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201.xml"/>
  <Override ContentType="application/vnd.openxmlformats-officedocument.drawingml.chart+xml" PartName="/xl/charts/chart244.xml"/>
  <Override ContentType="application/vnd.openxmlformats-officedocument.drawingml.chart+xml" PartName="/xl/charts/chart27.xml"/>
  <Override ContentType="application/vnd.openxmlformats-officedocument.drawingml.chart+xml" PartName="/xl/charts/chart104.xml"/>
  <Override ContentType="application/vnd.openxmlformats-officedocument.drawingml.chart+xml" PartName="/xl/charts/chart198.xml"/>
  <Override ContentType="application/vnd.openxmlformats-officedocument.drawingml.chart+xml" PartName="/xl/charts/chart43.xml"/>
  <Override ContentType="application/vnd.openxmlformats-officedocument.drawingml.chart+xml" PartName="/xl/charts/chart120.xml"/>
  <Override ContentType="application/vnd.openxmlformats-officedocument.drawingml.chart+xml" PartName="/xl/charts/chart147.xml"/>
  <Override ContentType="application/vnd.openxmlformats-officedocument.drawingml.chart+xml" PartName="/xl/charts/chart252.xml"/>
  <Override ContentType="application/vnd.openxmlformats-officedocument.drawingml.chart+xml" PartName="/xl/charts/chart78.xml"/>
  <Override ContentType="application/vnd.openxmlformats-officedocument.drawingml.chart+xml" PartName="/xl/charts/chart155.xml"/>
  <Override ContentType="application/vnd.openxmlformats-officedocument.drawingml.chart+xml" PartName="/xl/charts/chart35.xml"/>
  <Override ContentType="application/vnd.openxmlformats-officedocument.drawingml.chart+xml" PartName="/xl/charts/chart112.xml"/>
  <Override ContentType="application/vnd.openxmlformats-officedocument.drawingml.chart+xml" PartName="/xl/charts/chart94.xml"/>
  <Override ContentType="application/vnd.openxmlformats-officedocument.drawingml.chart+xml" PartName="/xl/charts/chart228.xml"/>
  <Override ContentType="application/vnd.openxmlformats-officedocument.drawingml.chart+xml" PartName="/xl/charts/chart51.xml"/>
  <Override ContentType="application/vnd.openxmlformats-officedocument.drawingml.chart+xml" PartName="/xl/charts/chart139.xml"/>
  <Override ContentType="application/vnd.openxmlformats-officedocument.drawingml.chart+xml" PartName="/xl/charts/chart86.xml"/>
  <Override ContentType="application/vnd.openxmlformats-officedocument.drawingml.chart+xml" PartName="/xl/charts/chart236.xml"/>
  <Override ContentType="application/vnd.openxmlformats-officedocument.drawingml.chart+xml" PartName="/xl/charts/chart191.xml"/>
  <Override ContentType="application/vnd.openxmlformats-officedocument.drawingml.chart+xml" PartName="/xl/charts/chart20.xml"/>
  <Override ContentType="application/vnd.openxmlformats-officedocument.drawingml.chart+xml" PartName="/xl/charts/chart175.xml"/>
  <Override ContentType="application/vnd.openxmlformats-officedocument.drawingml.chart+xml" PartName="/xl/charts/chart63.xml"/>
  <Override ContentType="application/vnd.openxmlformats-officedocument.drawingml.chart+xml" PartName="/xl/charts/chart127.xml"/>
  <Override ContentType="application/vnd.openxmlformats-officedocument.drawingml.chart+xml" PartName="/xl/charts/chart272.xml"/>
  <Override ContentType="application/vnd.openxmlformats-officedocument.drawingml.chart+xml" PartName="/xl/charts/chart58.xml"/>
  <Override ContentType="application/vnd.openxmlformats-officedocument.drawingml.chart+xml" PartName="/xl/charts/chart159.xml"/>
  <Override ContentType="application/vnd.openxmlformats-officedocument.drawingml.chart+xml" PartName="/xl/charts/chart256.xml"/>
  <Override ContentType="application/vnd.openxmlformats-officedocument.drawingml.chart+xml" PartName="/xl/charts/chart15.xml"/>
  <Override ContentType="application/vnd.openxmlformats-officedocument.drawingml.chart+xml" PartName="/xl/charts/chart132.xml"/>
  <Override ContentType="application/vnd.openxmlformats-officedocument.drawingml.chart+xml" PartName="/xl/charts/chart213.xml"/>
  <Override ContentType="application/vnd.openxmlformats-officedocument.drawingml.chart+xml" PartName="/xl/charts/chart260.xml"/>
  <Override ContentType="application/vnd.openxmlformats-officedocument.drawingml.chart+xml" PartName="/xl/charts/chart163.xml"/>
  <Override ContentType="application/vnd.openxmlformats-officedocument.drawingml.chart+xml" PartName="/xl/charts/chart5.xml"/>
  <Override ContentType="application/vnd.openxmlformats-officedocument.drawingml.chart+xml" PartName="/xl/charts/chart208.xml"/>
  <Override ContentType="application/vnd.openxmlformats-officedocument.drawingml.chart+xml" PartName="/xl/charts/chart74.xml"/>
  <Override ContentType="application/vnd.openxmlformats-officedocument.drawingml.chart+xml" PartName="/xl/charts/chart31.xml"/>
  <Override ContentType="application/vnd.openxmlformats-officedocument.drawingml.chart+xml" PartName="/xl/charts/chart248.xml"/>
  <Override ContentType="application/vnd.openxmlformats-officedocument.drawingml.chart+xml" PartName="/xl/charts/chart116.xml"/>
  <Override ContentType="application/vnd.openxmlformats-officedocument.drawingml.chart+xml" PartName="/xl/charts/chart205.xml"/>
  <Override ContentType="application/vnd.openxmlformats-officedocument.drawingml.chart+xml" PartName="/xl/charts/chart2.xml"/>
  <Override ContentType="application/vnd.openxmlformats-officedocument.drawingml.chart+xml" PartName="/xl/charts/chart178.xml"/>
  <Override ContentType="application/vnd.openxmlformats-officedocument.drawingml.chart+xml" PartName="/xl/charts/chart135.xml"/>
  <Override ContentType="application/vnd.openxmlformats-officedocument.drawingml.chart+xml" PartName="/xl/charts/chart47.xml"/>
  <Override ContentType="application/vnd.openxmlformats-officedocument.drawingml.chart+xml" PartName="/xl/charts/chart91.xml"/>
  <Override ContentType="application/vnd.openxmlformats-officedocument.drawingml.chart+xml" PartName="/xl/charts/chart143.xml"/>
  <Override ContentType="application/vnd.openxmlformats-officedocument.drawingml.chart+xml" PartName="/xl/charts/chart186.xml"/>
  <Override ContentType="application/vnd.openxmlformats-officedocument.drawingml.chart+xml" PartName="/xl/charts/chart224.xml"/>
  <Override ContentType="application/vnd.openxmlformats-officedocument.drawingml.chart+xml" PartName="/xl/charts/chart55.xml"/>
  <Override ContentType="application/vnd.openxmlformats-officedocument.drawingml.chart+xml" PartName="/xl/charts/chart160.xml"/>
  <Override ContentType="application/vnd.openxmlformats-officedocument.drawingml.chart+xml" PartName="/xl/charts/chart267.xml"/>
  <Override ContentType="application/vnd.openxmlformats-officedocument.drawingml.chart+xml" PartName="/xl/charts/chart241.xml"/>
  <Override ContentType="application/vnd.openxmlformats-officedocument.drawingml.chart+xml" PartName="/xl/charts/chart12.xml"/>
  <Override ContentType="application/vnd.openxmlformats-officedocument.drawingml.chart+xml" PartName="/xl/charts/chart195.xml"/>
  <Override ContentType="application/vnd.openxmlformats-officedocument.drawingml.chart+xml" PartName="/xl/charts/chart38.xml"/>
  <Override ContentType="application/vnd.openxmlformats-officedocument.drawingml.chart+xml" PartName="/xl/charts/chart100.xml"/>
  <Override ContentType="application/vnd.openxmlformats-officedocument.drawingml.chart+xml" PartName="/xl/charts/chart152.xml"/>
  <Override ContentType="application/vnd.openxmlformats-officedocument.drawingml.chart+xml" PartName="/xl/charts/chart220.xml"/>
  <Override ContentType="application/vnd.openxmlformats-officedocument.drawingml.chart+xml" PartName="/xl/charts/chart263.xml"/>
  <Override ContentType="application/vnd.openxmlformats-officedocument.drawingml.chart+xml" PartName="/xl/charts/chart216.xml"/>
  <Override ContentType="application/vnd.openxmlformats-officedocument.drawingml.chart+xml" PartName="/xl/charts/chart98.xml"/>
  <Override ContentType="application/vnd.openxmlformats-officedocument.drawingml.chart+xml" PartName="/xl/charts/chart259.xml"/>
  <Override ContentType="application/vnd.openxmlformats-officedocument.drawingml.chart+xml" PartName="/xl/charts/chart276.xml"/>
  <Override ContentType="application/vnd.openxmlformats-officedocument.drawingml.chart+xml" PartName="/xl/charts/chart233.xml"/>
  <Override ContentType="application/vnd.openxmlformats-officedocument.drawingml.chart+xml" PartName="/xl/charts/chart190.xml"/>
  <Override ContentType="application/vnd.openxmlformats-officedocument.drawingml.chart+xml" PartName="/xl/charts/chart83.xml"/>
  <Override ContentType="application/vnd.openxmlformats-officedocument.drawingml.chart+xml" PartName="/xl/charts/chart66.xml"/>
  <Override ContentType="application/vnd.openxmlformats-officedocument.drawingml.chart+xml" PartName="/xl/charts/chart124.xml"/>
  <Override ContentType="application/vnd.openxmlformats-officedocument.drawingml.chart+xml" PartName="/xl/charts/chart70.xml"/>
  <Override ContentType="application/vnd.openxmlformats-officedocument.drawingml.chart+xml" PartName="/xl/charts/chart171.xml"/>
  <Override ContentType="application/vnd.openxmlformats-officedocument.drawingml.chart+xml" PartName="/xl/charts/chart40.xml"/>
  <Override ContentType="application/vnd.openxmlformats-officedocument.drawingml.chart+xml" PartName="/xl/charts/chart10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16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172.xml"/>
  <Override ContentType="application/vnd.openxmlformats-officedocument.drawingml.chart+xml" PartName="/xl/charts/chart95.xml"/>
  <Override ContentType="application/vnd.openxmlformats-officedocument.drawingml.chart+xml" PartName="/xl/charts/chart227.xml"/>
  <Override ContentType="application/vnd.openxmlformats-officedocument.drawingml.chart+xml" PartName="/xl/charts/chart235.xml"/>
  <Override ContentType="application/vnd.openxmlformats-officedocument.drawingml.chart+xml" PartName="/xl/charts/chart138.xml"/>
  <Override ContentType="application/vnd.openxmlformats-officedocument.drawingml.chart+xml" PartName="/xl/charts/chart261.xml"/>
  <Override ContentType="application/vnd.openxmlformats-officedocument.drawingml.chart+xml" PartName="/xl/charts/chart77.xml"/>
  <Override ContentType="application/vnd.openxmlformats-officedocument.drawingml.chart+xml" PartName="/xl/charts/chart105.xml"/>
  <Override ContentType="application/vnd.openxmlformats-officedocument.drawingml.chart+xml" PartName="/xl/charts/chart34.xml"/>
  <Override ContentType="application/vnd.openxmlformats-officedocument.drawingml.chart+xml" PartName="/xl/charts/chart202.xml"/>
  <Override ContentType="application/vnd.openxmlformats-officedocument.drawingml.chart+xml" PartName="/xl/charts/chart8.xml"/>
  <Override ContentType="application/vnd.openxmlformats-officedocument.drawingml.chart+xml" PartName="/xl/charts/chart42.xml"/>
  <Override ContentType="application/vnd.openxmlformats-officedocument.drawingml.chart+xml" PartName="/xl/charts/chart148.xml"/>
  <Override ContentType="application/vnd.openxmlformats-officedocument.drawingml.chart+xml" PartName="/xl/charts/chart199.xml"/>
  <Override ContentType="application/vnd.openxmlformats-officedocument.drawingml.chart+xml" PartName="/xl/charts/chart156.xml"/>
  <Override ContentType="application/vnd.openxmlformats-officedocument.drawingml.chart+xml" PartName="/xl/charts/chart182.xml"/>
  <Override ContentType="application/vnd.openxmlformats-officedocument.drawingml.chart+xml" PartName="/xl/charts/chart113.xml"/>
  <Override ContentType="application/vnd.openxmlformats-officedocument.drawingml.chart+xml" PartName="/xl/charts/chart245.xml"/>
  <Override ContentType="application/vnd.openxmlformats-officedocument.drawingml.chart+xml" PartName="/xl/charts/chart89.xml"/>
  <Override ContentType="application/vnd.openxmlformats-officedocument.drawingml.chart+xml" PartName="/xl/charts/chart255.xml"/>
  <Override ContentType="application/vnd.openxmlformats-officedocument.drawingml.chart+xml" PartName="/xl/charts/chart46.xml"/>
  <Override ContentType="application/vnd.openxmlformats-officedocument.drawingml.chart+xml" PartName="/xl/charts/chart212.xml"/>
  <Override ContentType="application/vnd.openxmlformats-officedocument.drawingml.chart+xml" PartName="/xl/charts/chart187.xml"/>
  <Override ContentType="application/vnd.openxmlformats-officedocument.drawingml.chart+xml" PartName="/xl/charts/chart4.xml"/>
  <Override ContentType="application/vnd.openxmlformats-officedocument.drawingml.chart+xml" PartName="/xl/charts/chart144.xml"/>
  <Override ContentType="application/vnd.openxmlformats-officedocument.drawingml.chart+xml" PartName="/xl/charts/chart101.xml"/>
  <Override ContentType="application/vnd.openxmlformats-officedocument.drawingml.chart+xml" PartName="/xl/charts/chart28.xml"/>
  <Override ContentType="application/vnd.openxmlformats-officedocument.drawingml.chart+xml" PartName="/xl/charts/chart162.xml"/>
  <Override ContentType="application/vnd.openxmlformats-officedocument.drawingml.chart+xml" PartName="/xl/charts/chart239.xml"/>
  <Override ContentType="application/vnd.openxmlformats-officedocument.drawingml.chart+xml" PartName="/xl/charts/chart80.xml"/>
  <Override ContentType="application/vnd.openxmlformats-officedocument.drawingml.chart+xml" PartName="/xl/charts/chart133.xml"/>
  <Override ContentType="application/vnd.openxmlformats-officedocument.drawingml.chart+xml" PartName="/xl/charts/chart62.xml"/>
  <Override ContentType="application/vnd.openxmlformats-officedocument.drawingml.chart+xml" PartName="/xl/charts/chart176.xml"/>
  <Override ContentType="application/vnd.openxmlformats-officedocument.drawingml.chart+xml" PartName="/xl/charts/chart273.xml"/>
  <Override ContentType="application/vnd.openxmlformats-officedocument.drawingml.chart+xml" PartName="/xl/charts/chart230.xml"/>
  <Override ContentType="application/vnd.openxmlformats-officedocument.drawingml.chart+xml" PartName="/xl/charts/chart128.xml"/>
  <Override ContentType="application/vnd.openxmlformats-officedocument.drawingml.chart+xml" PartName="/xl/charts/chart90.xml"/>
  <Override ContentType="application/vnd.openxmlformats-officedocument.drawingml.chart+xml" PartName="/xl/charts/chart117.xml"/>
  <Override ContentType="application/vnd.openxmlformats-officedocument.drawingml.chart+xml" PartName="/xl/charts/chart249.xml"/>
  <Override ContentType="application/vnd.openxmlformats-officedocument.drawingml.chart+xml" PartName="/xl/charts/chart177.xml"/>
  <Override ContentType="application/vnd.openxmlformats-officedocument.drawingml.chart+xml" PartName="/xl/charts/chart134.xml"/>
  <Override ContentType="application/vnd.openxmlformats-officedocument.drawingml.chart+xml" PartName="/xl/charts/chart30.xml"/>
  <Override ContentType="application/vnd.openxmlformats-officedocument.drawingml.chart+xml" PartName="/xl/charts/chart266.xml"/>
  <Override ContentType="application/vnd.openxmlformats-officedocument.drawingml.chart+xml" PartName="/xl/charts/chart13.xml"/>
  <Override ContentType="application/vnd.openxmlformats-officedocument.drawingml.chart+xml" PartName="/xl/charts/chart151.xml"/>
  <Override ContentType="application/vnd.openxmlformats-officedocument.drawingml.chart+xml" PartName="/xl/charts/chart194.xml"/>
  <Override ContentType="application/vnd.openxmlformats-officedocument.drawingml.chart+xml" PartName="/xl/charts/chart39.xml"/>
  <Override ContentType="application/vnd.openxmlformats-officedocument.drawingml.chart+xml" PartName="/xl/charts/chart240.xml"/>
  <Override ContentType="application/vnd.openxmlformats-officedocument.drawingml.chart+xml" PartName="/xl/charts/chart56.xml"/>
  <Override ContentType="application/vnd.openxmlformats-officedocument.drawingml.chart+xml" PartName="/xl/charts/chart99.xml"/>
  <Override ContentType="application/vnd.openxmlformats-officedocument.drawingml.chart+xml" PartName="/xl/charts/chart223.xml"/>
  <Override ContentType="application/vnd.openxmlformats-officedocument.drawingml.chart+xml" PartName="/xl/charts/chart73.xml"/>
  <Override ContentType="application/vnd.openxmlformats-officedocument.drawingml.chart+xml" PartName="/xl/charts/chart3.xml"/>
  <Override ContentType="application/vnd.openxmlformats-officedocument.drawingml.chart+xml" PartName="/xl/charts/chart206.xml"/>
  <Override ContentType="application/vnd.openxmlformats-officedocument.drawingml.chart+xml" PartName="/xl/charts/chart41.xml"/>
  <Override ContentType="application/vnd.openxmlformats-officedocument.drawingml.chart+xml" PartName="/xl/charts/chart166.xml"/>
  <Override ContentType="application/vnd.openxmlformats-officedocument.drawingml.chart+xml" PartName="/xl/charts/chart84.xml"/>
  <Override ContentType="application/vnd.openxmlformats-officedocument.drawingml.chart+xml" PartName="/xl/charts/chart123.xml"/>
  <Override ContentType="application/vnd.openxmlformats-officedocument.drawingml.chart+xml" PartName="/xl/charts/chart149.xml"/>
  <Override ContentType="application/vnd.openxmlformats-officedocument.drawingml.chart+xml" PartName="/xl/charts/chart183.xml"/>
  <Override ContentType="application/vnd.openxmlformats-officedocument.drawingml.chart+xml" PartName="/xl/charts/chart106.xml"/>
  <Override ContentType="application/vnd.openxmlformats-officedocument.drawingml.chart+xml" PartName="/xl/charts/chart67.xml"/>
  <Override ContentType="application/vnd.openxmlformats-officedocument.drawingml.chart+xml" PartName="/xl/charts/chart24.xml"/>
  <Override ContentType="application/vnd.openxmlformats-officedocument.drawingml.chart+xml" PartName="/xl/charts/chart140.xml"/>
  <Override ContentType="application/vnd.openxmlformats-officedocument.drawingml.chart+xml" PartName="/xl/charts/chart251.xml"/>
  <Override ContentType="application/vnd.openxmlformats-officedocument.drawingml.chart+xml" PartName="/xl/charts/chart277.xml"/>
  <Override ContentType="application/vnd.openxmlformats-officedocument.drawingml.chart+xml" PartName="/xl/charts/chart217.xml"/>
  <Override ContentType="application/vnd.openxmlformats-officedocument.drawingml.chart+xml" PartName="/xl/charts/chart234.xml"/>
  <Override ContentType="application/vnd.openxmlformats-officedocument.drawingml.chart+xml" PartName="/xl/charts/chart7.xml"/>
  <Override ContentType="application/vnd.openxmlformats-officedocument.drawingml.chart+xml" PartName="/xl/charts/chart181.xml"/>
  <Override ContentType="application/vnd.openxmlformats-officedocument.drawingml.chart+xml" PartName="/xl/charts/chart270.xml"/>
  <Override ContentType="application/vnd.openxmlformats-officedocument.drawingml.chart+xml" PartName="/xl/charts/chart61.xml"/>
  <Override ContentType="application/vnd.openxmlformats-officedocument.drawingml.chart+xml" PartName="/xl/charts/chart130.xml"/>
  <Override ContentType="application/vnd.openxmlformats-officedocument.drawingml.chart+xml" PartName="/xl/charts/chart218.xml"/>
  <Override ContentType="application/vnd.openxmlformats-officedocument.drawingml.chart+xml" PartName="/xl/charts/chart262.xml"/>
  <Override ContentType="application/vnd.openxmlformats-officedocument.drawingml.chart+xml" PartName="/xl/charts/chart122.xml"/>
  <Override ContentType="application/vnd.openxmlformats-officedocument.drawingml.chart+xml" PartName="/xl/charts/chart254.xml"/>
  <Override ContentType="application/vnd.openxmlformats-officedocument.drawingml.chart+xml" PartName="/xl/charts/chart17.xml"/>
  <Override ContentType="application/vnd.openxmlformats-officedocument.drawingml.chart+xml" PartName="/xl/charts/chart173.xml"/>
  <Override ContentType="application/vnd.openxmlformats-officedocument.drawingml.chart+xml" PartName="/xl/charts/chart25.xml"/>
  <Override ContentType="application/vnd.openxmlformats-officedocument.drawingml.chart+xml" PartName="/xl/charts/chart68.xml"/>
  <Override ContentType="application/vnd.openxmlformats-officedocument.drawingml.chart+xml" PartName="/xl/charts/chart165.xml"/>
  <Override ContentType="application/vnd.openxmlformats-officedocument.drawingml.chart+xml" PartName="/xl/charts/chart161.xml"/>
  <Override ContentType="application/vnd.openxmlformats-officedocument.drawingml.chart+xml" PartName="/xl/charts/chart238.xml"/>
  <Override ContentType="application/vnd.openxmlformats-officedocument.drawingml.chart+xml" PartName="/xl/charts/chart29.xml"/>
  <Override ContentType="application/vnd.openxmlformats-officedocument.drawingml.chart+xml" PartName="/xl/charts/chart188.xml"/>
  <Override ContentType="application/vnd.openxmlformats-officedocument.drawingml.chart+xml" PartName="/xl/charts/chart211.xml"/>
  <Override ContentType="application/vnd.openxmlformats-officedocument.drawingml.chart+xml" PartName="/xl/charts/chart157.xml"/>
  <Override ContentType="application/vnd.openxmlformats-officedocument.drawingml.chart+xml" PartName="/xl/charts/chart242.xml"/>
  <Override ContentType="application/vnd.openxmlformats-officedocument.drawingml.chart+xml" PartName="/xl/charts/chart33.xml"/>
  <Override ContentType="application/vnd.openxmlformats-officedocument.drawingml.chart+xml" PartName="/xl/charts/chart76.xml"/>
  <Override ContentType="application/vnd.openxmlformats-officedocument.drawingml.chart+xml" PartName="/xl/charts/chart114.xml"/>
  <Override ContentType="application/vnd.openxmlformats-officedocument.drawingml.chart+xml" PartName="/xl/charts/chart129.xml"/>
  <Override ContentType="application/vnd.openxmlformats-officedocument.drawingml.chart+xml" PartName="/xl/charts/chart45.xml"/>
  <Override ContentType="application/vnd.openxmlformats-officedocument.drawingml.chart+xml" PartName="/xl/charts/chart269.xml"/>
  <Override ContentType="application/vnd.openxmlformats-officedocument.drawingml.chart+xml" PartName="/xl/charts/chart226.xml"/>
  <Override ContentType="application/vnd.openxmlformats-officedocument.drawingml.chart+xml" PartName="/xl/charts/chart102.xml"/>
  <Override ContentType="application/vnd.openxmlformats-officedocument.drawingml.chart+xml" PartName="/xl/charts/chart145.xml"/>
  <Override ContentType="application/vnd.openxmlformats-officedocument.drawingml.chart+xml" PartName="/xl/charts/chart92.xml"/>
  <Override ContentType="application/vnd.openxmlformats-officedocument.drawingml.chart+xml" PartName="/xl/charts/chart150.xml"/>
  <Override ContentType="application/vnd.openxmlformats-officedocument.drawingml.chart+xml" PartName="/xl/charts/chart88.xml"/>
  <Override ContentType="application/vnd.openxmlformats-officedocument.drawingml.chart+xml" PartName="/xl/charts/chart193.xml"/>
  <Override ContentType="application/vnd.openxmlformats-officedocument.drawingml.chart+xml" PartName="/xl/charts/chart274.xml"/>
  <Override ContentType="application/vnd.openxmlformats-officedocument.drawingml.chart+xml" PartName="/xl/charts/chart257.xml"/>
  <Override ContentType="application/vnd.openxmlformats-officedocument.drawingml.chart+xml" PartName="/xl/charts/chart57.xml"/>
  <Override ContentType="application/vnd.openxmlformats-officedocument.drawingml.chart+xml" PartName="/xl/charts/chart109.xml"/>
  <Override ContentType="application/vnd.openxmlformats-officedocument.drawingml.chart+xml" PartName="/xl/charts/chart14.xml"/>
  <Override ContentType="application/vnd.openxmlformats-officedocument.drawingml.chart+xml" PartName="/xl/charts/chart214.xml"/>
  <Override ContentType="application/vnd.openxmlformats-officedocument.drawingml.chart+xml" PartName="/xl/charts/chart265.xml"/>
  <Override ContentType="application/vnd.openxmlformats-officedocument.drawingml.chart+xml" PartName="/xl/charts/chart222.xml"/>
  <Override ContentType="application/vnd.openxmlformats-officedocument.drawingml.chart+xml" PartName="/xl/charts/chart231.xml"/>
  <Override ContentType="application/vnd.openxmlformats-officedocument.drawingml.chart+xml" PartName="/xl/charts/chart207.xml"/>
  <Override ContentType="application/vnd.openxmlformats-officedocument.drawingml.chart+xml" PartName="/xl/charts/chart72.xml"/>
  <Override ContentType="application/vnd.openxmlformats-officedocument.drawingml.chart+xml" PartName="/xl/charts/chart118.xml"/>
  <Override ContentType="application/vnd.openxmlformats-officedocument.drawingml.chart+xml" PartName="/xl/charts/chart81.xml"/>
  <Override ContentType="application/vnd.openxmlformats-officedocument.drawingml.chart+xml" PartName="/xl/charts/chart126.xml"/>
  <Override ContentType="application/vnd.openxmlformats-officedocument.drawingml.chart+xml" PartName="/xl/charts/chart169.xml"/>
  <Override ContentType="application/vnd.openxmlformats-officedocument.drawingml.chart+xml" PartName="/xl/charts/chart21.xml"/>
  <Override ContentType="application/vnd.openxmlformats-officedocument.drawingml.chart+xml" PartName="/xl/charts/chart64.xml"/>
  <Override ContentType="application/vnd.openxmlformats-officedocument.drawingml.chart+xml" PartName="/xl/charts/chart250.xml"/>
  <Override ContentType="application/vnd.openxmlformats-officedocument.drawingml.chart+xml" PartName="/xl/charts/chart85.xml"/>
  <Override ContentType="application/vnd.openxmlformats-officedocument.drawingml.chart+xml" PartName="/xl/charts/chart203.xml"/>
  <Override ContentType="application/vnd.openxmlformats-officedocument.drawingml.chart+xml" PartName="/xl/charts/chart246.xml"/>
  <Override ContentType="application/vnd.openxmlformats-officedocument.drawingml.chart+xml" PartName="/xl/charts/chart53.xml"/>
  <Override ContentType="application/vnd.openxmlformats-officedocument.drawingml.chart+xml" PartName="/xl/charts/chart154.xml"/>
  <Override ContentType="application/vnd.openxmlformats-officedocument.drawingml.chart+xml" PartName="/xl/charts/chart10.xml"/>
  <Override ContentType="application/vnd.openxmlformats-officedocument.drawingml.chart+xml" PartName="/xl/charts/chart111.xml"/>
  <Override ContentType="application/vnd.openxmlformats-officedocument.drawingml.chart+xml" PartName="/xl/charts/chart184.xml"/>
  <Override ContentType="application/vnd.openxmlformats-officedocument.drawingml.chart+xml" PartName="/xl/charts/chart197.xml"/>
  <Override ContentType="application/vnd.openxmlformats-officedocument.drawingml.chart+xml" PartName="/xl/charts/chart137.xml"/>
  <Override ContentType="application/vnd.openxmlformats-officedocument.drawingml.chart+xml" PartName="/xl/charts/chart229.xml"/>
  <Override ContentType="application/vnd.openxmlformats-officedocument.drawingml.chart+xml" PartName="/xl/charts/chart96.xml"/>
  <Override ContentType="application/vnd.openxmlformats-officedocument.drawingml.chart+xml" PartName="/xl/charts/chart49.xml"/>
  <Override ContentType="application/vnd.openxmlformats-officedocument.drawingml.chart+xml" PartName="/xl/charts/chart79.xml"/>
  <Override ContentType="application/vnd.openxmlformats-officedocument.drawingml.chart+xml" PartName="/xl/charts/chart141.xml"/>
  <Override ContentType="application/vnd.openxmlformats-officedocument.drawingml.chart+xml" PartName="/xl/charts/chart36.xml"/>
  <Override ContentType="application/vnd.openxmlformats-officedocument.drawingml.chart+xml" PartName="/xl/charts/chart219.xml"/>
  <Override ContentType="application/vnd.openxmlformats-officedocument.drawingml.chart+xml" PartName="/xl/charts/chart253.xml"/>
  <Override ContentType="application/vnd.openxmlformats-officedocument.drawingml.chart+xml" PartName="/xl/charts/chart44.xml"/>
  <Override ContentType="application/vnd.openxmlformats-officedocument.drawingml.chart+xml" PartName="/xl/charts/chart121.xml"/>
  <Override ContentType="application/vnd.openxmlformats-officedocument.drawingml.chart+xml" PartName="/xl/charts/chart87.xml"/>
  <Override ContentType="application/vnd.openxmlformats-officedocument.drawingml.chart+xml" PartName="/xl/charts/chart103.xml"/>
  <Override ContentType="application/vnd.openxmlformats-officedocument.drawingml.chart+xml" PartName="/xl/charts/chart164.xml"/>
  <Override ContentType="application/vnd.openxmlformats-officedocument.drawingml.chart+xml" PartName="/xl/charts/chart26.xml"/>
  <Override ContentType="application/vnd.openxmlformats-officedocument.drawingml.chart+xml" PartName="/xl/charts/chart237.xml"/>
  <Override ContentType="application/vnd.openxmlformats-officedocument.drawingml.chart+xml" PartName="/xl/charts/chart69.xml"/>
  <Override ContentType="application/vnd.openxmlformats-officedocument.drawingml.chart+xml" PartName="/xl/charts/chart210.xml"/>
  <Override ContentType="application/vnd.openxmlformats-officedocument.drawingml.chart+xml" PartName="/xl/charts/chart60.xml"/>
  <Override ContentType="application/vnd.openxmlformats-officedocument.drawingml.chart+xml" PartName="/xl/charts/chart271.xml"/>
  <Override ContentType="application/vnd.openxmlformats-officedocument.drawingml.chart+xml" PartName="/xl/charts/chart16.xml"/>
  <Override ContentType="application/vnd.openxmlformats-officedocument.drawingml.chart+xml" PartName="/xl/charts/chart225.xml"/>
  <Override ContentType="application/vnd.openxmlformats-officedocument.drawingml.chart+xml" PartName="/xl/charts/chart268.xml"/>
  <Override ContentType="application/vnd.openxmlformats-officedocument.drawingml.chart+xml" PartName="/xl/charts/chart59.xml"/>
  <Override ContentType="application/vnd.openxmlformats-officedocument.drawingml.chart+xml" PartName="/xl/charts/chart158.xml"/>
  <Override ContentType="application/vnd.openxmlformats-officedocument.drawingml.chart+xml" PartName="/xl/charts/chart174.xml"/>
  <Override ContentType="application/vnd.openxmlformats-officedocument.drawingml.chart+xml" PartName="/xl/charts/chart131.xml"/>
  <Override ContentType="application/vnd.openxmlformats-officedocument.drawingml.chart+xml" PartName="/xl/charts/chart50.xml"/>
  <Override ContentType="application/vnd.openxmlformats-officedocument.drawingml.chart+xml" PartName="/xl/charts/chart93.xml"/>
  <Override ContentType="application/vnd.openxmlformats-officedocument.drawingml.chart+xml" PartName="/xl/charts/chart209.xml"/>
  <Override ContentType="application/vnd.openxmlformats-officedocument.drawingml.chart+xml" PartName="/xl/charts/chart192.xml"/>
  <Override ContentType="application/vnd.openxmlformats-officedocument.drawingml.chart+xml" PartName="/xl/charts/chart6.xml"/>
  <Override ContentType="application/vnd.openxmlformats-officedocument.drawingml.chart+xml" PartName="/xl/charts/chart243.xml"/>
  <Override ContentType="application/vnd.openxmlformats-officedocument.drawingml.chart+xml" PartName="/xl/charts/chart146.xml"/>
  <Override ContentType="application/vnd.openxmlformats-officedocument.drawingml.chart+xml" PartName="/xl/charts/chart200.xml"/>
  <Override ContentType="application/vnd.openxmlformats-officedocument.drawingml.chart+xml" PartName="/xl/charts/chart189.xml"/>
  <Override ContentType="application/vnd.openxmlformats-officedocument.drawingml.chart+xml" PartName="/xl/charts/chart32.xml"/>
  <Override ContentType="application/vnd.openxmlformats-officedocument.drawingml.chart+xml" PartName="/xl/charts/chart180.xml"/>
  <Override ContentType="application/vnd.openxmlformats-officedocument.drawingml.chart+xml" PartName="/xl/charts/chart75.xml"/>
  <Override ContentType="application/vnd.openxmlformats-officedocument.drawingml.chart+xml" PartName="/xl/charts/chart115.xml"/>
  <Override ContentType="application/vnd.openxmlformats-officedocument.drawingml.chart+xml" PartName="/xl/charts/chart65.xml"/>
  <Override ContentType="application/vnd.openxmlformats-officedocument.drawingml.chart+xml" PartName="/xl/charts/chart142.xml"/>
  <Override ContentType="application/vnd.openxmlformats-officedocument.drawingml.chart+xml" PartName="/xl/charts/chart185.xml"/>
  <Override ContentType="application/vnd.openxmlformats-officedocument.drawingml.chart+xml" PartName="/xl/charts/chart82.xml"/>
  <Override ContentType="application/vnd.openxmlformats-officedocument.drawingml.chart+xml" PartName="/xl/charts/chart125.xml"/>
  <Override ContentType="application/vnd.openxmlformats-officedocument.drawingml.chart+xml" PartName="/xl/charts/chart48.xml"/>
  <Override ContentType="application/vnd.openxmlformats-officedocument.drawingml.chart+xml" PartName="/xl/charts/chart168.xml"/>
  <Override ContentType="application/vnd.openxmlformats-officedocument.drawingml.chart+xml" PartName="/xl/charts/chart22.xml"/>
  <Override ContentType="application/vnd.openxmlformats-officedocument.drawingml.chart+xml" PartName="/xl/charts/chart275.xml"/>
  <Override ContentType="application/vnd.openxmlformats-officedocument.drawingml.chart+xml" PartName="/xl/charts/chart215.xml"/>
  <Override ContentType="application/vnd.openxmlformats-officedocument.drawingml.chart+xml" PartName="/xl/charts/chart108.xml"/>
  <Override ContentType="application/vnd.openxmlformats-officedocument.drawingml.chart+xml" PartName="/xl/charts/chart258.xml"/>
  <Override ContentType="application/vnd.openxmlformats-officedocument.drawingml.chart+xml" PartName="/xl/charts/chart232.xml"/>
  <Override ContentType="application/vnd.openxmlformats-officedocument.drawingml.chart+xml" PartName="/xl/charts/chart136.xml"/>
  <Override ContentType="application/vnd.openxmlformats-officedocument.drawingml.chart+xml" PartName="/xl/charts/chart11.xml"/>
  <Override ContentType="application/vnd.openxmlformats-officedocument.drawingml.chart+xml" PartName="/xl/charts/chart196.xml"/>
  <Override ContentType="application/vnd.openxmlformats-officedocument.drawingml.chart+xml" PartName="/xl/charts/chart71.xml"/>
  <Override ContentType="application/vnd.openxmlformats-officedocument.drawingml.chart+xml" PartName="/xl/charts/chart54.xml"/>
  <Override ContentType="application/vnd.openxmlformats-officedocument.drawingml.chart+xml" PartName="/xl/charts/chart97.xml"/>
  <Override ContentType="application/vnd.openxmlformats-officedocument.drawingml.chart+xml" PartName="/xl/charts/chart37.xml"/>
  <Override ContentType="application/vnd.openxmlformats-officedocument.drawingml.chart+xml" PartName="/xl/charts/chart170.xml"/>
  <Override ContentType="application/vnd.openxmlformats-officedocument.drawingml.chart+xml" PartName="/xl/charts/chart110.xml"/>
  <Override ContentType="application/vnd.openxmlformats-officedocument.drawingml.chart+xml" PartName="/xl/charts/chart179.xml"/>
  <Override ContentType="application/vnd.openxmlformats-officedocument.drawingml.chart+xml" PartName="/xl/charts/chart153.xml"/>
  <Override ContentType="application/vnd.openxmlformats-officedocument.drawingml.chart+xml" PartName="/xl/charts/chart1.xml"/>
  <Override ContentType="application/vnd.openxmlformats-officedocument.drawingml.chart+xml" PartName="/xl/charts/chart264.xml"/>
  <Override ContentType="application/vnd.openxmlformats-officedocument.drawingml.chart+xml" PartName="/xl/charts/chart204.xml"/>
  <Override ContentType="application/vnd.openxmlformats-officedocument.drawingml.chart+xml" PartName="/xl/charts/chart119.xml"/>
  <Override ContentType="application/vnd.openxmlformats-officedocument.drawingml.chart+xml" PartName="/xl/charts/chart221.xml"/>
  <Override ContentType="application/vnd.openxmlformats-officedocument.drawingml.chart+xml" PartName="/xl/charts/chart247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ebuttal" sheetId="2" r:id="rId5"/>
    <sheet state="visible" name="Sheet26" sheetId="3" r:id="rId6"/>
    <sheet state="visible" name="arm atomic instructions" sheetId="4" r:id="rId7"/>
    <sheet state="visible" name="parsec-baseline-simlarge-full-a" sheetId="5" r:id="rId8"/>
    <sheet state="visible" name="Baseline on armor" sheetId="6" r:id="rId9"/>
    <sheet state="visible" name="Sheet13" sheetId="7" r:id="rId10"/>
    <sheet state="visible" name="parsec-baseline-full-pbp" sheetId="8" r:id="rId11"/>
    <sheet state="visible" name="valgrind-spec-x86" sheetId="9" r:id="rId12"/>
    <sheet state="visible" name="valgrind-parsec-x86" sheetId="10" r:id="rId13"/>
    <sheet state="visible" name="spec" sheetId="11" r:id="rId14"/>
    <sheet state="visible" name="spec-x86-on-arm" sheetId="12" r:id="rId15"/>
    <sheet state="visible" name="ori-vs-fada" sheetId="13" r:id="rId16"/>
    <sheet state="visible" name="Copy of ori-vs-fada" sheetId="14" r:id="rId17"/>
    <sheet state="visible" name="ori-vs-fada-final" sheetId="15" r:id="rId18"/>
    <sheet state="visible" name="Copy of ori-vs-fada-final-speed" sheetId="16" r:id="rId19"/>
    <sheet state="visible" name="parsec-speedup" sheetId="17" r:id="rId20"/>
    <sheet state="visible" name="Copy of Copy of ori-vs-fada-fin" sheetId="18" r:id="rId21"/>
    <sheet state="visible" name="Copy of Copy of ori-vs-fada" sheetId="19" r:id="rId22"/>
    <sheet state="visible" name="data-in-paper" sheetId="20" r:id="rId23"/>
    <sheet state="visible" name="tune-fada-arm-on-x86-speedup" sheetId="21" r:id="rId24"/>
    <sheet state="visible" name="gen-code-time" sheetId="22" r:id="rId25"/>
    <sheet state="visible" name="Sheet11" sheetId="23" r:id="rId26"/>
    <sheet state="visible" name="thread-study" sheetId="24" r:id="rId27"/>
    <sheet state="visible" name="thread-analysis" sheetId="25" r:id="rId28"/>
    <sheet state="visible" name="pthread" sheetId="26" r:id="rId29"/>
    <sheet state="visible" name="arm-on-x86-8-exec" sheetId="27" r:id="rId30"/>
    <sheet state="visible" name="linear" sheetId="28" r:id="rId31"/>
    <sheet state="visible" name="arm-on-x86-8-from-4-exec" sheetId="29" r:id="rId32"/>
    <sheet state="visible" name="arm-on-x86-8-from-4-accu" sheetId="30" r:id="rId33"/>
    <sheet state="visible" name="random-sampling" sheetId="31" r:id="rId34"/>
    <sheet state="visible" name="profiling-and-rs" sheetId="32" r:id="rId35"/>
    <sheet state="visible" name="log-file-size" sheetId="33" r:id="rId36"/>
    <sheet state="visible" name="profiling-hotness" sheetId="34" r:id="rId37"/>
    <sheet state="visible" name="fada-arm-on-x86" sheetId="35" r:id="rId38"/>
    <sheet state="visible" name="spec-speedup" sheetId="36" r:id="rId39"/>
    <sheet state="visible" name="characteristics-bodytrack" sheetId="37" r:id="rId40"/>
    <sheet state="visible" name="tmp" sheetId="38" r:id="rId41"/>
    <sheet state="visible" name="gen-time-x86-arm" sheetId="39" r:id="rId42"/>
    <sheet state="visible" name="swaption" sheetId="40" r:id="rId43"/>
  </sheets>
  <definedNames/>
  <calcPr/>
</workbook>
</file>

<file path=xl/sharedStrings.xml><?xml version="1.0" encoding="utf-8"?>
<sst xmlns="http://schemas.openxmlformats.org/spreadsheetml/2006/main" count="7064" uniqueCount="1084">
  <si>
    <t>Runable list</t>
  </si>
  <si>
    <t>native</t>
  </si>
  <si>
    <t>ori time(s)</t>
  </si>
  <si>
    <t>parsec.blackscholes</t>
  </si>
  <si>
    <t>blackscholes</t>
  </si>
  <si>
    <t>dedup</t>
  </si>
  <si>
    <t>parsec.bodytrack</t>
  </si>
  <si>
    <t>bodytrack</t>
  </si>
  <si>
    <t>parsec.canneal</t>
  </si>
  <si>
    <t>canneal</t>
  </si>
  <si>
    <t>vips</t>
  </si>
  <si>
    <t>parsec.dedup</t>
  </si>
  <si>
    <t>parsec.facesim</t>
  </si>
  <si>
    <t>facesim</t>
  </si>
  <si>
    <t>swaptions</t>
  </si>
  <si>
    <t>parsec.ferret</t>
  </si>
  <si>
    <t>fluidanimate</t>
  </si>
  <si>
    <t>parsec.fluidanimate</t>
  </si>
  <si>
    <t>streamcluster</t>
  </si>
  <si>
    <t>parsec.streamcluster</t>
  </si>
  <si>
    <t>parsec.swaptions</t>
  </si>
  <si>
    <t>parsec.vips</t>
  </si>
  <si>
    <t>parsec.x264</t>
  </si>
  <si>
    <t>&lt;-- gcc5 on Ubuntu 16.04</t>
  </si>
  <si>
    <t>commit 888ea96aae29ce6a28afb86c2eee30068dc14d46</t>
  </si>
  <si>
    <t>80b5d6bfc1280fa06e2514a414690c0e5b4b514b</t>
  </si>
  <si>
    <t>600-0</t>
  </si>
  <si>
    <t>bug</t>
  </si>
  <si>
    <t>before</t>
  </si>
  <si>
    <t>602-0</t>
  </si>
  <si>
    <t>602-1</t>
  </si>
  <si>
    <t>602-2</t>
  </si>
  <si>
    <t>no</t>
  </si>
  <si>
    <t>time</t>
  </si>
  <si>
    <t>hash</t>
  </si>
  <si>
    <t>23967e5b2a6c6d04b8db766a8a149f3631a7b899</t>
  </si>
  <si>
    <t>0647727e4754d291d57a598cf3d0fa5b53cd5d41</t>
  </si>
  <si>
    <t>626a95f4aa3823e4a1d121ce30400ed843153c10</t>
  </si>
  <si>
    <t>f55a585d1037e5de6088f25e75443c2776786e29</t>
  </si>
  <si>
    <t>b0245d6478ea5906e3d7a542244d5c015fd47bc7</t>
  </si>
  <si>
    <t>48ce986096bb70354b12f0becb253a06bcf9c434</t>
  </si>
  <si>
    <t>393cf60bf75541e1090b1573ce88d6d2b9209c2a</t>
  </si>
  <si>
    <t>4158e93f4aced247c8db94a0275fc027da7dc97e</t>
  </si>
  <si>
    <t>e5b670c9f84a394a127f73d77400e52146f219ac</t>
  </si>
  <si>
    <t>deb224bc72287383655f86a13b934477c1e5c10d</t>
  </si>
  <si>
    <t>2a53cff418335ccb4719e9a94fde55f6ebcc895d</t>
  </si>
  <si>
    <t>23dece19da41724349809873923e20a48b619cb7</t>
  </si>
  <si>
    <t>5d53b0f5d35248894bf7c223689e95600b88434e</t>
  </si>
  <si>
    <t>013002f0fbf62545c0f5ea4c5c2d554a85919647</t>
  </si>
  <si>
    <t>2782ad4c4102d57f7f8e135dce0c1adb0149de77</t>
  </si>
  <si>
    <t>96f209b946e400d1cca3b86331570843ee4c6243</t>
  </si>
  <si>
    <t>1290e6711f2a7e8f2393346a0226f51d590d225f</t>
  </si>
  <si>
    <t>bbcdeb623d28cb327591e93aec6c10d2143ae929</t>
  </si>
  <si>
    <t>6ca206204fa773c8626d59caf2a5676d6cc35f52</t>
  </si>
  <si>
    <t>1550b0e6bfe3ab6985e5ad75df1c528a0ca39468</t>
  </si>
  <si>
    <t>292410679b856e26665b3f734c0690379f3eb944</t>
  </si>
  <si>
    <t>d890344166449c2c4cc039f19af61600920cd697</t>
  </si>
  <si>
    <t>9589e7630139700581eff3ba9ddfdfbe99362440</t>
  </si>
  <si>
    <t>cb570bd318beb2ecce83cabf8016dacceb824dce</t>
  </si>
  <si>
    <t>fc7cc951b606c9ea9044cd4b96cbdf9720761c64</t>
  </si>
  <si>
    <t>7aa783418707d5a1b1a38fa54b8d4f634e4843de</t>
  </si>
  <si>
    <t>8e995f34031d66666b45b779458cb370e86cfe2d</t>
  </si>
  <si>
    <t>bb2bdd812ee9a9a38007b95c3967c528e552912c</t>
  </si>
  <si>
    <t>e35792b6fde67f6d6a302b39c1b4ea2c019fa439</t>
  </si>
  <si>
    <t>6c75d761d0a6d8b235140dd97493006a0cd61af4</t>
  </si>
  <si>
    <t>f556f37b110edbee7b59ba6e2de7a6b84e90cab3</t>
  </si>
  <si>
    <t>a3c1ca56c0a6ec368a7876f2331b037d066b0b27</t>
  </si>
  <si>
    <t>35921860156e39f17ffd7e18d0f84d2396a6e8f4</t>
  </si>
  <si>
    <t>fb11ae7daae19e022f37f0508cae0e106304d167</t>
  </si>
  <si>
    <t>55a889456ef78f3f9b8eae9846c2f1453b1dd77b</t>
  </si>
  <si>
    <t>604a5b9978c8824dbd2164d1fc990016a67ced40</t>
  </si>
  <si>
    <t>5981c3a2326a1eb758bd6b950c1471e19f77d3f0</t>
  </si>
  <si>
    <t>54dbfd8504c7c74fd6e4005165f77ad3f946fcee</t>
  </si>
  <si>
    <t>e67e91b4b55331973f783ca89790ee9f7861ced1</t>
  </si>
  <si>
    <t>84b41e658b02a6738b47cc4e03176f1b81d9e1d1</t>
  </si>
  <si>
    <t>9fd9b7de61b24c70a8a82d9627a20ed95433e1b5</t>
  </si>
  <si>
    <t>7400d6938c6d455c4eba2b80c06d60c8fa5c5ba3</t>
  </si>
  <si>
    <t>3e29da9fd81002a0c03041aaa26dea6d9dd9bd65</t>
  </si>
  <si>
    <t>47994e16b1d66411953623e7c0bf0cdcd50bd507</t>
  </si>
  <si>
    <t>9669c9756205290a7a357ff1515a4ca30d852b05</t>
  </si>
  <si>
    <t>a15945d98d3a3390c3da344d1b47218e91e49d8b</t>
  </si>
  <si>
    <t>5614ca800e05dc07e4045b7738351058538c6079</t>
  </si>
  <si>
    <t>2a5bdfc8d524535e78d81f5932fc62a6b34addc6</t>
  </si>
  <si>
    <t>4c0f268731c17e77403825b4ad550a16d2145d79</t>
  </si>
  <si>
    <t>d33774ee446569162a8ab8b4d43606b049207b80</t>
  </si>
  <si>
    <t>c3a42358e31a7bd45e6ac12013895d2897169ca5</t>
  </si>
  <si>
    <t>45a4de25835b8c29283d40e47cc2291e7cea2337</t>
  </si>
  <si>
    <t>f6a148fef63698826e69ca91cc11877ab1ed786f</t>
  </si>
  <si>
    <t>set flag</t>
  </si>
  <si>
    <t>c47eaf9fc2af68cfbdbd9ae31f8e2e5ebb7022b4</t>
  </si>
  <si>
    <t>moved system--&gt; user mode</t>
  </si>
  <si>
    <t>3a471103ac1823bafc907962dcaf6bd4fc0942a2</t>
  </si>
  <si>
    <t>4a9ee99db38ba513bf1e8f43665b79c60accd017</t>
  </si>
  <si>
    <t>06bf3b153acb93a341a90fb76258d8337cbede9b</t>
  </si>
  <si>
    <t>bff63fbf97482979267e6bd8aaad32e5f5018e41</t>
  </si>
  <si>
    <t>a15daafa1cba96ff28abdfb6c860e0939655dbd1</t>
  </si>
  <si>
    <t>001d47b6efbe4795ed77366986b8ef384ab8b127</t>
  </si>
  <si>
    <t>d7bb469afa015e28a443faf1600a5a28b5fa483a</t>
  </si>
  <si>
    <t>4591f4ceefb80ebdded948080a839a21a331ecbb</t>
  </si>
  <si>
    <t>bc5a03350c220698229e7d6929dd242d5d358345</t>
  </si>
  <si>
    <t>52b73c09bfee1b7feae6f6c281bab5bf0f94964e</t>
  </si>
  <si>
    <t>91c1e9fcbd7548db3687db946a778b8f34d1343c</t>
  </si>
  <si>
    <t>908b30164bbffad7430d551b2a03a8fbcaa631ef</t>
  </si>
  <si>
    <t>023908a24de4f264dbcd22352e8a304424005bd4</t>
  </si>
  <si>
    <t>f0d44cc4462f112bce5ec556e87eff4eec682e39</t>
  </si>
  <si>
    <t>a587c832a3f1d6d47dce93bda52c80cfa163e7cf</t>
  </si>
  <si>
    <t>75a49fc61ab32a341de00bae6295603f4a08f14e</t>
  </si>
  <si>
    <t>6e3c1a68f91d8de2a800d994edf0c9eedde6f090</t>
  </si>
  <si>
    <t>b63e10508bee7169cfc7022805638c7358feefb5</t>
  </si>
  <si>
    <t>57b7bdf426445d8356171135308dfe6d7d5fb612</t>
  </si>
  <si>
    <t>13c2361b91d4f4c116021c764e5aaafe92cd9555</t>
  </si>
  <si>
    <t>b4fbe1f65a4769c09e6bf2d79fc84360f840f40e</t>
  </si>
  <si>
    <t>46f5abc0a2566ac3dc954eeb62fd625f0eaca120</t>
  </si>
  <si>
    <t>f7b78602fdc6c6e4befc90159da8e93900b4bcb1</t>
  </si>
  <si>
    <t>7ea7b9ad532e59c3efbcabff0e3484f4df06104c</t>
  </si>
  <si>
    <t>fa434424652ecfd3efba39e11ff7a1a560943abd</t>
  </si>
  <si>
    <t>047be4ed24b3a408acccf9316d619477c06cca42</t>
  </si>
  <si>
    <t>8ac98d1a97a7aeefe45f4a5af37d61caa41ded54</t>
  </si>
  <si>
    <t>c80a867fa06ec1dcc8fe3460a8295160d68b8608</t>
  </si>
  <si>
    <t>5a4c2e5905c05391a3374f75de582148394fd195</t>
  </si>
  <si>
    <t>327dd5108bb3b66bb5102b659e83a4348a005f5e</t>
  </si>
  <si>
    <t>a1aa88b7dcac2b22d74908f9276d5d145d8e65a0</t>
  </si>
  <si>
    <t>7ecb381fcf514fd5e083eb3c9eab4eb557eba593</t>
  </si>
  <si>
    <t>5a0e75f0a9ad063ebaa7eb19b82104f00acb80a0</t>
  </si>
  <si>
    <t>53fe2431c77ead6d1a88cfeb43d557c34725309f</t>
  </si>
  <si>
    <t>4246e8cac719317476f5652975f1a4d537b75770</t>
  </si>
  <si>
    <t>c27f247865d7e1910136b57a5c066737ab1bf2bb</t>
  </si>
  <si>
    <t>78ac44af547e09bdddc75e41a525cdc8eec60be4</t>
  </si>
  <si>
    <t>3ff73aa24125f18b3d1b24423213cc7d63a11f90</t>
  </si>
  <si>
    <t>9813dc6ac3954d58ba16b3920556f106f97e1c67</t>
  </si>
  <si>
    <t>b66bbee39f6deb28f0645760c536cbf2189a0687</t>
  </si>
  <si>
    <t>b4c5d21c3f5d223d902afbfa6bb4abb4080b57b1</t>
  </si>
  <si>
    <t>6cd2eda39f648ed398b0dca69cd7aaf6be50e30d</t>
  </si>
  <si>
    <t>b2e22477166a7f8a32b95317dea747f8af7a807f</t>
  </si>
  <si>
    <t>95de6f4b92efea391a3cbb8651d774a4d3529861</t>
  </si>
  <si>
    <t>adf02c4419e9ac4b3d9a16efdb7e3089c19ae246</t>
  </si>
  <si>
    <t>e1dcf3529d0797b25bb49a20e94b62eb93e7276a</t>
  </si>
  <si>
    <t>6f89ae5816e38cd93419d2c8e8465b6dea00abee</t>
  </si>
  <si>
    <t>335d10cd8e2c3bb6067804b095aaf6371fc1983e</t>
  </si>
  <si>
    <t>f7c5f21eaa630e9ee41dd6aa9b9cb7a0ff54a12c</t>
  </si>
  <si>
    <t>f773b423cc61f3ca18af5337101c158a52aaae2c</t>
  </si>
  <si>
    <t>0d8ea8f16453396da80dae4445a67fb2c7879016</t>
  </si>
  <si>
    <t>47829c40794160debdb33b4a042d182e776876d4</t>
  </si>
  <si>
    <t>71a86ddece548860f040d565204cf1bf59d74663</t>
  </si>
  <si>
    <t>b653c55fa73dc0e0024cae47bdeb5abfd0ec4cde</t>
  </si>
  <si>
    <t>a8a1b163b7433fee312aa5896a7385ae328a684f</t>
  </si>
  <si>
    <t>c814b177625ab5823f40e7c177257141044d60dc</t>
  </si>
  <si>
    <t>2185fd67d2f277ebb1d2946cf5f7cdc773e04198</t>
  </si>
  <si>
    <t>9bb192a4fca3e50194b6ac2e0eaaee20d996bba1</t>
  </si>
  <si>
    <t>7d56239f159afc2e7bd42623947e56ba48f37836</t>
  </si>
  <si>
    <t>6880b94f8a53e34833bf895b3004b2e48c0ffe74</t>
  </si>
  <si>
    <t>a17a61f306c12690d541515798b2d227049aa35b</t>
  </si>
  <si>
    <t>11d56f61036091206f085e58cff72b6872911d3a</t>
  </si>
  <si>
    <t>1578466c9a744be17c755875dcb1e638b534a249</t>
  </si>
  <si>
    <t>6f692818a7b53630702d25a709cd61282fd139ad</t>
  </si>
  <si>
    <t>e23f12b3a252352b575908ca7b94587acd004641</t>
  </si>
  <si>
    <t>6e157a0339793bb081705f52318fc77afd10addf</t>
  </si>
  <si>
    <t>74c0b816adfc6aa1b01b4426fdf385e32e35cbac</t>
  </si>
  <si>
    <t>2ec24af2379e331d062a6fc1cda65bc262c7c17b</t>
  </si>
  <si>
    <t>fdac60cd0458f34b2e79d74a55bec10836e26471</t>
  </si>
  <si>
    <t>f11b452b95df4a0fc6561c278721cad03b24098b</t>
  </si>
  <si>
    <t>8f3cd250a897213d39e621e3d824507b48158d42</t>
  </si>
  <si>
    <t>846690dee8ca6a4143d20b39e894fd1f24627561</t>
  </si>
  <si>
    <t>28221f9c999a9b34f58d94599da9c229df9a4fed</t>
  </si>
  <si>
    <t>5573f98fa66df133154529beaabf9d6a331d94bd</t>
  </si>
  <si>
    <t>2d1df8591022737b8ef19d681ff74eda389f5198</t>
  </si>
  <si>
    <t>3e9191acb797e4298adb853bf6c75cd31af47ef9</t>
  </si>
  <si>
    <t>51b3c6b73acae1e3fd3c7d441fc86dd17356695f</t>
  </si>
  <si>
    <t>aa1361d54aac43094b98024b8b6c804eb6e41661</t>
  </si>
  <si>
    <t>62713b199859a72adcb2eeb7b795ae6981668529</t>
  </si>
  <si>
    <t>09af820e49ba7ff56d6b04d19e5637703c74e8ec</t>
  </si>
  <si>
    <t>27656018d8683d02175fa5b7911353645d64cd9d</t>
  </si>
  <si>
    <t>669cc7100065c690cb7b4f3da5cfc471d1ed4740</t>
  </si>
  <si>
    <t>e59f39d40397645477b959255aedfa17a7c9c779</t>
  </si>
  <si>
    <t>e0cf0e6586d6a2c7e56b58bdfb5a67cec04c2999</t>
  </si>
  <si>
    <t>595c786b53b2cb515c2d5c1c7f2cc8c9d1721a80</t>
  </si>
  <si>
    <t>f287fdd94e545d23d9fbd55fb58e346160e2d19f</t>
  </si>
  <si>
    <t>29551fdcf4d9970ee73d32fc3875d3ddc958a26c</t>
  </si>
  <si>
    <t>d7d5e279c25a5710824d040a5b3f0fe19f3a7dfa</t>
  </si>
  <si>
    <t>ac43cec37e9b1661935e946774ec34f0d50c641e</t>
  </si>
  <si>
    <t>9a124b69279de00fc36662a5bad00159fc682965</t>
  </si>
  <si>
    <t>5131dc433df54b37e8e918d8fba7fe10344e7a7b</t>
  </si>
  <si>
    <t>62fff696d56b90e5820d2c3c3085b778b23f0d93</t>
  </si>
  <si>
    <t>983c2a777beba7b17e057810d94e380e05a74294</t>
  </si>
  <si>
    <t>22ab3460017cfcfb6b50f05838ad142e08becce5</t>
  </si>
  <si>
    <t>/home/jin/analyze-qemu</t>
  </si>
  <si>
    <t>real</t>
  </si>
  <si>
    <t>user</t>
  </si>
  <si>
    <t>sys</t>
  </si>
  <si>
    <t>ori-spec-600-0</t>
  </si>
  <si>
    <t>888ea96aae29ce6a28afb86c2eee30068dc14d46</t>
  </si>
  <si>
    <t>Inline</t>
  </si>
  <si>
    <t>system-&gt;user to support TBI</t>
  </si>
  <si>
    <t>CFLAG</t>
  </si>
  <si>
    <t>spec-600-0-test</t>
  </si>
  <si>
    <t>spec-600-1-test</t>
  </si>
  <si>
    <t>spec-600-0-and-1-test</t>
  </si>
  <si>
    <t>spec-600-train</t>
  </si>
  <si>
    <t>spec-train-on-arm</t>
  </si>
  <si>
    <t>latest-fada-600-0</t>
  </si>
  <si>
    <t>42f6c9179be4401974dd3a75ee72defd16b5092d</t>
  </si>
  <si>
    <t>real 14539.63</t>
  </si>
  <si>
    <t>8011837a019182c61bad0d8f3a603d26dd4b6710</t>
  </si>
  <si>
    <t>user 72684.02</t>
  </si>
  <si>
    <t>e5fdf920964b65678798960d8b3a55453c2e9094</t>
  </si>
  <si>
    <t>sys 6540.70</t>
  </si>
  <si>
    <t>97fe675519d3e7406dfed2fe8cc7af9cdbec3cec</t>
  </si>
  <si>
    <t>2914fc61d5d72c6010d2b1fe8b4048b561e44ef3</t>
  </si>
  <si>
    <t>373b96b9c6d77a54a52239b422a44958d9dcc67e</t>
  </si>
  <si>
    <t>c52d69e7dbaaed0ffdef8125e79218672c30161d</t>
  </si>
  <si>
    <t>73257aa02376829f724357094e252fc3e5dd1363</t>
  </si>
  <si>
    <t>real 602.75</t>
  </si>
  <si>
    <t>239fec2497907f2adf7e6b9fdda4138e81bac619</t>
  </si>
  <si>
    <t>1fb6a87d0bc3a730ec90578cfdfb2ef7ac5b5d11</t>
  </si>
  <si>
    <t>user 2632.50</t>
  </si>
  <si>
    <t>a6b2d060667422d54e077c0a8e4c55bd083ef489</t>
  </si>
  <si>
    <t>8b1d5b3c3507d062d7611a64a81989e8903605ed</t>
  </si>
  <si>
    <t>sys 176.62</t>
  </si>
  <si>
    <t>a630508112aebad0da19384ff42642312d9d164f</t>
  </si>
  <si>
    <t>bc3087f2531d2ddf0d2d8f842a01db90fb1568c2</t>
  </si>
  <si>
    <t>5c24acf320a0ac259447788162a3b17505ad4fb9</t>
  </si>
  <si>
    <t>1c81a38c5ae0c4275b5472f690b76c194a03dee8</t>
  </si>
  <si>
    <t>9bca986df88b8ea46b100e3d21cc9e653c83e0b3</t>
  </si>
  <si>
    <t>0ffc1a95222f4f7323b8569745f0ef6e71719310</t>
  </si>
  <si>
    <t>cb83ba8c1ab856b4327e7e869c410bbfd4152c2c</t>
  </si>
  <si>
    <t>15732b8ed290460334ee58dd25939da733f362fd</t>
  </si>
  <si>
    <t>1dec2e1f19fdb39a0340356ec2d77233837b3d68</t>
  </si>
  <si>
    <t>4a888072c869a2f5ea26af43733490ff2c2ff1b9</t>
  </si>
  <si>
    <t>5ef251416b5116bbf7723f31ddf8a6949a2ac271</t>
  </si>
  <si>
    <t>fa6d98c0608ccc1591c2c2f50d168078b8c38214</t>
  </si>
  <si>
    <t>935a867c878d1450bf240caa18489649fcdff771</t>
  </si>
  <si>
    <t>080832e4f4801a28bd1170c49e61f6a0f5f05d03</t>
  </si>
  <si>
    <t>b8fb878aa2485fd41502295f0ff5362a67c8ba68</t>
  </si>
  <si>
    <t>real 603.05</t>
  </si>
  <si>
    <t>fc88a52318c58e90b0ad0220c660d7bd4695bda0</t>
  </si>
  <si>
    <t>cc63a18282d8e8cd96d8bf26c29cad2e879ff9f6</t>
  </si>
  <si>
    <t>user 2615.51</t>
  </si>
  <si>
    <t>223005f0584ece2868b0b5ac11b06f3984aad569</t>
  </si>
  <si>
    <t>ea6eaa0604d2ad66636f968842fe9ff315b065c8</t>
  </si>
  <si>
    <t>sys 176.08</t>
  </si>
  <si>
    <t>5fc13603a6bec4451cf1062ae6bdb6a2ab81a69c</t>
  </si>
  <si>
    <t>5bf6f1acdda980a4ad0e8f01fe515c6d6e130fce</t>
  </si>
  <si>
    <t>3860c0201924d9f7f9b125b8bdda8a8627de4a08</t>
  </si>
  <si>
    <t>57a3a6226529e60ef4eb5e11b577f2e532a72acc</t>
  </si>
  <si>
    <t>75234a284316610c55749962b302a6ef46c0f745</t>
  </si>
  <si>
    <t>f436ecc3156dea7edce97e7c247e3667203f5c8b</t>
  </si>
  <si>
    <t>312c496a95430dcabe0028e5a68d595c9411aa91</t>
  </si>
  <si>
    <t>e5cc6aaeb51dd0d80e1f5a6d6a6808d6355958aa</t>
  </si>
  <si>
    <t>fea3958fa11c75b4f3f335ac0ce4cfc5cf0af7de</t>
  </si>
  <si>
    <t>a714b8aa029c2a6cc0b99a798f4f8b6d4282e711</t>
  </si>
  <si>
    <t>e0366f9f2ba22cea264dac26e03120fc153653ed</t>
  </si>
  <si>
    <t>0f0b70eeecdd4e0f29efe28a7ffec01cbe5c43bf</t>
  </si>
  <si>
    <t>f2da205cb4142259d9bc6b9d4596ebbe2426fe49</t>
  </si>
  <si>
    <t>7b7ca8ebde4ee6fba171004b2726ae1ff5489c03</t>
  </si>
  <si>
    <t>36109bff171ba0811fa4c723cecdf6c3561fa318</t>
  </si>
  <si>
    <t>e053de7e63c0b4437ec963bf42caca59b9cf38bc</t>
  </si>
  <si>
    <t>071ce4b03becf9e2df6b758fde9609be8ddf56f1</t>
  </si>
  <si>
    <t>1810afd56a947f4b201a6211da69100403402026</t>
  </si>
  <si>
    <t>eb06cbab7e92caf15033c91dfcacd2ba5d7bc88a</t>
  </si>
  <si>
    <t>af4ba0ec8f017c402c239f2888ef62f63770ba8b</t>
  </si>
  <si>
    <t>db1ffc32dd0d32ef476c00637efc888ecea8466c</t>
  </si>
  <si>
    <t>05dd01fa5ade816899dcf104e71ecf8a90577301</t>
  </si>
  <si>
    <t>67872eb8ed194117f5af71694374a083c3f45eb2</t>
  </si>
  <si>
    <t>66c2207fd28a6025792fbb75151ee848b911dc35</t>
  </si>
  <si>
    <t>e5b4654907e9d96e1b215fa943e2f62e61676ed6</t>
  </si>
  <si>
    <t>91e0998f5ab88e575b5d1b9bc55e0d179b9224f1</t>
  </si>
  <si>
    <t>7428e7ba15cbc2a1a801ea2697f5f47fe1153381</t>
  </si>
  <si>
    <t>0c7af1a778d036402ec0829783afee1ce6ea942c</t>
  </si>
  <si>
    <t>1b627f389f9da48aa8f28808770a731c1e09c338</t>
  </si>
  <si>
    <t>0a11bb7a35075379dffafb75698dd503eb6f9b9c</t>
  </si>
  <si>
    <t>8825fed82a1949ed74f103c2ff26c4d71d2e4845</t>
  </si>
  <si>
    <t>faf39e828374d83ca82b02c0c25cdeca9ce9581e</t>
  </si>
  <si>
    <t>51879c671b7b0bf513cac6a5386097c8cfd17b3c</t>
  </si>
  <si>
    <t>3c4ddec169836c0dfc955d662dc0cc4f82ba7993</t>
  </si>
  <si>
    <t>0046060e5dc232beb4dc942ec76852841739c109</t>
  </si>
  <si>
    <t>be78e79949e64b4c88ebc4635d6a6fb05356d952</t>
  </si>
  <si>
    <t>6c18757dc55f0a47d926cec1aaab8c349a65a0c6</t>
  </si>
  <si>
    <t>e267ce590071e687b178c61dd68ba4868a134bcf</t>
  </si>
  <si>
    <t>65606f21243a796537bfe4708720a9bf4bb50169</t>
  </si>
  <si>
    <t>4f9e268637f334d639a3d3ab5f1f06dfe6e93bc0</t>
  </si>
  <si>
    <t>f43520e5b233828bd4d98b4a1300ddb475e7486a</t>
  </si>
  <si>
    <t>92cfa25fd2cf65749a93507e132225066bc19ed5</t>
  </si>
  <si>
    <t>e6af4f0e9414d36c0f0baddfb274003c0e7d6ecb</t>
  </si>
  <si>
    <t>eb42297a59e103500bdd2c352c5b52f54b1c33cd</t>
  </si>
  <si>
    <t>4fb98ae62dfe4ad764bc6da1ae08b3bf47ce6f8f</t>
  </si>
  <si>
    <t>3539d84df15a29bb72d6d1eb2c39908681056d51</t>
  </si>
  <si>
    <t>57dc02173cb089c11d3c84a0570cb60fe7d7f0d5</t>
  </si>
  <si>
    <t>8a40754bca14df63c6d2ffe473b68a270dc50679</t>
  </si>
  <si>
    <t>841dcc0813155087f11ef02790f9650a1e199c5b</t>
  </si>
  <si>
    <t>e56552cf0771a7f60ae4c1bc186d43a585022849</t>
  </si>
  <si>
    <t>f4223d2e75a991c80393ac3c684b90c875d6efd9</t>
  </si>
  <si>
    <t>f2a6fe7b3af726c31360678cf4f55829dae32505</t>
  </si>
  <si>
    <t>f11de23158528c90b51c603c0cc3b2286e71d3fc</t>
  </si>
  <si>
    <t>5eb7a23fb22f10f09cecba61e7bf61cecaee3f96</t>
  </si>
  <si>
    <t>e0a8f99355c32b48c9ef867127075b5267ae23d8</t>
  </si>
  <si>
    <t>166854f7cd91d7cff23298180585209ea9d501d4</t>
  </si>
  <si>
    <t>64ea2d9f74a824269f2f564632bda52d60ae9243</t>
  </si>
  <si>
    <t>e025d799af48bb9a7caaf5d39423381f044cb413</t>
  </si>
  <si>
    <t>f8b467b443fb3e1c531e0a8b3201104277401ee5</t>
  </si>
  <si>
    <t>298091f831db1a8f360686369f9760849e90dd03</t>
  </si>
  <si>
    <t>52a44ad2b92ba4cd81c2b271cd5e4a2d820e91fc</t>
  </si>
  <si>
    <t>c401c058a1cdb131163751f29df9151290d842b0</t>
  </si>
  <si>
    <t>22d2ece71e533310da31f2857ebc4a00d91968b3</t>
  </si>
  <si>
    <t>1da79ecc7a299a6f3633876c8e49e5418ae37fcf</t>
  </si>
  <si>
    <t>091f255b89e818b84cd003c1da552b6dc3fe3cbd</t>
  </si>
  <si>
    <t>3a67cbe619179c390908bf415159290acbe96ccd</t>
  </si>
  <si>
    <t>d2c4f3841d1cba17c99f76812ffcb75a6c402202</t>
  </si>
  <si>
    <t>ccee1a8140211c569156ae649474cc520eb2a36b</t>
  </si>
  <si>
    <t>311edee771510436fc70b2e4fbe5f9fd3cf3d14d</t>
  </si>
  <si>
    <t>b9a0de3773ff2cae858434d44ef04ee257025c76</t>
  </si>
  <si>
    <t>664a79735e4deb10dd652cee370c9b13d9b10db9</t>
  </si>
  <si>
    <t>6745c8a01f759b64d3c4cd1e0a69bb793cead268</t>
  </si>
  <si>
    <t>f405e3cdffe9d370867aeeef899863d619c32e26</t>
  </si>
  <si>
    <t>216776099b087edfdf8cca3cb3cbfee1edbb12e2</t>
  </si>
  <si>
    <t>f953c100693dec2338d643ec21d131d411e9d38e</t>
  </si>
  <si>
    <t>7b884bf51e7feb6aee2a6293aee0c40a07bf8080</t>
  </si>
  <si>
    <t>a1b8a57a0e114571b66baf6a6b8bd1c3f1f00d83</t>
  </si>
  <si>
    <t>77c71d1d7436a6b5418e5fa9703733188cb9e60b</t>
  </si>
  <si>
    <t>d1a8b308a4ceb1071683bfcee22bd646b251f4a0</t>
  </si>
  <si>
    <t>7f0cff6e3427d82f81243660d0035d647ee5ee05</t>
  </si>
  <si>
    <t>ded5d78c1eada3cd07b22259305a9e2ae332839c</t>
  </si>
  <si>
    <t>92eecfff32763ee138f4cebc1a12c5b051ad5bb5</t>
  </si>
  <si>
    <t>c4cdf54cff933d7176083581523748d4171db6e6</t>
  </si>
  <si>
    <t>8507c9d5c9a62de2a0e281b640f995e26eac46af</t>
  </si>
  <si>
    <t>8680d6e36468f1ca00e2fe749bef50585d632401</t>
  </si>
  <si>
    <t>cb7223ac33fa35976d64f31145122965c1ba332d</t>
  </si>
  <si>
    <t>09d56bbc9bc2f40865764b06b9830a9504bd3f9a</t>
  </si>
  <si>
    <t>06844584b62a43384642f7243b0fc01c9fff0fc7</t>
  </si>
  <si>
    <t>4fb9071f65aa871bb46d665899ee328a94d9f781</t>
  </si>
  <si>
    <t>d5cca076c3a1ac55f25792fae4fae2b0b1f71e8e</t>
  </si>
  <si>
    <t>88da4b043b4f91a265947149b1cd6758c046a4bd</t>
  </si>
  <si>
    <t>a3d3ee6c1357749013aa700c929682f41475b158</t>
  </si>
  <si>
    <t>f5d4361cda562871ea8c480ce0cf5b1bc835456b</t>
  </si>
  <si>
    <t>281a3c330e0d694ce4f364fa0f74738ac4afd6dc</t>
  </si>
  <si>
    <t>4487d420d0d0d9b503bfb9308e474f0bbac54700</t>
  </si>
  <si>
    <t>0260b97824495ebfacfa8bbae0be10b0ef986bf6</t>
  </si>
  <si>
    <t>fd5eef85fed024387d41adc4f7ca502c14ff62be</t>
  </si>
  <si>
    <t>c4bb646ffb70f03c2b3db6a9f6cecdf4b551e0d5</t>
  </si>
  <si>
    <t>8080747748f143c71076e1fd9951ca40900da574</t>
  </si>
  <si>
    <t>38edb514c9c2cba3c3d536504b2cddbfdc915056</t>
  </si>
  <si>
    <t>e331f79eb8226d57e73c522b31a21e2a63e96f44</t>
  </si>
  <si>
    <t>89ece6f76f089bc415fc4b8c78f7dbe74113380c</t>
  </si>
  <si>
    <t>a52f4a7a5799341c250d4a27c220e53bad3f6b28</t>
  </si>
  <si>
    <t>4a2061e66d1fb16c14ca65b2c702363361adeb7b</t>
  </si>
  <si>
    <t>9a5a5a05523651d4c887388a6e0d0e446ffb279d</t>
  </si>
  <si>
    <t>ee8c7f9f9ab0c06b26e22d869cc12893e0c73bce</t>
  </si>
  <si>
    <t>740bc3a7e610a2a0daea9af9fd7f45d5e9ed78cc</t>
  </si>
  <si>
    <t>268f54974b3ca2d9e634b7a2fb47cb8245b8b6a4</t>
  </si>
  <si>
    <t>dc15d9eb419c9c27e3c76741320b5134b15f4d57</t>
  </si>
  <si>
    <t>84b1c04bbaf48798a535b38410a0bf839f4a1943</t>
  </si>
  <si>
    <t>66e01f1cdc9663660201cced4df8ec0a28937919</t>
  </si>
  <si>
    <t>859aef026e51a4959d1ab535f0b7a00d63ed32ba</t>
  </si>
  <si>
    <t>rate</t>
  </si>
  <si>
    <t>CLREX</t>
  </si>
  <si>
    <t>Clear Exclusive</t>
  </si>
  <si>
    <t>EOR</t>
  </si>
  <si>
    <t>Exclusive OR</t>
  </si>
  <si>
    <t>LDAEX, LDAEXB, LDAEXH, LDAEXD</t>
  </si>
  <si>
    <t>Load-Acquire Register Exclusive Word, Byte, Halfword, Doubleword</t>
  </si>
  <si>
    <t>LDREX, LDREXB, LDREXH, LDREXD</t>
  </si>
  <si>
    <t>Load Register Exclusive Word, Byte, Halfword, Doubleword</t>
  </si>
  <si>
    <t>STREX, STREXB, STREXH,STREXD</t>
  </si>
  <si>
    <t>Store Register Exclusive Word, Byte, Halfword, Doubleword</t>
  </si>
  <si>
    <t>STLEX, STLEXB, STLEXH, STLEXD</t>
  </si>
  <si>
    <t>Store-Release Exclusive Word, Byte, Halfword, Doubleword</t>
  </si>
  <si>
    <t>VEOR</t>
  </si>
  <si>
    <t>Bitwise Exclusive OR</t>
  </si>
  <si>
    <t>EON (shifted register)</t>
  </si>
  <si>
    <t>Bitwise Exclusive OR NOT (shifted register)</t>
  </si>
  <si>
    <t xml:space="preserve">LDAXP </t>
  </si>
  <si>
    <t>Load-Acquire Exclusive Pair of Registers</t>
  </si>
  <si>
    <t>LDAXR</t>
  </si>
  <si>
    <t>Load-Acquire Exclusive Register</t>
  </si>
  <si>
    <t>LDAXRB</t>
  </si>
  <si>
    <t>Load-Acquire Exclusive Register Byte</t>
  </si>
  <si>
    <t>LDAXRH</t>
  </si>
  <si>
    <t>Load-Acquire Exclusive Register Halfword</t>
  </si>
  <si>
    <t>LDEORA, LDEORAL, LDEOR,</t>
  </si>
  <si>
    <t>Atomic exclusive OR on word or doubleword in memory</t>
  </si>
  <si>
    <t>LDEORL, LDEORAL, LDEOR,</t>
  </si>
  <si>
    <t>LDEORL</t>
  </si>
  <si>
    <t>LDEORAB, LDEORALB,</t>
  </si>
  <si>
    <t>Atomic exclusive OR on byte in memory</t>
  </si>
  <si>
    <t>LDEORB, LDEORLB</t>
  </si>
  <si>
    <t>LDEORAH, LDEORALH,</t>
  </si>
  <si>
    <t>Atomic exclusive OR on halfword in memory</t>
  </si>
  <si>
    <t>LDEORH, LDEORLH</t>
  </si>
  <si>
    <t>LDXP</t>
  </si>
  <si>
    <t>Load Exclusive Pair of Registers</t>
  </si>
  <si>
    <t>LDXR</t>
  </si>
  <si>
    <t>Load Exclusive Register</t>
  </si>
  <si>
    <t>LDXRB</t>
  </si>
  <si>
    <t>Load Exclusive Register Byte</t>
  </si>
  <si>
    <t>LDXRH</t>
  </si>
  <si>
    <t>Load Exclusive Register Halfword 1</t>
  </si>
  <si>
    <t>STEOR, STEORL, STEORL</t>
  </si>
  <si>
    <t>Atomic exclusive OR on word or doubleword in memory, without return</t>
  </si>
  <si>
    <t>STEORB, STEORLB</t>
  </si>
  <si>
    <t>Atomic exclusive OR on byte in memory, without return</t>
  </si>
  <si>
    <t>STEORH, STEORLH</t>
  </si>
  <si>
    <t>Atomic exclusive OR on halfword in memory, without return</t>
  </si>
  <si>
    <t>STLXP</t>
  </si>
  <si>
    <t>Store-Release Exclusive Pair of registers</t>
  </si>
  <si>
    <t>STLXR</t>
  </si>
  <si>
    <t>Store-Release Exclusive Register</t>
  </si>
  <si>
    <t>STLXRB</t>
  </si>
  <si>
    <t>Store-Release Exclusive Register Byte</t>
  </si>
  <si>
    <t>STLXRH</t>
  </si>
  <si>
    <t>Store-Release Exclusive Register Halfword</t>
  </si>
  <si>
    <t>STXP</t>
  </si>
  <si>
    <t>Store Exclusive Pair of registers</t>
  </si>
  <si>
    <t>STXR</t>
  </si>
  <si>
    <t>Store Exclusive Register</t>
  </si>
  <si>
    <t>STXRB</t>
  </si>
  <si>
    <t xml:space="preserve">Store Exclusive Register Byte </t>
  </si>
  <si>
    <t>STXRH</t>
  </si>
  <si>
    <t>Store Exclusive Register Halfword</t>
  </si>
  <si>
    <t>Exclusive OR, i.e. aka XOR</t>
  </si>
  <si>
    <t>Store-Release Exclusive Register, right after ldxr</t>
  </si>
  <si>
    <t>DMB, DSB</t>
  </si>
  <si>
    <t>Data Memory Barrier, Data Synchronization Barrier</t>
  </si>
  <si>
    <t>ESB</t>
  </si>
  <si>
    <t>Error Synchronization Barrier</t>
  </si>
  <si>
    <t>ISB</t>
  </si>
  <si>
    <t>Instruction Synchronization Barrier</t>
  </si>
  <si>
    <t>PSB</t>
  </si>
  <si>
    <t>Profiling Synchronization Barrier</t>
  </si>
  <si>
    <t>qemu-2.3.0</t>
  </si>
  <si>
    <t>qemu-2.5.1</t>
  </si>
  <si>
    <t>qemu-2.9.1</t>
  </si>
  <si>
    <t>qemu-2.12.1</t>
  </si>
  <si>
    <t>qemu-3.0.0</t>
  </si>
  <si>
    <t>qemu-4.0.1</t>
  </si>
  <si>
    <t>qemu-4.1.1</t>
  </si>
  <si>
    <t>qemu-4.2.0</t>
  </si>
  <si>
    <t>qemu-5.0.0</t>
  </si>
  <si>
    <t>parsec.blackscholes-simlarge-1</t>
  </si>
  <si>
    <t>parsec.blackscholes-simlarge-2</t>
  </si>
  <si>
    <t>parsec.blackscholes-simlarge-4</t>
  </si>
  <si>
    <t>parsec.blackscholes-simlarge-8</t>
  </si>
  <si>
    <t>parsec.blackscholes-simlarge-16</t>
  </si>
  <si>
    <t>parsec.bodytrack-simlarge-1</t>
  </si>
  <si>
    <t>parsec.bodytrack-simlarge-2</t>
  </si>
  <si>
    <t>parsec.bodytrack-simlarge-4</t>
  </si>
  <si>
    <t>parsec.bodytrack-simlarge-8</t>
  </si>
  <si>
    <t>parsec.bodytrack-simlarge-16</t>
  </si>
  <si>
    <t>parsec.canneal-simlarge-1</t>
  </si>
  <si>
    <t>parsec.canneal-simlarge-2</t>
  </si>
  <si>
    <t>parsec.canneal-simlarge-4</t>
  </si>
  <si>
    <t>parsec.canneal-simlarge-8</t>
  </si>
  <si>
    <t>parsec.canneal-simlarge-16</t>
  </si>
  <si>
    <t>parsec.dedup-simlarge-1</t>
  </si>
  <si>
    <t>parsec.dedup-simlarge-2</t>
  </si>
  <si>
    <t>parsec.dedup-simlarge-4</t>
  </si>
  <si>
    <t>parsec.dedup-simlarge-8</t>
  </si>
  <si>
    <t>parsec.dedup-simlarge-16</t>
  </si>
  <si>
    <t>parsec.facesim-simlarge-1</t>
  </si>
  <si>
    <t>parsec.facesim-simlarge-2</t>
  </si>
  <si>
    <t>parsec.facesim-simlarge-4</t>
  </si>
  <si>
    <t>parsec.facesim-simlarge-8</t>
  </si>
  <si>
    <t>parsec.facesim-simlarge-16</t>
  </si>
  <si>
    <t>parsec.ferret-simlarge-1</t>
  </si>
  <si>
    <t>parsec.ferret-simlarge-2</t>
  </si>
  <si>
    <t>parsec.ferret-simlarge-4</t>
  </si>
  <si>
    <t>parsec.ferret-simlarge-8</t>
  </si>
  <si>
    <t>parsec.ferret-simlarge-16</t>
  </si>
  <si>
    <t>parsec.fluidanimate-simlarge-1</t>
  </si>
  <si>
    <t>parsec.fluidanimate-simlarge-2</t>
  </si>
  <si>
    <t>parsec.fluidanimate-simlarge-4</t>
  </si>
  <si>
    <t>parsec.fluidanimate-simlarge-8</t>
  </si>
  <si>
    <t>parsec.fluidanimate-simlarge-16</t>
  </si>
  <si>
    <t>parsec.freqmine-simlarge-1</t>
  </si>
  <si>
    <t>parsec.freqmine-simlarge-2</t>
  </si>
  <si>
    <t>parsec.freqmine-simlarge-4</t>
  </si>
  <si>
    <t>parsec.freqmine-simlarge-8</t>
  </si>
  <si>
    <t>parsec.freqmine-simlarge-16</t>
  </si>
  <si>
    <t>parsec.streamcluster-simlarge-1</t>
  </si>
  <si>
    <t>parsec.streamcluster-simlarge-2</t>
  </si>
  <si>
    <t>parsec.streamcluster-simlarge-4</t>
  </si>
  <si>
    <t>parsec.streamcluster-simlarge-8</t>
  </si>
  <si>
    <t>parsec.streamcluster-simlarge-16</t>
  </si>
  <si>
    <t>parsec.swaptions-simlarge-1</t>
  </si>
  <si>
    <t>parsec.swaptions-simlarge-2</t>
  </si>
  <si>
    <t>parsec.swaptions-simlarge-4</t>
  </si>
  <si>
    <t>parsec.swaptions-simlarge-8</t>
  </si>
  <si>
    <t>parsec.swaptions-simlarge-16</t>
  </si>
  <si>
    <t>parsec.vips-simlarge-1</t>
  </si>
  <si>
    <t>parsec.vips-simlarge-2</t>
  </si>
  <si>
    <t>parsec.vips-simlarge-4</t>
  </si>
  <si>
    <t>parsec.vips-simlarge-8</t>
  </si>
  <si>
    <t>parsec.vips-simlarge-16</t>
  </si>
  <si>
    <t>parsec.x264-simlarge-1</t>
  </si>
  <si>
    <t>parsec.x264-simlarge-2</t>
  </si>
  <si>
    <t>parsec.x264-simlarge-4</t>
  </si>
  <si>
    <t>parsec.x264-simlarge-8</t>
  </si>
  <si>
    <t>parsec.x264-simlarge-16</t>
  </si>
  <si>
    <t>parsec.blackscholes-simsmall-1</t>
  </si>
  <si>
    <t>parsec.blackscholes-simsmall-2</t>
  </si>
  <si>
    <t>parsec.blackscholes-simsmall-4</t>
  </si>
  <si>
    <t>parsec.blackscholes-simsmall-8</t>
  </si>
  <si>
    <t>parsec.blackscholes-simsmall-16</t>
  </si>
  <si>
    <t>parsec.bodytrack-simsmall-1</t>
  </si>
  <si>
    <t>parsec.bodytrack-simsmall-2</t>
  </si>
  <si>
    <t>parsec.bodytrack-simsmall-4</t>
  </si>
  <si>
    <t>parsec.bodytrack-simsmall-8</t>
  </si>
  <si>
    <t>parsec.bodytrack-simsmall-16</t>
  </si>
  <si>
    <t>parsec.canneal-simsmall-1</t>
  </si>
  <si>
    <t>parsec.canneal-simsmall-2</t>
  </si>
  <si>
    <t>parsec.canneal-simsmall-4</t>
  </si>
  <si>
    <t>parsec.canneal-simsmall-8</t>
  </si>
  <si>
    <t>parsec.canneal-simsmall-16</t>
  </si>
  <si>
    <t>parsec.dedup-simsmall-1</t>
  </si>
  <si>
    <t>parsec.dedup-simsmall-2</t>
  </si>
  <si>
    <t>parsec.dedup-simsmall-4</t>
  </si>
  <si>
    <t>parsec.dedup-simsmall-8</t>
  </si>
  <si>
    <t>parsec.dedup-simsmall-16</t>
  </si>
  <si>
    <t>parsec.facesim-simsmall-1</t>
  </si>
  <si>
    <t>parsec.facesim-simsmall-2</t>
  </si>
  <si>
    <t>parsec.facesim-simsmall-4</t>
  </si>
  <si>
    <t>parsec.facesim-simsmall-8</t>
  </si>
  <si>
    <t>parsec.facesim-simsmall-16</t>
  </si>
  <si>
    <t>parsec.ferret-simsmall-1</t>
  </si>
  <si>
    <t>parsec.ferret-simsmall-2</t>
  </si>
  <si>
    <t>parsec.ferret-simsmall-4</t>
  </si>
  <si>
    <t>parsec.ferret-simsmall-8</t>
  </si>
  <si>
    <t>parsec.ferret-simsmall-16</t>
  </si>
  <si>
    <t>parsec.fluidanimate-simsmall-1</t>
  </si>
  <si>
    <t>parsec.fluidanimate-simsmall-2</t>
  </si>
  <si>
    <t>parsec.fluidanimate-simsmall-4</t>
  </si>
  <si>
    <t>parsec.fluidanimate-simsmall-8</t>
  </si>
  <si>
    <t>parsec.fluidanimate-simsmall-16</t>
  </si>
  <si>
    <t>parsec.freqmine-simsmall-1</t>
  </si>
  <si>
    <t>parsec.freqmine-simsmall-2</t>
  </si>
  <si>
    <t>parsec.freqmine-simsmall-4</t>
  </si>
  <si>
    <t>parsec.freqmine-simsmall-8</t>
  </si>
  <si>
    <t>parsec.freqmine-simsmall-16</t>
  </si>
  <si>
    <t>parsec.streamcluster-simsmall-1</t>
  </si>
  <si>
    <t>parsec.streamcluster-simsmall-2</t>
  </si>
  <si>
    <t>parsec.streamcluster-simsmall-4</t>
  </si>
  <si>
    <t>parsec.streamcluster-simsmall-8</t>
  </si>
  <si>
    <t>parsec.streamcluster-simsmall-16</t>
  </si>
  <si>
    <t>parsec.swaptions-simsmall-1</t>
  </si>
  <si>
    <t>parsec.swaptions-simsmall-2</t>
  </si>
  <si>
    <t>parsec.swaptions-simsmall-4</t>
  </si>
  <si>
    <t>parsec.swaptions-simsmall-8</t>
  </si>
  <si>
    <t>parsec.swaptions-simsmall-16</t>
  </si>
  <si>
    <t>parsec.vips-simsmall-1</t>
  </si>
  <si>
    <t>parsec.vips-simsmall-2</t>
  </si>
  <si>
    <t>parsec.vips-simsmall-4</t>
  </si>
  <si>
    <t>parsec.vips-simsmall-8</t>
  </si>
  <si>
    <t>parsec.vips-simsmall-16</t>
  </si>
  <si>
    <t>parsec.x264-simsmall-1</t>
  </si>
  <si>
    <t>parsec.x264-simsmall-2</t>
  </si>
  <si>
    <t>parsec.x264-simsmall-4</t>
  </si>
  <si>
    <t>parsec.x264-simsmall-8</t>
  </si>
  <si>
    <t>parsec.x264-simsmall-16</t>
  </si>
  <si>
    <t>contribution</t>
  </si>
  <si>
    <t>testing flexibility</t>
  </si>
  <si>
    <t>generating workload between simsmall &amp; simlarge</t>
  </si>
  <si>
    <t>we are tesing DBT</t>
  </si>
  <si>
    <t>BY THREADS</t>
  </si>
  <si>
    <t>parsec.blackscholes-test-1</t>
  </si>
  <si>
    <t>parsec.blackscholes-test-2</t>
  </si>
  <si>
    <t>parsec.blackscholes-test-4</t>
  </si>
  <si>
    <t>parsec.blackscholes-test-8</t>
  </si>
  <si>
    <t>parsec.blackscholes-test-16</t>
  </si>
  <si>
    <t>parsec.bodytrack-test-1</t>
  </si>
  <si>
    <t>parsec.bodytrack-test-2</t>
  </si>
  <si>
    <t>parsec.bodytrack-test-4</t>
  </si>
  <si>
    <t>parsec.bodytrack-test-8</t>
  </si>
  <si>
    <t>parsec.bodytrack-test-16</t>
  </si>
  <si>
    <t>parsec.canneal-test-1</t>
  </si>
  <si>
    <t>parsec.canneal-test-2</t>
  </si>
  <si>
    <t>parsec.canneal-test-4</t>
  </si>
  <si>
    <t>parsec.canneal-test-8</t>
  </si>
  <si>
    <t>parsec.canneal-test-16</t>
  </si>
  <si>
    <t>parsec.dedup-test-1</t>
  </si>
  <si>
    <t>parsec.dedup-test-2</t>
  </si>
  <si>
    <t>parsec.dedup-test-4</t>
  </si>
  <si>
    <t>parsec.dedup-test-8</t>
  </si>
  <si>
    <t>parsec.dedup-test-16</t>
  </si>
  <si>
    <t>parsec.facesim-test-1</t>
  </si>
  <si>
    <t>parsec.facesim-test-2</t>
  </si>
  <si>
    <t>parsec.facesim-test-4</t>
  </si>
  <si>
    <t>parsec.facesim-test-8</t>
  </si>
  <si>
    <t>parsec.facesim-test-16</t>
  </si>
  <si>
    <t>parsec.ferret-test-1</t>
  </si>
  <si>
    <t>parsec.ferret-test-2</t>
  </si>
  <si>
    <t>parsec.ferret-test-4</t>
  </si>
  <si>
    <t>parsec.ferret-test-8</t>
  </si>
  <si>
    <t>parsec.ferret-test-16</t>
  </si>
  <si>
    <t>parsec.fluidanimate-test-1</t>
  </si>
  <si>
    <t>parsec.fluidanimate-test-2</t>
  </si>
  <si>
    <t>parsec.fluidanimate-test-4</t>
  </si>
  <si>
    <t>parsec.fluidanimate-test-8</t>
  </si>
  <si>
    <t>parsec.fluidanimate-test-16</t>
  </si>
  <si>
    <t>parsec.freqmine-test-1</t>
  </si>
  <si>
    <t>parsec.freqmine-test-2</t>
  </si>
  <si>
    <t>parsec.freqmine-test-4</t>
  </si>
  <si>
    <t>parsec.freqmine-test-8</t>
  </si>
  <si>
    <t>parsec.freqmine-test-16</t>
  </si>
  <si>
    <t>parsec.streamcluster-test-1</t>
  </si>
  <si>
    <t>parsec.streamcluster-test-2</t>
  </si>
  <si>
    <t>parsec.streamcluster-test-4</t>
  </si>
  <si>
    <t>parsec.streamcluster-test-8</t>
  </si>
  <si>
    <t>parsec.streamcluster-test-16</t>
  </si>
  <si>
    <t>parsec.swaptions-test-1</t>
  </si>
  <si>
    <t>parsec.swaptions-test-2</t>
  </si>
  <si>
    <t>parsec.swaptions-test-4</t>
  </si>
  <si>
    <t>parsec.swaptions-test-8</t>
  </si>
  <si>
    <t>parsec.swaptions-test-16</t>
  </si>
  <si>
    <t>parsec.vips-test-1</t>
  </si>
  <si>
    <t>parsec.vips-test-2</t>
  </si>
  <si>
    <t>parsec.vips-test-4</t>
  </si>
  <si>
    <t>parsec.vips-test-8</t>
  </si>
  <si>
    <t>parsec.vips-test-16</t>
  </si>
  <si>
    <t>parsec.x264-test-1</t>
  </si>
  <si>
    <t>parsec.x264-test-2</t>
  </si>
  <si>
    <t>parsec.x264-test-4</t>
  </si>
  <si>
    <t>parsec.x264-test-8</t>
  </si>
  <si>
    <t>parsec.x264-test-16</t>
  </si>
  <si>
    <t>qwmu-5.2.0</t>
  </si>
  <si>
    <t>simlarge</t>
  </si>
  <si>
    <t>2.3.0</t>
  </si>
  <si>
    <t>2.5.1</t>
  </si>
  <si>
    <t>2.9.1</t>
  </si>
  <si>
    <t>2.12.1</t>
  </si>
  <si>
    <t>3.0.0</t>
  </si>
  <si>
    <t>4.0.1</t>
  </si>
  <si>
    <t>4.1.1</t>
  </si>
  <si>
    <t>4.2.0</t>
  </si>
  <si>
    <t>5.0.0</t>
  </si>
  <si>
    <t>thread-1</t>
  </si>
  <si>
    <t>thread-2</t>
  </si>
  <si>
    <t>thread-4</t>
  </si>
  <si>
    <t>thread-8</t>
  </si>
  <si>
    <t>thread-16</t>
  </si>
  <si>
    <t>simsmall</t>
  </si>
  <si>
    <t>x</t>
  </si>
  <si>
    <t>figure: same version, different host platform</t>
  </si>
  <si>
    <t>parsec.blackscholes-simlarge-6</t>
  </si>
  <si>
    <t>parsec.bodytrack-simlarge-6</t>
  </si>
  <si>
    <t>parsec.canneal-simlarge-6</t>
  </si>
  <si>
    <t>parsec.dedup-simlarge-6</t>
  </si>
  <si>
    <t>parsec.facesim-simlarge-6</t>
  </si>
  <si>
    <t>parsec.ferret-simlarge-6</t>
  </si>
  <si>
    <t>parsec.fluidanimate-simlarge-6</t>
  </si>
  <si>
    <t>parsec.freqmine-simlarge-6</t>
  </si>
  <si>
    <t>parsec.streamcluster-simlarge-6</t>
  </si>
  <si>
    <t>parsec.swaptions-simlarge-6</t>
  </si>
  <si>
    <t>parsec.vips-simlarge-6</t>
  </si>
  <si>
    <t>parsec.x264-simlarge-6</t>
  </si>
  <si>
    <t>parsec.blackscholes-simsmall-6</t>
  </si>
  <si>
    <t>parsec.bodytrack-simsmall-6</t>
  </si>
  <si>
    <t>parsec.canneal-simsmall-6</t>
  </si>
  <si>
    <t>parsec.dedup-simsmall-6</t>
  </si>
  <si>
    <t>parsec.facesim-simsmall-6</t>
  </si>
  <si>
    <t>parsec.ferret-simsmall-6</t>
  </si>
  <si>
    <t>parsec.fluidanimate-simsmall-6</t>
  </si>
  <si>
    <t>parsec.freqmine-simsmall-6</t>
  </si>
  <si>
    <t>parsec.streamcluster-simsmall-6</t>
  </si>
  <si>
    <t>parsec.swaptions-simsmall-6</t>
  </si>
  <si>
    <t>parsec.vips-simsmall-6</t>
  </si>
  <si>
    <t>parsec.blackscholes-native-1</t>
  </si>
  <si>
    <t>parsec.blackscholes-native-2</t>
  </si>
  <si>
    <t>x qemu-2.9.1 qemu-2.12.1 qemu-3.0.0 qemu-4.0.1 qemu-4.1.1 qemu-4.2.0 qemu-5.0.0</t>
  </si>
  <si>
    <t>parsec.blackscholes-native-1 4695.92 6807.15 7253.63 5563.39 5518.06 5297.32 5495.87</t>
  </si>
  <si>
    <t>parsec.blackscholes-native-2 2526.52 3562.87 3809.00 2947.39 3001.59 2838.93 2942.08</t>
  </si>
  <si>
    <t>q-3</t>
  </si>
  <si>
    <t>q-4.0.1</t>
  </si>
  <si>
    <t>q4.1.1</t>
  </si>
  <si>
    <t>q4.2</t>
  </si>
  <si>
    <t>q5</t>
  </si>
  <si>
    <t>ori</t>
  </si>
  <si>
    <t>fada</t>
  </si>
  <si>
    <t>fada2</t>
  </si>
  <si>
    <t>NONE</t>
  </si>
  <si>
    <t>ver-14</t>
  </si>
  <si>
    <t>ver-15</t>
  </si>
  <si>
    <t>ver-16</t>
  </si>
  <si>
    <t>ver-17</t>
  </si>
  <si>
    <t>ver-18</t>
  </si>
  <si>
    <t>600.perlbench_s-0</t>
  </si>
  <si>
    <t>600.perlbench_s-1</t>
  </si>
  <si>
    <t>600.perlbench_s-2</t>
  </si>
  <si>
    <t>602.gcc_s-0</t>
  </si>
  <si>
    <t>602.gcc_s-1</t>
  </si>
  <si>
    <t>602.gcc_s-2</t>
  </si>
  <si>
    <t>605.mcf_s-0</t>
  </si>
  <si>
    <t>620.omnetpp_s-0</t>
  </si>
  <si>
    <t>623.xalancbmk_s-0</t>
  </si>
  <si>
    <t>625.x264_s-0</t>
  </si>
  <si>
    <t>625.x264_s-1</t>
  </si>
  <si>
    <t>631.deepsjeng_s-0</t>
  </si>
  <si>
    <t>641.leela_s-0</t>
  </si>
  <si>
    <t>648.exchange2_s-0</t>
  </si>
  <si>
    <t>657.xz_s-0</t>
  </si>
  <si>
    <t>657.xz_s-1</t>
  </si>
  <si>
    <t>MEMCHECK</t>
  </si>
  <si>
    <t>3.16.0</t>
  </si>
  <si>
    <t>exec time</t>
  </si>
  <si>
    <t>freqmine</t>
  </si>
  <si>
    <t>none</t>
  </si>
  <si>
    <t>3.14.0</t>
  </si>
  <si>
    <t>3.15.0</t>
  </si>
  <si>
    <t>3.17.0</t>
  </si>
  <si>
    <t>3.18.0</t>
  </si>
  <si>
    <t>625.x264_s-2</t>
  </si>
  <si>
    <t>qemu-5.2.0</t>
  </si>
  <si>
    <t>accuracy</t>
  </si>
  <si>
    <t>perlbench_s</t>
  </si>
  <si>
    <t>gcc_s</t>
  </si>
  <si>
    <t>mcf_s</t>
  </si>
  <si>
    <t>omnetpp_s</t>
  </si>
  <si>
    <t>xalancbmk_s</t>
  </si>
  <si>
    <t>x264_s</t>
  </si>
  <si>
    <t>deepsjeng_s</t>
  </si>
  <si>
    <t>leela_s</t>
  </si>
  <si>
    <t>exchange2_s</t>
  </si>
  <si>
    <t>xz_s</t>
  </si>
  <si>
    <t>GeoMean</t>
  </si>
  <si>
    <t>qemu-6.0.0</t>
  </si>
  <si>
    <t>parsec.freqmine</t>
  </si>
  <si>
    <t>TUNE:</t>
  </si>
  <si>
    <t>repeated asm</t>
  </si>
  <si>
    <t>thread activity</t>
  </si>
  <si>
    <t>analyze hotness distribution</t>
  </si>
  <si>
    <t>adjust BB number and scaling factors</t>
  </si>
  <si>
    <t>code cache size</t>
  </si>
  <si>
    <t>tmu</t>
  </si>
  <si>
    <t>parsec</t>
  </si>
  <si>
    <t>speedup</t>
  </si>
  <si>
    <t>valgrind</t>
  </si>
  <si>
    <t>qemu-arm</t>
  </si>
  <si>
    <t>qemu-x86</t>
  </si>
  <si>
    <t>valgrind-x86</t>
  </si>
  <si>
    <t>rdm-smpl</t>
  </si>
  <si>
    <t/>
  </si>
  <si>
    <t>gmean</t>
  </si>
  <si>
    <t>native execution on armor</t>
  </si>
  <si>
    <t>native exec</t>
  </si>
  <si>
    <t>valgrind-none-3.16.0</t>
  </si>
  <si>
    <t>valgrind-memcheck</t>
  </si>
  <si>
    <t>x86-64-native</t>
  </si>
  <si>
    <t>aarch64-native</t>
  </si>
  <si>
    <t>valgrind-x86-64</t>
  </si>
  <si>
    <t>QEMU-x86-64</t>
  </si>
  <si>
    <t>QWMU-AArch64</t>
  </si>
  <si>
    <t>ave</t>
  </si>
  <si>
    <t>Fig. 1</t>
  </si>
  <si>
    <t>AArch64-native</t>
  </si>
  <si>
    <t>Valgrind-x86-64</t>
  </si>
  <si>
    <t>QEMU-AArch64</t>
  </si>
  <si>
    <t>Fig. 2</t>
  </si>
  <si>
    <t>(in seconds)</t>
  </si>
  <si>
    <t>Fig. 5</t>
  </si>
  <si>
    <t>pattern 1</t>
  </si>
  <si>
    <t>pattern 2</t>
  </si>
  <si>
    <t>Threads</t>
  </si>
  <si>
    <t>Basic block count</t>
  </si>
  <si>
    <t>48k</t>
  </si>
  <si>
    <t>24k</t>
  </si>
  <si>
    <t>12k</t>
  </si>
  <si>
    <t>6k</t>
  </si>
  <si>
    <t>3k</t>
  </si>
  <si>
    <t>Fig. 7</t>
  </si>
  <si>
    <t>absolute time(s) of original tests</t>
  </si>
  <si>
    <t>Fig. 8</t>
  </si>
  <si>
    <t>absolute testing time(s)</t>
  </si>
  <si>
    <t>original</t>
  </si>
  <si>
    <t>orig</t>
  </si>
  <si>
    <t>ferret</t>
  </si>
  <si>
    <t>Fig. 9</t>
  </si>
  <si>
    <t>Fig. 10</t>
  </si>
  <si>
    <t>rs</t>
  </si>
  <si>
    <t>Fig. 11</t>
  </si>
  <si>
    <t>Offline-AArch64</t>
  </si>
  <si>
    <t>Offline-x86-64</t>
  </si>
  <si>
    <t>Online-AArch64</t>
  </si>
  <si>
    <t>Online-x86-64</t>
  </si>
  <si>
    <t>1 blackschole</t>
  </si>
  <si>
    <t>2 bodytrack</t>
  </si>
  <si>
    <t>3 canneal</t>
  </si>
  <si>
    <t>4 dedup</t>
  </si>
  <si>
    <t>5 fluidanimate</t>
  </si>
  <si>
    <t>6 freqmine</t>
  </si>
  <si>
    <t>7 streamcluster</t>
  </si>
  <si>
    <t>8 swaptions</t>
  </si>
  <si>
    <t>9 vips</t>
  </si>
  <si>
    <t>absolute time</t>
  </si>
  <si>
    <t>parsec arm on x86</t>
  </si>
  <si>
    <t>arm on x86</t>
  </si>
  <si>
    <t>x86 on arm</t>
  </si>
  <si>
    <t>geomean</t>
  </si>
  <si>
    <t>4-thread</t>
  </si>
  <si>
    <t>8-thread</t>
  </si>
  <si>
    <t>gen</t>
  </si>
  <si>
    <t>comp</t>
  </si>
  <si>
    <t>execution count</t>
  </si>
  <si>
    <t>tid</t>
  </si>
  <si>
    <t>pc=0x43bee4</t>
  </si>
  <si>
    <t>pc=0x43cfb0</t>
  </si>
  <si>
    <t>pc=0x43f008</t>
  </si>
  <si>
    <t>block exec</t>
  </si>
  <si>
    <t>THREAD_ACTIVITY[start:</t>
  </si>
  <si>
    <t>12]</t>
  </si>
  <si>
    <t>=</t>
  </si>
  <si>
    <t xml:space="preserve"> </t>
  </si>
  <si>
    <t>THREAD_ACTIVITY thread 4 exit:</t>
  </si>
  <si>
    <t>62 THREAD_ACTIVITY[exit: 4]    tid</t>
  </si>
  <si>
    <t>count</t>
  </si>
  <si>
    <t>63 THREAD_ACTIVITY[exit: 4]    tid</t>
  </si>
  <si>
    <t>64 THREAD_ACTIVITY[exit: 4]    tid</t>
  </si>
  <si>
    <t>65 THREAD_ACTIVITY[exit: 4]    tid</t>
  </si>
  <si>
    <t>66 THREAD_ACTIVITY[exit: 4]    tid</t>
  </si>
  <si>
    <t>67 THREAD_ACTIVITY thread 3 exit:</t>
  </si>
  <si>
    <t>68 THREAD_ACTIVITY[exit: 3]    tid</t>
  </si>
  <si>
    <t>69 THREAD_ACTIVITY[exit: 3]    tid</t>
  </si>
  <si>
    <t>70 THREAD_ACTIVITY[exit: 3]    tid</t>
  </si>
  <si>
    <t>71 THREAD_ACTIVITY[exit: 3]    tid</t>
  </si>
  <si>
    <t>72 THREAD_ACTIVITY[exit: 3]    tid</t>
  </si>
  <si>
    <t>73 THREAD_ACTIVITY thread 2 exit:</t>
  </si>
  <si>
    <t>74 THREAD_ACTIVITY[exit: 2]    tid</t>
  </si>
  <si>
    <t>75 THREAD_ACTIVITY[exit: 2]    tid</t>
  </si>
  <si>
    <t>76 THREAD_ACTIVITY[exit: 2]    tid</t>
  </si>
  <si>
    <t>77 THREAD_ACTIVITY[exit: 2]    tid</t>
  </si>
  <si>
    <t>78 THREAD_ACTIVITY[exit: 2]    tid</t>
  </si>
  <si>
    <t>79 THREAD_ACTIVITY thread 1 exit:</t>
  </si>
  <si>
    <t>80 THREAD_ACTIVITY[exit: 1]    tid</t>
  </si>
  <si>
    <t>81 THREAD_ACTIVITY[exit: 1]    tid</t>
  </si>
  <si>
    <t>82 THREAD_ACTIVITY[exit: 1]    tid</t>
  </si>
  <si>
    <t>83 THREAD_ACTIVITY[exit: 1]    tid</t>
  </si>
  <si>
    <t>84 THREAD_ACTIVITY[exit: 1]    tid</t>
  </si>
  <si>
    <t xml:space="preserve">&amp; </t>
  </si>
  <si>
    <t>THREAD_ACTIVITY[exit:</t>
  </si>
  <si>
    <t>0]</t>
  </si>
  <si>
    <t>thread num</t>
  </si>
  <si>
    <t>malloc</t>
  </si>
  <si>
    <t>__mprotect</t>
  </si>
  <si>
    <t>statically linked</t>
  </si>
  <si>
    <t>_int_malloc</t>
  </si>
  <si>
    <r>
      <rPr>
        <color rgb="FF1155CC"/>
        <u/>
      </rPr>
      <t>libc.so</t>
    </r>
    <r>
      <rPr/>
      <t>.6</t>
    </r>
  </si>
  <si>
    <t>non-linear</t>
  </si>
  <si>
    <t>total</t>
  </si>
  <si>
    <t>Routine Prefix</t>
  </si>
  <si>
    <t>Functional Group</t>
  </si>
  <si>
    <t>pthread_</t>
  </si>
  <si>
    <t>Threads themselves and miscellaneous subroutines</t>
  </si>
  <si>
    <t>pthread_attr_</t>
  </si>
  <si>
    <t>Thread attributes objects</t>
  </si>
  <si>
    <t>pthread_mutex_</t>
  </si>
  <si>
    <t>Mutexes</t>
  </si>
  <si>
    <t>pthread_mutexattr_</t>
  </si>
  <si>
    <t>Mutex attributes objects.</t>
  </si>
  <si>
    <t>pthread_cond_</t>
  </si>
  <si>
    <t>Condition variables</t>
  </si>
  <si>
    <t>pthread_condattr_</t>
  </si>
  <si>
    <t>Condition attributes objects</t>
  </si>
  <si>
    <t>pthread_key_</t>
  </si>
  <si>
    <t>Thread-specific data keys</t>
  </si>
  <si>
    <t>pthread_rwlock_</t>
  </si>
  <si>
    <t>Read/write locks</t>
  </si>
  <si>
    <t>pthread_barrier_</t>
  </si>
  <si>
    <t>Synchronization barriers</t>
  </si>
  <si>
    <t>error rate</t>
  </si>
  <si>
    <t>arm-on-x86</t>
  </si>
  <si>
    <t>x86-on-arm</t>
  </si>
  <si>
    <t>parsec and spec</t>
  </si>
  <si>
    <t>PARSEC</t>
  </si>
  <si>
    <t>random</t>
  </si>
  <si>
    <t>version-change</t>
  </si>
  <si>
    <t>err rate</t>
  </si>
  <si>
    <t>random/fada</t>
  </si>
  <si>
    <t>x264.1</t>
  </si>
  <si>
    <t>random-err</t>
  </si>
  <si>
    <t>fada-err</t>
  </si>
  <si>
    <t>SPEC</t>
  </si>
  <si>
    <t>orig-change</t>
  </si>
  <si>
    <t>random-change</t>
  </si>
  <si>
    <t>fada-change</t>
  </si>
  <si>
    <t>FADA-Profiling</t>
  </si>
  <si>
    <t>parsec.blackscholes-native-8-hotness.log</t>
  </si>
  <si>
    <t>hotness</t>
  </si>
  <si>
    <t>real 1371.97</t>
  </si>
  <si>
    <t>user 9827.61</t>
  </si>
  <si>
    <t>sys 0.84</t>
  </si>
  <si>
    <t>parsec.bodytrack-native-8-hotness.log</t>
  </si>
  <si>
    <t>user 35605.57</t>
  </si>
  <si>
    <t>sys 2.48</t>
  </si>
  <si>
    <t>parsec.canneal-native-8-hotness.log</t>
  </si>
  <si>
    <t>GEOMEAN</t>
  </si>
  <si>
    <t>user 3171.30</t>
  </si>
  <si>
    <t>sys 0.88</t>
  </si>
  <si>
    <t>ori-4.2.0-8</t>
  </si>
  <si>
    <t>parsec.dedup-native-8-hotness.log</t>
  </si>
  <si>
    <t>user 629.37</t>
  </si>
  <si>
    <t>sys 3.94</t>
  </si>
  <si>
    <t>parsec.ferret-native-8-hotness.log</t>
  </si>
  <si>
    <t>user 115.65</t>
  </si>
  <si>
    <t>sys 0.23</t>
  </si>
  <si>
    <t>parsec.fluidanimate-native-8-hotness.log</t>
  </si>
  <si>
    <t>user 90339.22</t>
  </si>
  <si>
    <t>sys 0.94</t>
  </si>
  <si>
    <t>parsec.freqmine-native-8-hotness.log</t>
  </si>
  <si>
    <t>user 13732.34</t>
  </si>
  <si>
    <t>sys 1.02</t>
  </si>
  <si>
    <t>parsec.streamcluster-native-8-hotness.log</t>
  </si>
  <si>
    <t>user 73051.66</t>
  </si>
  <si>
    <t>sys 2.25</t>
  </si>
  <si>
    <t>parsec.swaptions-native-8-hotness.log</t>
  </si>
  <si>
    <t>user 19873.03</t>
  </si>
  <si>
    <t>sys 0.40</t>
  </si>
  <si>
    <t>parsec.vips-native-8-hotness.log</t>
  </si>
  <si>
    <t>user 7579.21</t>
  </si>
  <si>
    <t>sys 3.03</t>
  </si>
  <si>
    <t>Random-profiling</t>
  </si>
  <si>
    <t>No application finished within 100,000 seconds</t>
  </si>
  <si>
    <t>&gt; 10h</t>
  </si>
  <si>
    <t>&gt; 200GB</t>
  </si>
  <si>
    <t>fixed profiling time, tune sampling interval</t>
  </si>
  <si>
    <t>random sampling</t>
  </si>
  <si>
    <t>Test program generation</t>
  </si>
  <si>
    <t>BB involved</t>
  </si>
  <si>
    <t>BB exec'ed</t>
  </si>
  <si>
    <t>gen-time</t>
  </si>
  <si>
    <t>compilation-time</t>
  </si>
  <si>
    <t>FADA</t>
  </si>
  <si>
    <t>5k</t>
  </si>
  <si>
    <t>256M</t>
  </si>
  <si>
    <t>RS</t>
  </si>
  <si>
    <t>500k</t>
  </si>
  <si>
    <t>BB: 250k</t>
  </si>
  <si>
    <t>cmpl</t>
  </si>
  <si>
    <t>exec</t>
  </si>
  <si>
    <t>loc</t>
  </si>
  <si>
    <t>44M</t>
  </si>
  <si>
    <t>43.8M</t>
  </si>
  <si>
    <t>37.4M</t>
  </si>
  <si>
    <t>1.3M</t>
  </si>
  <si>
    <t>size</t>
  </si>
  <si>
    <t>127M</t>
  </si>
  <si>
    <t>128MB</t>
  </si>
  <si>
    <t>129MB</t>
  </si>
  <si>
    <t>bb count</t>
  </si>
  <si>
    <t>700k</t>
  </si>
  <si>
    <t>530k</t>
  </si>
  <si>
    <t>155k</t>
  </si>
  <si>
    <t>total bb</t>
  </si>
  <si>
    <t>380G</t>
  </si>
  <si>
    <t>60G</t>
  </si>
  <si>
    <t>15G</t>
  </si>
  <si>
    <t>profiling overhead</t>
  </si>
  <si>
    <t>gen time</t>
  </si>
  <si>
    <t>cmpl time</t>
  </si>
  <si>
    <t>executed bb</t>
  </si>
  <si>
    <t>2.6x</t>
  </si>
  <si>
    <t>15.1x</t>
  </si>
  <si>
    <t>36k</t>
  </si>
  <si>
    <t>241M</t>
  </si>
  <si>
    <t>5.7x</t>
  </si>
  <si>
    <t>72.0x</t>
  </si>
  <si>
    <t>168k</t>
  </si>
  <si>
    <t>199M</t>
  </si>
  <si>
    <t>7.0x</t>
  </si>
  <si>
    <t>107.4x</t>
  </si>
  <si>
    <t>28k</t>
  </si>
  <si>
    <t>304M</t>
  </si>
  <si>
    <t>\sys</t>
  </si>
  <si>
    <t>AArch64</t>
  </si>
  <si>
    <t>x86-64</t>
  </si>
  <si>
    <t>x86-on-x86</t>
  </si>
  <si>
    <t>327KB</t>
  </si>
  <si>
    <t>510KB</t>
  </si>
  <si>
    <t>1.9MB</t>
  </si>
  <si>
    <t>2.0MB</t>
  </si>
  <si>
    <t>578KB</t>
  </si>
  <si>
    <t>826KB</t>
  </si>
  <si>
    <t>1.3MB</t>
  </si>
  <si>
    <t>1.8MB</t>
  </si>
  <si>
    <t>759KB</t>
  </si>
  <si>
    <t>437KB</t>
  </si>
  <si>
    <t>638KB</t>
  </si>
  <si>
    <t>2.9MB</t>
  </si>
  <si>
    <t>377KB</t>
  </si>
  <si>
    <t>592KB</t>
  </si>
  <si>
    <t>2.8MB</t>
  </si>
  <si>
    <t>average</t>
  </si>
  <si>
    <t>1.5MB</t>
  </si>
  <si>
    <t>1.2MB</t>
  </si>
  <si>
    <t>ori-arm-on-x86</t>
  </si>
  <si>
    <t>10.5 ave</t>
  </si>
  <si>
    <t>ORIG-QEMU</t>
  </si>
  <si>
    <t>FADATest</t>
  </si>
  <si>
    <t>blackscholes 0 900 100 7000</t>
  </si>
  <si>
    <t>bodytrack 0 2000 100 30000</t>
  </si>
  <si>
    <t>canneal 0 2000 100 2000</t>
  </si>
  <si>
    <t>dedup 0 2000 100 1500</t>
  </si>
  <si>
    <t>ferret 0 2000 100 30000</t>
  </si>
  <si>
    <t>fluidanimate 0 2000 100 70000</t>
  </si>
  <si>
    <t>freqmine 0 2000 100 30000</t>
  </si>
  <si>
    <t>streamcluster 0 2000 100 35000</t>
  </si>
  <si>
    <t>swaptions 0 2000 100 13000</t>
  </si>
  <si>
    <t>vips 0 2000 100 10000</t>
  </si>
  <si>
    <t>ave speedup</t>
  </si>
  <si>
    <t>spec</t>
  </si>
  <si>
    <t>speedup-spec</t>
  </si>
  <si>
    <t>1/30000</t>
  </si>
  <si>
    <t>Thread</t>
  </si>
  <si>
    <t>BB-FT</t>
  </si>
  <si>
    <t>B-DO</t>
  </si>
  <si>
    <t>BB-Orig</t>
  </si>
  <si>
    <t>B-DF</t>
  </si>
  <si>
    <t>Cov-raw</t>
  </si>
  <si>
    <t>B-SO</t>
  </si>
  <si>
    <t>Cov-st</t>
  </si>
  <si>
    <t>B-SF</t>
  </si>
  <si>
    <t>Cov-dy</t>
  </si>
  <si>
    <t>Cov-D</t>
  </si>
  <si>
    <t>MEM(MB)</t>
  </si>
  <si>
    <t>Cov-S</t>
  </si>
  <si>
    <t>MEM/BB</t>
  </si>
  <si>
    <t>M-DO</t>
  </si>
  <si>
    <t>FP/BB</t>
  </si>
  <si>
    <t>M-DF</t>
  </si>
  <si>
    <t>M-SO</t>
  </si>
  <si>
    <t>M-SF</t>
  </si>
  <si>
    <t>DYNAMIC:</t>
  </si>
  <si>
    <t>M/B-DO</t>
  </si>
  <si>
    <t>ORI</t>
  </si>
  <si>
    <t>M/B-DF</t>
  </si>
  <si>
    <t>mem-count</t>
  </si>
  <si>
    <t>M/B-SO</t>
  </si>
  <si>
    <t>fp-count</t>
  </si>
  <si>
    <t>M/B-SF</t>
  </si>
  <si>
    <t>bb-dynamic</t>
  </si>
  <si>
    <t>F-DO</t>
  </si>
  <si>
    <t>mem/bb-dynamic</t>
  </si>
  <si>
    <t>F-DF</t>
  </si>
  <si>
    <t>fp/bb-dynamic</t>
  </si>
  <si>
    <t>F-SO</t>
  </si>
  <si>
    <t>F-SF</t>
  </si>
  <si>
    <t>F/B-DO</t>
  </si>
  <si>
    <t>F/B-DF</t>
  </si>
  <si>
    <t>F/B-SO</t>
  </si>
  <si>
    <t>F/B-SF</t>
  </si>
  <si>
    <t>Scaling</t>
  </si>
  <si>
    <t>1/30K</t>
  </si>
  <si>
    <t>cmp</t>
  </si>
  <si>
    <t>STATIC:</t>
  </si>
  <si>
    <t>bb-static</t>
  </si>
  <si>
    <t>mem/bb-static</t>
  </si>
  <si>
    <t>fp/bb-static</t>
  </si>
  <si>
    <t>Application</t>
  </si>
  <si>
    <t>Thread Grouping Pattern</t>
  </si>
  <si>
    <t>&lt;&lt;0, 1&gt;, &lt;1, 0&gt;&gt;</t>
  </si>
  <si>
    <t>&lt;&lt;0, 1&gt;, &lt;1, 0&gt;, &lt;0, 1&gt;&gt;</t>
  </si>
  <si>
    <t>&lt;&lt;0, 1&gt;, &lt;1, 0&gt;, &lt;1, 0&gt;, &lt;1, 0&gt;, &lt;1, 0&gt;,&lt;0, 1&gt;&gt;</t>
  </si>
  <si>
    <t>&lt;&lt;0, 1&gt;, &lt;0, 1&gt;, &lt;1, 0&gt;, &lt;1, 0&gt;, &lt;1, 0&gt;, &lt;1, 0&gt;, &lt;0, 1&gt;&gt;</t>
  </si>
  <si>
    <t>&lt;&lt;0, 1&gt;, &lt;1, -1&gt;&gt;</t>
  </si>
  <si>
    <t>&lt;&lt;0, 1&gt;, &lt;1, 0&gt;, &lt;1, 0&gt;, &lt;1, 0&gt;, &lt;1, 0&gt;, &lt;1, 0&gt;, &lt;0, 1&gt;&gt;</t>
  </si>
  <si>
    <t>0x4000026048</t>
  </si>
  <si>
    <t>0x40000261d0</t>
  </si>
  <si>
    <t>compile-time</t>
  </si>
  <si>
    <t>perlbench_s-0</t>
  </si>
  <si>
    <t>perlbench_s-1</t>
  </si>
  <si>
    <t>perlbench_s-2</t>
  </si>
  <si>
    <t>gcc_s-0</t>
  </si>
  <si>
    <t>gcc_s-1</t>
  </si>
  <si>
    <t>gcc_s-2</t>
  </si>
  <si>
    <t>mcf_s-0</t>
  </si>
  <si>
    <t>omnetpp_s-0</t>
  </si>
  <si>
    <t>xalancbmk_s-0</t>
  </si>
  <si>
    <t>x264_s-0</t>
  </si>
  <si>
    <t>deepsjeng_s-0</t>
  </si>
  <si>
    <t>x264_s-1</t>
  </si>
  <si>
    <t>leela_s-0</t>
  </si>
  <si>
    <t>x264_s-2</t>
  </si>
  <si>
    <t>exchange2_s-0</t>
  </si>
  <si>
    <t>xz_s-0</t>
  </si>
  <si>
    <t>xz_s-1</t>
  </si>
  <si>
    <t>intel</t>
  </si>
  <si>
    <t>arm</t>
  </si>
  <si>
    <t>x86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</si>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</sst>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E+00"/>
  </numFmts>
  <fonts count="14">
    <font>
      <sz val="10.0"/>
      <color rgb="FF000000"/>
      <name val="Arial"/>
    </font>
    <font>
      <color theme="1"/>
      <name val="Arial"/>
    </font>
    <font>
      <color rgb="FF000000"/>
      <name val="Monospace"/>
    </font>
    <font>
      <b/>
      <color rgb="FFFF0000"/>
      <name val="Arial"/>
    </font>
    <font>
      <b/>
      <color theme="5"/>
      <name val="Arial"/>
    </font>
    <font>
      <color rgb="FFFF0000"/>
      <name val="Arial"/>
    </font>
    <font>
      <b/>
      <color theme="1"/>
      <name val="Arial"/>
    </font>
    <font>
      <color rgb="FF0000FF"/>
      <name val="Arial"/>
    </font>
    <font/>
    <font>
      <color rgb="FF000000"/>
      <name val="Arial"/>
    </font>
    <font>
      <name val="Arial"/>
    </font>
    <font>
      <u/>
      <color rgb="FF0000FF"/>
    </font>
    <font>
      <b/>
      <color theme="1"/>
      <name val="Sans-serif"/>
    </font>
    <font>
      <b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98ABCE"/>
        <bgColor rgb="FF98ABCE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1" fillId="2" fontId="2" numFmtId="0" xfId="0" applyAlignment="1" applyBorder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1" numFmtId="0" xfId="0" applyFont="1"/>
    <xf borderId="0" fillId="0" fontId="1" numFmtId="10" xfId="0" applyFont="1" applyNumberFormat="1"/>
    <xf borderId="0" fillId="0" fontId="4" numFmtId="10" xfId="0" applyFont="1" applyNumberForma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vertical="bottom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9" fontId="1" numFmtId="0" xfId="0" applyAlignment="1" applyFill="1" applyFont="1">
      <alignment readingOrder="0"/>
    </xf>
    <xf borderId="0" fillId="8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7" fontId="8" numFmtId="0" xfId="0" applyAlignment="1" applyFont="1">
      <alignment readingOrder="0"/>
    </xf>
    <xf borderId="0" fillId="7" fontId="1" numFmtId="0" xfId="0" applyFont="1"/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horizontal="right" readingOrder="0" vertical="bottom"/>
    </xf>
    <xf borderId="1" fillId="0" fontId="8" numFmtId="0" xfId="0" applyAlignment="1" applyBorder="1" applyFont="1">
      <alignment readingOrder="0"/>
    </xf>
    <xf borderId="1" fillId="0" fontId="1" numFmtId="0" xfId="0" applyBorder="1" applyFont="1"/>
    <xf borderId="0" fillId="7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4" xfId="0" applyFont="1" applyNumberFormat="1"/>
    <xf borderId="0" fillId="0" fontId="5" numFmtId="0" xfId="0" applyFont="1"/>
    <xf borderId="0" fillId="0" fontId="5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10" fontId="1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11" fontId="12" numFmtId="0" xfId="0" applyAlignment="1" applyFill="1" applyFont="1">
      <alignment horizontal="center" readingOrder="0"/>
    </xf>
    <xf borderId="0" fillId="2" fontId="6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10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8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0" fontId="5" numFmtId="0" xfId="0" applyAlignment="1" applyFont="1">
      <alignment horizontal="right" vertical="bottom"/>
    </xf>
    <xf borderId="0" fillId="0" fontId="1" numFmtId="4" xfId="0" applyAlignment="1" applyFont="1" applyNumberFormat="1">
      <alignment readingOrder="0"/>
    </xf>
    <xf borderId="0" fillId="2" fontId="13" numFmtId="0" xfId="0" applyAlignment="1" applyFont="1">
      <alignment horizontal="left" readingOrder="0"/>
    </xf>
    <xf borderId="0" fillId="2" fontId="9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9" numFmtId="0" xfId="0" applyAlignment="1" applyFont="1">
      <alignment readingOrder="0"/>
    </xf>
    <xf borderId="0" fillId="0" fontId="9" numFmtId="0" xfId="0" applyFont="1"/>
    <xf borderId="0" fillId="14" fontId="1" numFmtId="0" xfId="0" applyAlignment="1" applyFill="1" applyFont="1">
      <alignment readingOrder="0"/>
    </xf>
    <xf borderId="0" fillId="14" fontId="1" numFmtId="0" xfId="0" applyFont="1"/>
    <xf borderId="0" fillId="14" fontId="1" numFmtId="0" xfId="0" applyAlignment="1" applyFont="1">
      <alignment readingOrder="0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2" fillId="0" fontId="9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2" fontId="9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3" Type="http://schemas.openxmlformats.org/officeDocument/2006/relationships/worksheet" Target="worksheets/sheet4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rebuttal!$B$46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rebuttal!$A$47:$A$194</c:f>
            </c:strRef>
          </c:cat>
          <c:val>
            <c:numRef>
              <c:f>rebuttal!$B$47:$B$194</c:f>
              <c:numCache/>
            </c:numRef>
          </c:val>
          <c:smooth val="0"/>
        </c:ser>
        <c:axId val="3875430"/>
        <c:axId val="2066566136"/>
      </c:lineChart>
      <c:catAx>
        <c:axId val="3875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566136"/>
      </c:catAx>
      <c:valAx>
        <c:axId val="2066566136"/>
        <c:scaling>
          <c:orientation val="minMax"/>
          <c:min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5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'parsec-baseline-simlarge-full-a'!$B$141:$J$141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'parsec-baseline-simlarge-full-a'!$B$142:$J$142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'parsec-baseline-simlarge-full-a'!$B$143:$J$143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'parsec-baseline-simlarge-full-a'!$A$144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'parsec-baseline-simlarge-full-a'!$B$144:$J$144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'parsec-baseline-simlarge-full-a'!$A$145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'parsec-baseline-simlarge-full-a'!$B$145:$J$145</c:f>
              <c:numCache/>
            </c:numRef>
          </c:val>
          <c:smooth val="0"/>
        </c:ser>
        <c:axId val="90858928"/>
        <c:axId val="681088235"/>
      </c:lineChart>
      <c:catAx>
        <c:axId val="9085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88235"/>
      </c:catAx>
      <c:valAx>
        <c:axId val="68108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58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'parsec-baseline-full-pbp'!$B$93:$H$93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'parsec-baseline-full-pbp'!$B$94:$H$94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'parsec-baseline-full-pbp'!$A$95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'parsec-baseline-full-pbp'!$B$95:$H$95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'parsec-baseline-full-pbp'!$A$96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'parsec-baseline-full-pbp'!$B$96:$H$96</c:f>
              <c:numCache/>
            </c:numRef>
          </c:val>
          <c:smooth val="0"/>
        </c:ser>
        <c:axId val="345910575"/>
        <c:axId val="780654220"/>
      </c:lineChart>
      <c:catAx>
        <c:axId val="34591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654220"/>
      </c:catAx>
      <c:valAx>
        <c:axId val="780654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910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'parsec-baseline-full-pbp'!$B$52:$H$52</c:f>
            </c:strRef>
          </c:cat>
          <c:val>
            <c:numRef>
              <c:f>'parsec-baseline-full-pbp'!$B$53:$H$53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'parsec-baseline-full-pbp'!$B$52:$H$52</c:f>
            </c:strRef>
          </c:cat>
          <c:val>
            <c:numRef>
              <c:f>'parsec-baseline-full-pbp'!$B$54:$H$54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'parsec-baseline-full-pbp'!$A$55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'parsec-baseline-full-pbp'!$B$52:$H$52</c:f>
            </c:strRef>
          </c:cat>
          <c:val>
            <c:numRef>
              <c:f>'parsec-baseline-full-pbp'!$B$55:$H$55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'parsec-baseline-full-pbp'!$A$56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'parsec-baseline-full-pbp'!$B$52:$H$52</c:f>
            </c:strRef>
          </c:cat>
          <c:val>
            <c:numRef>
              <c:f>'parsec-baseline-full-pbp'!$B$56:$H$56</c:f>
              <c:numCache/>
            </c:numRef>
          </c:val>
          <c:smooth val="0"/>
        </c:ser>
        <c:axId val="769106269"/>
        <c:axId val="1854694019"/>
      </c:lineChart>
      <c:catAx>
        <c:axId val="76910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694019"/>
      </c:catAx>
      <c:valAx>
        <c:axId val="1854694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106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'parsec-baseline-full-pbp'!$K$392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'parsec-baseline-full-pbp'!$L$391:$P$391</c:f>
            </c:strRef>
          </c:cat>
          <c:val>
            <c:numRef>
              <c:f>'parsec-baseline-full-pbp'!$L$392:$P$392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'parsec-baseline-full-pbp'!$K$393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'parsec-baseline-full-pbp'!$L$391:$P$391</c:f>
            </c:strRef>
          </c:cat>
          <c:val>
            <c:numRef>
              <c:f>'parsec-baseline-full-pbp'!$L$393:$P$393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'parsec-baseline-full-pbp'!$K$394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'parsec-baseline-full-pbp'!$L$391:$P$391</c:f>
            </c:strRef>
          </c:cat>
          <c:val>
            <c:numRef>
              <c:f>'parsec-baseline-full-pbp'!$L$394:$P$394</c:f>
              <c:numCache/>
            </c:numRef>
          </c:val>
          <c:smooth val="0"/>
        </c:ser>
        <c:axId val="950992569"/>
        <c:axId val="1506537279"/>
      </c:lineChart>
      <c:catAx>
        <c:axId val="950992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537279"/>
      </c:catAx>
      <c:valAx>
        <c:axId val="15065372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992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'valgrind-spec-x86'!$I$73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'valgrind-spec-x86'!$J$72:$N$72</c:f>
            </c:strRef>
          </c:cat>
          <c:val>
            <c:numRef>
              <c:f>'valgrind-spec-x86'!$J$73:$N$73</c:f>
              <c:numCache/>
            </c:numRef>
          </c:val>
          <c:smooth val="0"/>
        </c:ser>
        <c:ser>
          <c:idx val="1"/>
          <c:order val="1"/>
          <c:tx>
            <c:strRef>
              <c:f>'valgrind-spec-x86'!$I$74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'valgrind-spec-x86'!$J$72:$N$72</c:f>
            </c:strRef>
          </c:cat>
          <c:val>
            <c:numRef>
              <c:f>'valgrind-spec-x86'!$J$74:$N$74</c:f>
              <c:numCache/>
            </c:numRef>
          </c:val>
          <c:smooth val="0"/>
        </c:ser>
        <c:axId val="741522471"/>
        <c:axId val="325950778"/>
      </c:lineChart>
      <c:catAx>
        <c:axId val="741522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600.perlbench_s-1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950778"/>
      </c:catAx>
      <c:valAx>
        <c:axId val="325950778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522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'valgrind-spec-x86'!$I$77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'valgrind-spec-x86'!$J$76:$N$76</c:f>
            </c:strRef>
          </c:cat>
          <c:val>
            <c:numRef>
              <c:f>'valgrind-spec-x86'!$J$77:$N$77</c:f>
              <c:numCache/>
            </c:numRef>
          </c:val>
          <c:smooth val="0"/>
        </c:ser>
        <c:ser>
          <c:idx val="1"/>
          <c:order val="1"/>
          <c:tx>
            <c:strRef>
              <c:f>'valgrind-spec-x86'!$I$78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'valgrind-spec-x86'!$J$76:$N$76</c:f>
            </c:strRef>
          </c:cat>
          <c:val>
            <c:numRef>
              <c:f>'valgrind-spec-x86'!$J$78:$N$78</c:f>
              <c:numCache/>
            </c:numRef>
          </c:val>
          <c:smooth val="0"/>
        </c:ser>
        <c:axId val="1187233989"/>
        <c:axId val="1798598140"/>
      </c:lineChart>
      <c:catAx>
        <c:axId val="1187233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620.omnetpp_s-0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598140"/>
      </c:catAx>
      <c:valAx>
        <c:axId val="1798598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233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canneal, dedup and freqmine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'valgrind-parsec-x86'!$H$10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'valgrind-parsec-x86'!$G$11:$G$15</c:f>
            </c:strRef>
          </c:cat>
          <c:val>
            <c:numRef>
              <c:f>'valgrind-parsec-x86'!$H$11:$H$15</c:f>
              <c:numCache/>
            </c:numRef>
          </c:val>
          <c:smooth val="0"/>
        </c:ser>
        <c:ser>
          <c:idx val="1"/>
          <c:order val="1"/>
          <c:tx>
            <c:strRef>
              <c:f>'valgrind-parsec-x86'!$I$10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'valgrind-parsec-x86'!$G$11:$G$15</c:f>
            </c:strRef>
          </c:cat>
          <c:val>
            <c:numRef>
              <c:f>'valgrind-parsec-x86'!$I$11:$I$15</c:f>
              <c:numCache/>
            </c:numRef>
          </c:val>
          <c:smooth val="0"/>
        </c:ser>
        <c:ser>
          <c:idx val="2"/>
          <c:order val="2"/>
          <c:tx>
            <c:strRef>
              <c:f>'valgrind-parsec-x86'!$J$10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'valgrind-parsec-x86'!$G$11:$G$15</c:f>
            </c:strRef>
          </c:cat>
          <c:val>
            <c:numRef>
              <c:f>'valgrind-parsec-x86'!$J$11:$J$15</c:f>
              <c:numCache/>
            </c:numRef>
          </c:val>
          <c:smooth val="0"/>
        </c:ser>
        <c:axId val="2026338377"/>
        <c:axId val="321302004"/>
      </c:lineChart>
      <c:catAx>
        <c:axId val="2026338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302004"/>
      </c:catAx>
      <c:valAx>
        <c:axId val="321302004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338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canneal, dedup and freqmine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'valgrind-parsec-x86'!$H$26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'valgrind-parsec-x86'!$G$27:$G$31</c:f>
            </c:strRef>
          </c:cat>
          <c:val>
            <c:numRef>
              <c:f>'valgrind-parsec-x86'!$H$27:$H$31</c:f>
              <c:numCache/>
            </c:numRef>
          </c:val>
          <c:smooth val="0"/>
        </c:ser>
        <c:ser>
          <c:idx val="1"/>
          <c:order val="1"/>
          <c:tx>
            <c:strRef>
              <c:f>'valgrind-parsec-x86'!$I$26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'valgrind-parsec-x86'!$G$27:$G$31</c:f>
            </c:strRef>
          </c:cat>
          <c:val>
            <c:numRef>
              <c:f>'valgrind-parsec-x86'!$I$27:$I$31</c:f>
              <c:numCache/>
            </c:numRef>
          </c:val>
          <c:smooth val="0"/>
        </c:ser>
        <c:ser>
          <c:idx val="2"/>
          <c:order val="2"/>
          <c:tx>
            <c:strRef>
              <c:f>'valgrind-parsec-x86'!$J$26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'valgrind-parsec-x86'!$G$27:$G$31</c:f>
            </c:strRef>
          </c:cat>
          <c:val>
            <c:numRef>
              <c:f>'valgrind-parsec-x86'!$J$27:$J$31</c:f>
              <c:numCache/>
            </c:numRef>
          </c:val>
          <c:smooth val="0"/>
        </c:ser>
        <c:axId val="252240625"/>
        <c:axId val="390026868"/>
      </c:lineChart>
      <c:catAx>
        <c:axId val="252240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026868"/>
      </c:catAx>
      <c:valAx>
        <c:axId val="390026868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240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'valgrind-parsec-x86'!$P$28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'valgrind-parsec-x86'!$O$29:$O$33</c:f>
            </c:strRef>
          </c:cat>
          <c:val>
            <c:numRef>
              <c:f>'valgrind-parsec-x86'!$P$29:$P$33</c:f>
              <c:numCache/>
            </c:numRef>
          </c:val>
          <c:smooth val="0"/>
        </c:ser>
        <c:ser>
          <c:idx val="1"/>
          <c:order val="1"/>
          <c:tx>
            <c:strRef>
              <c:f>'valgrind-parsec-x86'!$Q$28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'valgrind-parsec-x86'!$O$29:$O$33</c:f>
            </c:strRef>
          </c:cat>
          <c:val>
            <c:numRef>
              <c:f>'valgrind-parsec-x86'!$Q$29:$Q$33</c:f>
              <c:numCache/>
            </c:numRef>
          </c:val>
          <c:smooth val="0"/>
        </c:ser>
        <c:axId val="1459060495"/>
        <c:axId val="1951900594"/>
      </c:lineChart>
      <c:catAx>
        <c:axId val="145906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900594"/>
      </c:catAx>
      <c:valAx>
        <c:axId val="1951900594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060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spec!$B$1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spec!$B$2:$B$9</c:f>
              <c:numCache/>
            </c:numRef>
          </c:val>
          <c:smooth val="0"/>
        </c:ser>
        <c:ser>
          <c:idx val="1"/>
          <c:order val="1"/>
          <c:tx>
            <c:strRef>
              <c:f>spec!$C$1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spec!$C$2:$C$9</c:f>
              <c:numCache/>
            </c:numRef>
          </c:val>
          <c:smooth val="0"/>
        </c:ser>
        <c:ser>
          <c:idx val="2"/>
          <c:order val="2"/>
          <c:tx>
            <c:strRef>
              <c:f>spec!$D$1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spec!$D$2:$D$9</c:f>
              <c:numCache/>
            </c:numRef>
          </c:val>
          <c:smooth val="0"/>
        </c:ser>
        <c:ser>
          <c:idx val="3"/>
          <c:order val="3"/>
          <c:tx>
            <c:strRef>
              <c:f>spec!$E$1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spec!$E$2:$E$9</c:f>
              <c:numCache/>
            </c:numRef>
          </c:val>
          <c:smooth val="0"/>
        </c:ser>
        <c:ser>
          <c:idx val="4"/>
          <c:order val="4"/>
          <c:tx>
            <c:strRef>
              <c:f>spec!$F$1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spec!$F$2:$F$9</c:f>
              <c:numCache/>
            </c:numRef>
          </c:val>
          <c:smooth val="0"/>
        </c:ser>
        <c:ser>
          <c:idx val="5"/>
          <c:order val="5"/>
          <c:tx>
            <c:strRef>
              <c:f>spec!$G$1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spec!$G$2:$G$9</c:f>
              <c:numCache/>
            </c:numRef>
          </c:val>
          <c:smooth val="0"/>
        </c:ser>
        <c:ser>
          <c:idx val="6"/>
          <c:order val="6"/>
          <c:tx>
            <c:strRef>
              <c:f>spec!$H$1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spec!$H$2:$H$9</c:f>
              <c:numCache/>
            </c:numRef>
          </c:val>
          <c:smooth val="0"/>
        </c:ser>
        <c:ser>
          <c:idx val="7"/>
          <c:order val="7"/>
          <c:tx>
            <c:strRef>
              <c:f>spec!$I$1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spec!$I$2:$I$9</c:f>
              <c:numCache/>
            </c:numRef>
          </c:val>
          <c:smooth val="0"/>
        </c:ser>
        <c:ser>
          <c:idx val="8"/>
          <c:order val="8"/>
          <c:tx>
            <c:strRef>
              <c:f>spec!$J$1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spec!$J$2:$J$9</c:f>
              <c:numCache/>
            </c:numRef>
          </c:val>
          <c:smooth val="0"/>
        </c:ser>
        <c:ser>
          <c:idx val="9"/>
          <c:order val="9"/>
          <c:tx>
            <c:strRef>
              <c:f>spec!$K$1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spec!$K$2:$K$9</c:f>
              <c:numCache/>
            </c:numRef>
          </c:val>
          <c:smooth val="0"/>
        </c:ser>
        <c:ser>
          <c:idx val="10"/>
          <c:order val="10"/>
          <c:tx>
            <c:strRef>
              <c:f>spec!$L$1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spec!$L$2:$L$9</c:f>
              <c:numCache/>
            </c:numRef>
          </c:val>
          <c:smooth val="0"/>
        </c:ser>
        <c:ser>
          <c:idx val="11"/>
          <c:order val="11"/>
          <c:tx>
            <c:strRef>
              <c:f>spec!$M$1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spec!$M$2:$M$9</c:f>
              <c:numCache/>
            </c:numRef>
          </c:val>
          <c:smooth val="0"/>
        </c:ser>
        <c:ser>
          <c:idx val="12"/>
          <c:order val="12"/>
          <c:tx>
            <c:strRef>
              <c:f>spec!$N$1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spec!$N$2:$N$9</c:f>
              <c:numCache/>
            </c:numRef>
          </c:val>
          <c:smooth val="0"/>
        </c:ser>
        <c:ser>
          <c:idx val="13"/>
          <c:order val="13"/>
          <c:tx>
            <c:strRef>
              <c:f>spec!$O$1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spec!$O$2:$O$9</c:f>
              <c:numCache/>
            </c:numRef>
          </c:val>
          <c:smooth val="0"/>
        </c:ser>
        <c:ser>
          <c:idx val="14"/>
          <c:order val="14"/>
          <c:tx>
            <c:strRef>
              <c:f>spec!$P$1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spec!$P$2:$P$9</c:f>
              <c:numCache/>
            </c:numRef>
          </c:val>
          <c:smooth val="0"/>
        </c:ser>
        <c:ser>
          <c:idx val="15"/>
          <c:order val="15"/>
          <c:tx>
            <c:strRef>
              <c:f>spec!$Q$1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spec!$Q$2:$Q$9</c:f>
              <c:numCache/>
            </c:numRef>
          </c:val>
          <c:smooth val="0"/>
        </c:ser>
        <c:ser>
          <c:idx val="16"/>
          <c:order val="16"/>
          <c:tx>
            <c:strRef>
              <c:f>spec!$R$1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spec!$A$2:$A$9</c:f>
            </c:strRef>
          </c:cat>
          <c:val>
            <c:numRef>
              <c:f>spec!$R$2:$R$9</c:f>
              <c:numCache/>
            </c:numRef>
          </c:val>
          <c:smooth val="0"/>
        </c:ser>
        <c:axId val="1433696216"/>
        <c:axId val="1321162523"/>
      </c:lineChart>
      <c:catAx>
        <c:axId val="143369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162523"/>
      </c:catAx>
      <c:valAx>
        <c:axId val="1321162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696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spec!$M$22:$M$29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spec!$N$22:$N$29</c:f>
              <c:numCache/>
            </c:numRef>
          </c:val>
          <c:smooth val="0"/>
        </c:ser>
        <c:axId val="97294904"/>
        <c:axId val="1237533765"/>
      </c:lineChart>
      <c:catAx>
        <c:axId val="9729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533765"/>
      </c:catAx>
      <c:valAx>
        <c:axId val="1237533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94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'parsec-baseline-simlarge-full-a'!$B$146:$J$146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'parsec-baseline-simlarge-full-a'!$B$147:$J$147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'parsec-baseline-simlarge-full-a'!$A$148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'parsec-baseline-simlarge-full-a'!$B$148:$J$148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'parsec-baseline-simlarge-full-a'!$A$149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'parsec-baseline-simlarge-full-a'!$B$149:$J$149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'parsec-baseline-simlarge-full-a'!$A$150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'parsec-baseline-simlarge-full-a'!$B$150:$J$150</c:f>
              <c:numCache/>
            </c:numRef>
          </c:val>
          <c:smooth val="0"/>
        </c:ser>
        <c:axId val="1362001521"/>
        <c:axId val="2029801969"/>
      </c:lineChart>
      <c:catAx>
        <c:axId val="1362001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801969"/>
      </c:catAx>
      <c:valAx>
        <c:axId val="2029801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001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spec!$F$73:$F$80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spec!$G$73:$G$80</c:f>
              <c:numCache/>
            </c:numRef>
          </c:val>
          <c:smooth val="0"/>
        </c:ser>
        <c:axId val="314392060"/>
        <c:axId val="30245734"/>
      </c:lineChart>
      <c:catAx>
        <c:axId val="314392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45734"/>
      </c:catAx>
      <c:valAx>
        <c:axId val="30245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392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spec!$J$103:$J$110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spec!$K$103:$K$110</c:f>
              <c:numCache/>
            </c:numRef>
          </c:val>
          <c:smooth val="0"/>
        </c:ser>
        <c:axId val="1049800694"/>
        <c:axId val="2006072366"/>
      </c:lineChart>
      <c:catAx>
        <c:axId val="104980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072366"/>
      </c:catAx>
      <c:valAx>
        <c:axId val="200607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800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spec!$F$83:$F$90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spec!$G$83:$G$90</c:f>
              <c:numCache/>
            </c:numRef>
          </c:val>
          <c:smooth val="0"/>
        </c:ser>
        <c:axId val="1182595636"/>
        <c:axId val="190924929"/>
      </c:lineChart>
      <c:catAx>
        <c:axId val="118259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24929"/>
      </c:catAx>
      <c:valAx>
        <c:axId val="190924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595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spec!$F$93:$F$100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spec!$G$93:$G$100</c:f>
              <c:numCache/>
            </c:numRef>
          </c:val>
          <c:smooth val="0"/>
        </c:ser>
        <c:axId val="397820697"/>
        <c:axId val="2116903156"/>
      </c:lineChart>
      <c:catAx>
        <c:axId val="39782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903156"/>
      </c:catAx>
      <c:valAx>
        <c:axId val="2116903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820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spec!$L$63:$L$69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spec!$M$63:$M$69</c:f>
              <c:numCache/>
            </c:numRef>
          </c:val>
          <c:smooth val="0"/>
        </c:ser>
        <c:axId val="2120519949"/>
        <c:axId val="657720074"/>
      </c:lineChart>
      <c:catAx>
        <c:axId val="212051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720074"/>
      </c:catAx>
      <c:valAx>
        <c:axId val="657720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519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spec!$E$33:$E$40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spec!$F$33:$F$40</c:f>
              <c:numCache/>
            </c:numRef>
          </c:val>
          <c:smooth val="0"/>
        </c:ser>
        <c:axId val="2058322146"/>
        <c:axId val="1909969258"/>
      </c:lineChart>
      <c:catAx>
        <c:axId val="2058322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969258"/>
      </c:catAx>
      <c:valAx>
        <c:axId val="1909969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3221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spec!$E$43:$E$50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spec!$F$43:$F$50</c:f>
              <c:numCache/>
            </c:numRef>
          </c:val>
          <c:smooth val="0"/>
        </c:ser>
        <c:axId val="1172885938"/>
        <c:axId val="1176092855"/>
      </c:lineChart>
      <c:catAx>
        <c:axId val="1172885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092855"/>
      </c:catAx>
      <c:valAx>
        <c:axId val="1176092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885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spec!$E$53:$E$60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spec!$F$53:$F$60</c:f>
              <c:numCache/>
            </c:numRef>
          </c:val>
          <c:smooth val="0"/>
        </c:ser>
        <c:axId val="1978237037"/>
        <c:axId val="70328790"/>
      </c:lineChart>
      <c:catAx>
        <c:axId val="1978237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328790"/>
      </c:catAx>
      <c:valAx>
        <c:axId val="7032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237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spec!$M$12:$M$19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spec!$N$12:$N$19</c:f>
              <c:numCache/>
            </c:numRef>
          </c:val>
          <c:smooth val="0"/>
        </c:ser>
        <c:axId val="1514708322"/>
        <c:axId val="698485240"/>
      </c:lineChart>
      <c:catAx>
        <c:axId val="1514708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485240"/>
      </c:catAx>
      <c:valAx>
        <c:axId val="698485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708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spec!$B$113:$B$120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spec!$C$113:$C$120</c:f>
              <c:numCache/>
            </c:numRef>
          </c:val>
          <c:smooth val="0"/>
        </c:ser>
        <c:axId val="178963847"/>
        <c:axId val="1538196713"/>
      </c:lineChart>
      <c:catAx>
        <c:axId val="17896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196713"/>
      </c:catAx>
      <c:valAx>
        <c:axId val="1538196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63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'parsec-baseline-simlarge-full-a'!$A$151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'parsec-baseline-simlarge-full-a'!$B$151:$J$151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'parsec-baseline-simlarge-full-a'!$A$152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'parsec-baseline-simlarge-full-a'!$B$152:$J$152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'parsec-baseline-simlarge-full-a'!$A$153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'parsec-baseline-simlarge-full-a'!$B$153:$J$153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'parsec-baseline-simlarge-full-a'!$A$154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'parsec-baseline-simlarge-full-a'!$B$154:$J$154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'parsec-baseline-simlarge-full-a'!$A$155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'parsec-baseline-simlarge-full-a'!$B$155:$J$155</c:f>
              <c:numCache/>
            </c:numRef>
          </c:val>
          <c:smooth val="0"/>
        </c:ser>
        <c:axId val="583687768"/>
        <c:axId val="1328616927"/>
      </c:lineChart>
      <c:catAx>
        <c:axId val="58368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616927"/>
      </c:catAx>
      <c:valAx>
        <c:axId val="1328616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687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spec!$F$113:$F$120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spec!$G$113:$G$120</c:f>
              <c:numCache/>
            </c:numRef>
          </c:val>
          <c:smooth val="0"/>
        </c:ser>
        <c:axId val="1897238299"/>
        <c:axId val="3250120"/>
      </c:lineChart>
      <c:catAx>
        <c:axId val="1897238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0120"/>
      </c:catAx>
      <c:valAx>
        <c:axId val="3250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238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600.perlbench_s-0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'spec-x86-on-arm'!$B$1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'spec-x86-on-arm'!$A$2:$A$9</c:f>
            </c:strRef>
          </c:cat>
          <c:val>
            <c:numRef>
              <c:f>'spec-x86-on-arm'!$B$2:$B$9</c:f>
              <c:numCache/>
            </c:numRef>
          </c:val>
          <c:smooth val="0"/>
        </c:ser>
        <c:axId val="1634214637"/>
        <c:axId val="1528681152"/>
      </c:lineChart>
      <c:catAx>
        <c:axId val="163421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681152"/>
      </c:catAx>
      <c:valAx>
        <c:axId val="1528681152"/>
        <c:scaling>
          <c:orientation val="minMax"/>
          <c:min val="2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600.perlbench_s-0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214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605.mcf_s-0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'spec-x86-on-arm'!$G$1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'spec-x86-on-arm'!$A$2:$A$9</c:f>
            </c:strRef>
          </c:cat>
          <c:val>
            <c:numRef>
              <c:f>'spec-x86-on-arm'!$G$2:$G$9</c:f>
              <c:numCache/>
            </c:numRef>
          </c:val>
          <c:smooth val="0"/>
        </c:ser>
        <c:axId val="1159214125"/>
        <c:axId val="497287771"/>
      </c:lineChart>
      <c:catAx>
        <c:axId val="1159214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287771"/>
      </c:catAx>
      <c:valAx>
        <c:axId val="497287771"/>
        <c:scaling>
          <c:orientation val="minMax"/>
          <c:min val="1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605.mcf_s-0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214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qemu-2.12.1, qemu-3.0.0, qemu-4.0.1, qemu-4.1.1, qemu-4.2.0…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'ori-vs-fada'!$B$12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'ori-vs-fada'!$B$13:$B$18</c:f>
              <c:numCache/>
            </c:numRef>
          </c:val>
          <c:smooth val="0"/>
        </c:ser>
        <c:ser>
          <c:idx val="1"/>
          <c:order val="1"/>
          <c:tx>
            <c:strRef>
              <c:f>'ori-vs-fada'!$C$12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'ori-vs-fada'!$C$13:$C$18</c:f>
              <c:numCache/>
            </c:numRef>
          </c:val>
          <c:smooth val="0"/>
        </c:ser>
        <c:ser>
          <c:idx val="2"/>
          <c:order val="2"/>
          <c:tx>
            <c:strRef>
              <c:f>'ori-vs-fada'!$D$12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'ori-vs-fada'!$D$13:$D$18</c:f>
              <c:numCache/>
            </c:numRef>
          </c:val>
          <c:smooth val="0"/>
        </c:ser>
        <c:ser>
          <c:idx val="3"/>
          <c:order val="3"/>
          <c:tx>
            <c:strRef>
              <c:f>'ori-vs-fada'!$E$12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'ori-vs-fada'!$E$13:$E$18</c:f>
              <c:numCache/>
            </c:numRef>
          </c:val>
          <c:smooth val="0"/>
        </c:ser>
        <c:ser>
          <c:idx val="4"/>
          <c:order val="4"/>
          <c:tx>
            <c:strRef>
              <c:f>'ori-vs-fada'!$F$12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'ori-vs-fada'!$F$13:$F$18</c:f>
              <c:numCache/>
            </c:numRef>
          </c:val>
          <c:smooth val="0"/>
        </c:ser>
        <c:ser>
          <c:idx val="5"/>
          <c:order val="5"/>
          <c:tx>
            <c:strRef>
              <c:f>'ori-vs-fada'!$G$12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'ori-vs-fada'!$G$13:$G$18</c:f>
              <c:numCache/>
            </c:numRef>
          </c:val>
          <c:smooth val="0"/>
        </c:ser>
        <c:ser>
          <c:idx val="6"/>
          <c:order val="6"/>
          <c:tx>
            <c:strRef>
              <c:f>'ori-vs-fada'!$H$12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'ori-vs-fada'!$H$13:$H$18</c:f>
              <c:numCache/>
            </c:numRef>
          </c:val>
          <c:smooth val="0"/>
        </c:ser>
        <c:ser>
          <c:idx val="7"/>
          <c:order val="7"/>
          <c:tx>
            <c:strRef>
              <c:f>'ori-vs-fada'!$I$12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'ori-vs-fada'!$I$13:$I$18</c:f>
              <c:numCache/>
            </c:numRef>
          </c:val>
          <c:smooth val="0"/>
        </c:ser>
        <c:ser>
          <c:idx val="8"/>
          <c:order val="8"/>
          <c:tx>
            <c:strRef>
              <c:f>'ori-vs-fada'!$J$12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'ori-vs-fada'!$J$13:$J$18</c:f>
              <c:numCache/>
            </c:numRef>
          </c:val>
          <c:smooth val="0"/>
        </c:ser>
        <c:ser>
          <c:idx val="9"/>
          <c:order val="9"/>
          <c:tx>
            <c:strRef>
              <c:f>'ori-vs-fada'!$K$12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'ori-vs-fada'!$A$13:$A$18</c:f>
            </c:strRef>
          </c:cat>
          <c:val>
            <c:numRef>
              <c:f>'ori-vs-fada'!$K$13:$K$18</c:f>
              <c:numCache/>
            </c:numRef>
          </c:val>
          <c:smooth val="0"/>
        </c:ser>
        <c:axId val="1729482004"/>
        <c:axId val="1410998551"/>
      </c:lineChart>
      <c:catAx>
        <c:axId val="1729482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998551"/>
      </c:catAx>
      <c:valAx>
        <c:axId val="1410998551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482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'ori-vs-fada'!$A$29:$A$34</c:f>
            </c:strRef>
          </c:cat>
          <c:val>
            <c:numRef>
              <c:f>'ori-vs-fada'!$B$29:$B$34</c:f>
              <c:numCache/>
            </c:numRef>
          </c:val>
          <c:smooth val="0"/>
        </c:ser>
        <c:ser>
          <c:idx val="1"/>
          <c:order val="1"/>
          <c:tx>
            <c:strRef>
              <c:f>'ori-vs-fada'!$C$28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'ori-vs-fada'!$A$29:$A$34</c:f>
            </c:strRef>
          </c:cat>
          <c:val>
            <c:numRef>
              <c:f>'ori-vs-fada'!$C$29:$C$34</c:f>
              <c:numCache/>
            </c:numRef>
          </c:val>
          <c:smooth val="0"/>
        </c:ser>
        <c:axId val="1058356370"/>
        <c:axId val="1581078390"/>
      </c:lineChart>
      <c:catAx>
        <c:axId val="1058356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078390"/>
      </c:catAx>
      <c:valAx>
        <c:axId val="158107839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356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'ori-vs-fada'!$A$45:$A$50</c:f>
            </c:strRef>
          </c:cat>
          <c:val>
            <c:numRef>
              <c:f>'ori-vs-fada'!$B$45:$B$50</c:f>
              <c:numCache/>
            </c:numRef>
          </c:val>
          <c:smooth val="0"/>
        </c:ser>
        <c:ser>
          <c:idx val="1"/>
          <c:order val="1"/>
          <c:tx>
            <c:strRef>
              <c:f>'ori-vs-fada'!$C$44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'ori-vs-fada'!$A$45:$A$50</c:f>
            </c:strRef>
          </c:cat>
          <c:val>
            <c:numRef>
              <c:f>'ori-vs-fada'!$C$45:$C$50</c:f>
              <c:numCache/>
            </c:numRef>
          </c:val>
          <c:smooth val="0"/>
        </c:ser>
        <c:axId val="1960896059"/>
        <c:axId val="157273890"/>
      </c:lineChart>
      <c:catAx>
        <c:axId val="1960896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73890"/>
      </c:catAx>
      <c:valAx>
        <c:axId val="15727389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896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'ori-vs-fada'!$A$61:$A$66</c:f>
            </c:strRef>
          </c:cat>
          <c:val>
            <c:numRef>
              <c:f>'ori-vs-fada'!$B$61:$B$66</c:f>
              <c:numCache/>
            </c:numRef>
          </c:val>
          <c:smooth val="0"/>
        </c:ser>
        <c:ser>
          <c:idx val="1"/>
          <c:order val="1"/>
          <c:tx>
            <c:strRef>
              <c:f>'ori-vs-fada'!$C$60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4"/>
            <c:marker>
              <c:symbol val="circle"/>
              <c:size val="14"/>
            </c:marker>
          </c:dPt>
          <c:cat>
            <c:strRef>
              <c:f>'ori-vs-fada'!$A$61:$A$66</c:f>
            </c:strRef>
          </c:cat>
          <c:val>
            <c:numRef>
              <c:f>'ori-vs-fada'!$C$61:$C$66</c:f>
              <c:numCache/>
            </c:numRef>
          </c:val>
          <c:smooth val="0"/>
        </c:ser>
        <c:axId val="518233470"/>
        <c:axId val="499637470"/>
      </c:lineChart>
      <c:catAx>
        <c:axId val="518233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637470"/>
      </c:catAx>
      <c:valAx>
        <c:axId val="49963747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233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'ori-vs-fada'!$A$78:$A$83</c:f>
            </c:strRef>
          </c:cat>
          <c:val>
            <c:numRef>
              <c:f>'ori-vs-fada'!$B$78:$B$83</c:f>
              <c:numCache/>
            </c:numRef>
          </c:val>
          <c:smooth val="0"/>
        </c:ser>
        <c:ser>
          <c:idx val="1"/>
          <c:order val="1"/>
          <c:tx>
            <c:strRef>
              <c:f>'ori-vs-fada'!$C$77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'ori-vs-fada'!$A$78:$A$83</c:f>
            </c:strRef>
          </c:cat>
          <c:val>
            <c:numRef>
              <c:f>'ori-vs-fada'!$C$78:$C$83</c:f>
              <c:numCache/>
            </c:numRef>
          </c:val>
          <c:smooth val="0"/>
        </c:ser>
        <c:axId val="438370332"/>
        <c:axId val="121175676"/>
      </c:lineChart>
      <c:catAx>
        <c:axId val="438370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75676"/>
      </c:catAx>
      <c:valAx>
        <c:axId val="12117567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370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'ori-vs-fada'!$A$94:$A$99</c:f>
            </c:strRef>
          </c:cat>
          <c:val>
            <c:numRef>
              <c:f>'ori-vs-fada'!$B$94:$B$99</c:f>
              <c:numCache/>
            </c:numRef>
          </c:val>
          <c:smooth val="0"/>
        </c:ser>
        <c:ser>
          <c:idx val="1"/>
          <c:order val="1"/>
          <c:tx>
            <c:strRef>
              <c:f>'ori-vs-fada'!$C$93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'ori-vs-fada'!$A$94:$A$99</c:f>
            </c:strRef>
          </c:cat>
          <c:val>
            <c:numRef>
              <c:f>'ori-vs-fada'!$C$94:$C$99</c:f>
              <c:numCache/>
            </c:numRef>
          </c:val>
          <c:smooth val="0"/>
        </c:ser>
        <c:axId val="2093710379"/>
        <c:axId val="1426271697"/>
      </c:lineChart>
      <c:catAx>
        <c:axId val="2093710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271697"/>
      </c:catAx>
      <c:valAx>
        <c:axId val="142627169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710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'ori-vs-fada'!$B$109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'ori-vs-fada'!$A$110:$A$115</c:f>
            </c:strRef>
          </c:cat>
          <c:val>
            <c:numRef>
              <c:f>'ori-vs-fada'!$B$110:$B$115</c:f>
              <c:numCache/>
            </c:numRef>
          </c:val>
          <c:smooth val="0"/>
        </c:ser>
        <c:ser>
          <c:idx val="1"/>
          <c:order val="1"/>
          <c:tx>
            <c:strRef>
              <c:f>'ori-vs-fada'!$C$109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'ori-vs-fada'!$A$110:$A$115</c:f>
            </c:strRef>
          </c:cat>
          <c:val>
            <c:numRef>
              <c:f>'ori-vs-fada'!$C$110:$C$115</c:f>
              <c:numCache/>
            </c:numRef>
          </c:val>
          <c:smooth val="0"/>
        </c:ser>
        <c:axId val="1816603499"/>
        <c:axId val="887982355"/>
      </c:lineChart>
      <c:catAx>
        <c:axId val="1816603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982355"/>
      </c:catAx>
      <c:valAx>
        <c:axId val="88798235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603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'parsec-baseline-simlarge-full-a'!$B$156:$J$156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'parsec-baseline-simlarge-full-a'!$A$157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'parsec-baseline-simlarge-full-a'!$B$157:$J$157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'parsec-baseline-simlarge-full-a'!$A$158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'parsec-baseline-simlarge-full-a'!$B$158:$J$158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'parsec-baseline-simlarge-full-a'!$A$159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'parsec-baseline-simlarge-full-a'!$B$159:$J$159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'parsec-baseline-simlarge-full-a'!$A$160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'parsec-baseline-simlarge-full-a'!$B$160:$J$160</c:f>
              <c:numCache/>
            </c:numRef>
          </c:val>
          <c:smooth val="0"/>
        </c:ser>
        <c:axId val="1841300223"/>
        <c:axId val="942229278"/>
      </c:lineChart>
      <c:catAx>
        <c:axId val="184130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229278"/>
      </c:catAx>
      <c:valAx>
        <c:axId val="942229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300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'ori-vs-fada'!$A$126:$A$131</c:f>
            </c:strRef>
          </c:cat>
          <c:val>
            <c:numRef>
              <c:f>'ori-vs-fada'!$B$126:$B$131</c:f>
              <c:numCache/>
            </c:numRef>
          </c:val>
          <c:smooth val="0"/>
        </c:ser>
        <c:ser>
          <c:idx val="1"/>
          <c:order val="1"/>
          <c:tx>
            <c:strRef>
              <c:f>'ori-vs-fada'!$C$125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'ori-vs-fada'!$A$126:$A$131</c:f>
            </c:strRef>
          </c:cat>
          <c:val>
            <c:numRef>
              <c:f>'ori-vs-fada'!$C$126:$C$131</c:f>
              <c:numCache/>
            </c:numRef>
          </c:val>
          <c:smooth val="0"/>
        </c:ser>
        <c:axId val="1502144840"/>
        <c:axId val="1780840658"/>
      </c:lineChart>
      <c:catAx>
        <c:axId val="150214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840658"/>
      </c:catAx>
      <c:valAx>
        <c:axId val="178084065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144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'ori-vs-fada'!$B$141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'ori-vs-fada'!$A$142:$A$147</c:f>
            </c:strRef>
          </c:cat>
          <c:val>
            <c:numRef>
              <c:f>'ori-vs-fada'!$B$142:$B$147</c:f>
              <c:numCache/>
            </c:numRef>
          </c:val>
          <c:smooth val="0"/>
        </c:ser>
        <c:ser>
          <c:idx val="1"/>
          <c:order val="1"/>
          <c:tx>
            <c:strRef>
              <c:f>'ori-vs-fada'!$C$141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'ori-vs-fada'!$A$142:$A$147</c:f>
            </c:strRef>
          </c:cat>
          <c:val>
            <c:numRef>
              <c:f>'ori-vs-fada'!$C$142:$C$147</c:f>
              <c:numCache/>
            </c:numRef>
          </c:val>
          <c:smooth val="0"/>
        </c:ser>
        <c:axId val="86729293"/>
        <c:axId val="400111276"/>
      </c:lineChart>
      <c:catAx>
        <c:axId val="86729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111276"/>
      </c:catAx>
      <c:valAx>
        <c:axId val="40011127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29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'ori-vs-fada'!$B$157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'ori-vs-fada'!$A$158:$A$162</c:f>
            </c:strRef>
          </c:cat>
          <c:val>
            <c:numRef>
              <c:f>'ori-vs-fada'!$B$158:$B$162</c:f>
              <c:numCache/>
            </c:numRef>
          </c:val>
          <c:smooth val="0"/>
        </c:ser>
        <c:ser>
          <c:idx val="1"/>
          <c:order val="1"/>
          <c:tx>
            <c:strRef>
              <c:f>'ori-vs-fada'!$C$157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'ori-vs-fada'!$A$158:$A$162</c:f>
            </c:strRef>
          </c:cat>
          <c:val>
            <c:numRef>
              <c:f>'ori-vs-fada'!$C$158:$C$162</c:f>
              <c:numCache/>
            </c:numRef>
          </c:val>
          <c:smooth val="0"/>
        </c:ser>
        <c:axId val="897447440"/>
        <c:axId val="1178343171"/>
      </c:lineChart>
      <c:catAx>
        <c:axId val="89744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343171"/>
      </c:catAx>
      <c:valAx>
        <c:axId val="117834317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447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'ori-vs-fada'!$B$173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'ori-vs-fada'!$A$174:$A$179</c:f>
            </c:strRef>
          </c:cat>
          <c:val>
            <c:numRef>
              <c:f>'ori-vs-fada'!$B$174:$B$179</c:f>
              <c:numCache/>
            </c:numRef>
          </c:val>
          <c:smooth val="0"/>
        </c:ser>
        <c:ser>
          <c:idx val="1"/>
          <c:order val="1"/>
          <c:tx>
            <c:strRef>
              <c:f>'ori-vs-fada'!$C$173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'ori-vs-fada'!$A$174:$A$179</c:f>
            </c:strRef>
          </c:cat>
          <c:val>
            <c:numRef>
              <c:f>'ori-vs-fada'!$C$174:$C$179</c:f>
              <c:numCache/>
            </c:numRef>
          </c:val>
          <c:smooth val="0"/>
        </c:ser>
        <c:axId val="1152172756"/>
        <c:axId val="2105045240"/>
      </c:lineChart>
      <c:catAx>
        <c:axId val="1152172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045240"/>
      </c:catAx>
      <c:valAx>
        <c:axId val="210504524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172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'ori-vs-fada'!$A$228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'ori-vs-fada'!$B$221:$K$221</c:f>
            </c:strRef>
          </c:cat>
          <c:val>
            <c:numRef>
              <c:f>'ori-vs-fada'!$B$228:$K$228</c:f>
              <c:numCache/>
            </c:numRef>
          </c:val>
        </c:ser>
        <c:axId val="1746075514"/>
        <c:axId val="1511778032"/>
      </c:barChart>
      <c:catAx>
        <c:axId val="1746075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778032"/>
      </c:catAx>
      <c:valAx>
        <c:axId val="1511778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075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qemu-2.12.1, qemu-3.0.0, qemu-4.0.1, qemu-4.1.1, qemu-4.2.0…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ori-vs-fada'!$B$12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ori-vs-fada'!$B$13:$B$18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ori-vs-fada'!$C$13:$C$18</c:f>
              <c:numCache/>
            </c:numRef>
          </c:val>
          <c:smooth val="0"/>
        </c:ser>
        <c:ser>
          <c:idx val="2"/>
          <c:order val="2"/>
          <c:tx>
            <c:strRef>
              <c:f>'Copy of ori-vs-fada'!$D$12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ori-vs-fada'!$D$13:$D$18</c:f>
              <c:numCache/>
            </c:numRef>
          </c:val>
          <c:smooth val="0"/>
        </c:ser>
        <c:ser>
          <c:idx val="3"/>
          <c:order val="3"/>
          <c:tx>
            <c:strRef>
              <c:f>'Copy of ori-vs-fada'!$E$12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ori-vs-fada'!$E$13:$E$18</c:f>
              <c:numCache/>
            </c:numRef>
          </c:val>
          <c:smooth val="0"/>
        </c:ser>
        <c:ser>
          <c:idx val="4"/>
          <c:order val="4"/>
          <c:tx>
            <c:strRef>
              <c:f>'Copy of ori-vs-fada'!$F$12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ori-vs-fada'!$F$13:$F$18</c:f>
              <c:numCache/>
            </c:numRef>
          </c:val>
          <c:smooth val="0"/>
        </c:ser>
        <c:ser>
          <c:idx val="5"/>
          <c:order val="5"/>
          <c:tx>
            <c:strRef>
              <c:f>'Copy of ori-vs-fada'!$G$12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ori-vs-fada'!$G$13:$G$18</c:f>
              <c:numCache/>
            </c:numRef>
          </c:val>
          <c:smooth val="0"/>
        </c:ser>
        <c:ser>
          <c:idx val="6"/>
          <c:order val="6"/>
          <c:tx>
            <c:strRef>
              <c:f>'Copy of ori-vs-fada'!$H$12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ori-vs-fada'!$H$13:$H$18</c:f>
              <c:numCache/>
            </c:numRef>
          </c:val>
          <c:smooth val="0"/>
        </c:ser>
        <c:ser>
          <c:idx val="7"/>
          <c:order val="7"/>
          <c:tx>
            <c:strRef>
              <c:f>'Copy of ori-vs-fada'!$I$12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ori-vs-fada'!$I$13:$I$18</c:f>
              <c:numCache/>
            </c:numRef>
          </c:val>
          <c:smooth val="0"/>
        </c:ser>
        <c:ser>
          <c:idx val="8"/>
          <c:order val="8"/>
          <c:tx>
            <c:strRef>
              <c:f>'Copy of ori-vs-fada'!$J$12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ori-vs-fada'!$J$13:$J$18</c:f>
              <c:numCache/>
            </c:numRef>
          </c:val>
          <c:smooth val="0"/>
        </c:ser>
        <c:ser>
          <c:idx val="9"/>
          <c:order val="9"/>
          <c:tx>
            <c:strRef>
              <c:f>'Copy of ori-vs-fada'!$K$12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'Copy of ori-vs-fada'!$A$13:$A$18</c:f>
            </c:strRef>
          </c:cat>
          <c:val>
            <c:numRef>
              <c:f>'Copy of ori-vs-fada'!$K$13:$K$18</c:f>
              <c:numCache/>
            </c:numRef>
          </c:val>
          <c:smooth val="0"/>
        </c:ser>
        <c:axId val="1060018580"/>
        <c:axId val="1578198014"/>
      </c:lineChart>
      <c:catAx>
        <c:axId val="1060018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198014"/>
      </c:catAx>
      <c:valAx>
        <c:axId val="1578198014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018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ori-vs-fada'!$A$29:$A$34</c:f>
            </c:strRef>
          </c:cat>
          <c:val>
            <c:numRef>
              <c:f>'Copy of ori-vs-fada'!$B$29:$B$34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ori-vs-fada'!$A$29:$A$34</c:f>
            </c:strRef>
          </c:cat>
          <c:val>
            <c:numRef>
              <c:f>'Copy of ori-vs-fada'!$C$29:$C$34</c:f>
              <c:numCache/>
            </c:numRef>
          </c:val>
          <c:smooth val="0"/>
        </c:ser>
        <c:axId val="692305707"/>
        <c:axId val="1266361810"/>
      </c:lineChart>
      <c:catAx>
        <c:axId val="692305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361810"/>
      </c:catAx>
      <c:valAx>
        <c:axId val="126636181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23057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'Copy of ori-vs-fada'!$A$45:$A$50</c:f>
            </c:strRef>
          </c:cat>
          <c:val>
            <c:numRef>
              <c:f>'Copy of ori-vs-fada'!$B$45:$B$50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'Copy of ori-vs-fada'!$A$45:$A$50</c:f>
            </c:strRef>
          </c:cat>
          <c:val>
            <c:numRef>
              <c:f>'Copy of ori-vs-fada'!$C$45:$C$50</c:f>
              <c:numCache/>
            </c:numRef>
          </c:val>
          <c:smooth val="0"/>
        </c:ser>
        <c:axId val="1447281655"/>
        <c:axId val="1580191116"/>
      </c:lineChart>
      <c:catAx>
        <c:axId val="1447281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191116"/>
      </c:catAx>
      <c:valAx>
        <c:axId val="158019111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281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ori-vs-fada'!$A$61:$A$66</c:f>
            </c:strRef>
          </c:cat>
          <c:val>
            <c:numRef>
              <c:f>'Copy of ori-vs-fada'!$B$61:$B$66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4"/>
            <c:marker>
              <c:symbol val="circle"/>
              <c:size val="14"/>
            </c:marker>
          </c:dPt>
          <c:cat>
            <c:strRef>
              <c:f>'Copy of ori-vs-fada'!$A$61:$A$66</c:f>
            </c:strRef>
          </c:cat>
          <c:val>
            <c:numRef>
              <c:f>'Copy of ori-vs-fada'!$C$61:$C$66</c:f>
              <c:numCache/>
            </c:numRef>
          </c:val>
          <c:smooth val="0"/>
        </c:ser>
        <c:axId val="1786958137"/>
        <c:axId val="1182850772"/>
      </c:lineChart>
      <c:catAx>
        <c:axId val="1786958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850772"/>
      </c:catAx>
      <c:valAx>
        <c:axId val="11828507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958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'Copy of ori-vs-fada'!$A$94:$A$99</c:f>
            </c:strRef>
          </c:cat>
          <c:val>
            <c:numRef>
              <c:f>'Copy of ori-vs-fada'!$B$94:$B$99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'Copy of ori-vs-fada'!$A$94:$A$99</c:f>
            </c:strRef>
          </c:cat>
          <c:val>
            <c:numRef>
              <c:f>'Copy of ori-vs-fada'!$C$94:$C$99</c:f>
              <c:numCache/>
            </c:numRef>
          </c:val>
          <c:smooth val="0"/>
        </c:ser>
        <c:axId val="1545751763"/>
        <c:axId val="507774530"/>
      </c:lineChart>
      <c:catAx>
        <c:axId val="1545751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774530"/>
      </c:catAx>
      <c:valAx>
        <c:axId val="50777453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751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'parsec-baseline-simlarge-full-a'!$B$161:$J$161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'parsec-baseline-simlarge-full-a'!$A$162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'parsec-baseline-simlarge-full-a'!$B$162:$J$162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'parsec-baseline-simlarge-full-a'!$A$163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'parsec-baseline-simlarge-full-a'!$B$163:$J$163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'parsec-baseline-simlarge-full-a'!$A$164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'parsec-baseline-simlarge-full-a'!$B$164:$J$164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'parsec-baseline-simlarge-full-a'!$A$165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'parsec-baseline-simlarge-full-a'!$B$165:$J$165</c:f>
              <c:numCache/>
            </c:numRef>
          </c:val>
          <c:smooth val="0"/>
        </c:ser>
        <c:axId val="1294504095"/>
        <c:axId val="721069597"/>
      </c:lineChart>
      <c:catAx>
        <c:axId val="129450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069597"/>
      </c:catAx>
      <c:valAx>
        <c:axId val="721069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504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ori-vs-fada'!$B$109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ori-vs-fada'!$A$110:$A$115</c:f>
            </c:strRef>
          </c:cat>
          <c:val>
            <c:numRef>
              <c:f>'Copy of ori-vs-fada'!$B$110:$B$115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ori-vs-fada'!$C$109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ori-vs-fada'!$A$110:$A$115</c:f>
            </c:strRef>
          </c:cat>
          <c:val>
            <c:numRef>
              <c:f>'Copy of ori-vs-fada'!$C$110:$C$115</c:f>
              <c:numCache/>
            </c:numRef>
          </c:val>
          <c:smooth val="0"/>
        </c:ser>
        <c:axId val="274738944"/>
        <c:axId val="1054731958"/>
      </c:lineChart>
      <c:catAx>
        <c:axId val="2747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731958"/>
      </c:catAx>
      <c:valAx>
        <c:axId val="105473195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738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ori-vs-fada'!$A$126:$A$131</c:f>
            </c:strRef>
          </c:cat>
          <c:val>
            <c:numRef>
              <c:f>'Copy of ori-vs-fada'!$B$126:$B$131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ori-vs-fada'!$A$126:$A$131</c:f>
            </c:strRef>
          </c:cat>
          <c:val>
            <c:numRef>
              <c:f>'Copy of ori-vs-fada'!$C$126:$C$131</c:f>
              <c:numCache/>
            </c:numRef>
          </c:val>
          <c:smooth val="0"/>
        </c:ser>
        <c:axId val="1986475493"/>
        <c:axId val="1866049998"/>
      </c:lineChart>
      <c:catAx>
        <c:axId val="1986475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049998"/>
      </c:catAx>
      <c:valAx>
        <c:axId val="186604999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475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ori-vs-fada'!$B$141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ori-vs-fada'!$A$142:$A$147</c:f>
            </c:strRef>
          </c:cat>
          <c:val>
            <c:numRef>
              <c:f>'Copy of ori-vs-fada'!$B$142:$B$147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ori-vs-fada'!$A$142:$A$147</c:f>
            </c:strRef>
          </c:cat>
          <c:val>
            <c:numRef>
              <c:f>'Copy of ori-vs-fada'!$C$142:$C$147</c:f>
              <c:numCache/>
            </c:numRef>
          </c:val>
          <c:smooth val="0"/>
        </c:ser>
        <c:axId val="1564460893"/>
        <c:axId val="1834564163"/>
      </c:lineChart>
      <c:catAx>
        <c:axId val="1564460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564163"/>
      </c:catAx>
      <c:valAx>
        <c:axId val="183456416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460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ori-vs-fada'!$B$157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ori-vs-fada'!$A$158:$A$162</c:f>
            </c:strRef>
          </c:cat>
          <c:val>
            <c:numRef>
              <c:f>'Copy of ori-vs-fada'!$B$158:$B$162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ori-vs-fada'!$C$157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ori-vs-fada'!$A$158:$A$162</c:f>
            </c:strRef>
          </c:cat>
          <c:val>
            <c:numRef>
              <c:f>'Copy of ori-vs-fada'!$C$158:$C$162</c:f>
              <c:numCache/>
            </c:numRef>
          </c:val>
          <c:smooth val="0"/>
        </c:ser>
        <c:axId val="1110609014"/>
        <c:axId val="1862419311"/>
      </c:lineChart>
      <c:catAx>
        <c:axId val="1110609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419311"/>
      </c:catAx>
      <c:valAx>
        <c:axId val="186241931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609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ori-vs-fada'!$B$173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ori-vs-fada'!$A$174:$A$179</c:f>
            </c:strRef>
          </c:cat>
          <c:val>
            <c:numRef>
              <c:f>'Copy of ori-vs-fada'!$B$174:$B$179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ori-vs-fada'!$C$173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ori-vs-fada'!$A$174:$A$179</c:f>
            </c:strRef>
          </c:cat>
          <c:val>
            <c:numRef>
              <c:f>'Copy of ori-vs-fada'!$C$174:$C$179</c:f>
              <c:numCache/>
            </c:numRef>
          </c:val>
          <c:smooth val="0"/>
        </c:ser>
        <c:axId val="1883516871"/>
        <c:axId val="1590949672"/>
      </c:lineChart>
      <c:catAx>
        <c:axId val="1883516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949672"/>
      </c:catAx>
      <c:valAx>
        <c:axId val="15909496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516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ori-vs-fada'!$A$78:$A$82</c:f>
            </c:strRef>
          </c:cat>
          <c:val>
            <c:numRef>
              <c:f>'Copy of ori-vs-fada'!$B$78:$B$82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ori-vs-fada'!$A$78:$A$82</c:f>
            </c:strRef>
          </c:cat>
          <c:val>
            <c:numRef>
              <c:f>'Copy of ori-vs-fada'!$C$78:$C$82</c:f>
              <c:numCache/>
            </c:numRef>
          </c:val>
          <c:smooth val="0"/>
        </c:ser>
        <c:axId val="2110303865"/>
        <c:axId val="444322704"/>
      </c:lineChart>
      <c:catAx>
        <c:axId val="2110303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322704"/>
      </c:catAx>
      <c:valAx>
        <c:axId val="444322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303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ori-vs-fada'!$A$94:$A$99</c:f>
            </c:strRef>
          </c:cat>
          <c:val>
            <c:numRef>
              <c:f>'Copy of ori-vs-fada'!$B$94:$B$99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ori-vs-fada'!$A$94:$A$99</c:f>
            </c:strRef>
          </c:cat>
          <c:val>
            <c:numRef>
              <c:f>'Copy of ori-vs-fada'!$C$94:$C$99</c:f>
              <c:numCache/>
            </c:numRef>
          </c:val>
          <c:smooth val="0"/>
        </c:ser>
        <c:ser>
          <c:idx val="2"/>
          <c:order val="2"/>
          <c:tx>
            <c:strRef>
              <c:f>'Copy of ori-vs-fada'!$D$93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ori-vs-fada'!$A$94:$A$99</c:f>
            </c:strRef>
          </c:cat>
          <c:val>
            <c:numRef>
              <c:f>'Copy of ori-vs-fada'!$D$94:$D$99</c:f>
              <c:numCache/>
            </c:numRef>
          </c:val>
          <c:smooth val="0"/>
        </c:ser>
        <c:axId val="929482879"/>
        <c:axId val="2106916664"/>
      </c:lineChart>
      <c:catAx>
        <c:axId val="92948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916664"/>
      </c:catAx>
      <c:valAx>
        <c:axId val="2106916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482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ori-vs-fada'!$A$29:$A$34</c:f>
            </c:strRef>
          </c:cat>
          <c:val>
            <c:numRef>
              <c:f>'Copy of ori-vs-fada'!$B$29:$B$34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ori-vs-fada'!$A$29:$A$34</c:f>
            </c:strRef>
          </c:cat>
          <c:val>
            <c:numRef>
              <c:f>'Copy of ori-vs-fada'!$C$29:$C$34</c:f>
              <c:numCache/>
            </c:numRef>
          </c:val>
          <c:smooth val="0"/>
        </c:ser>
        <c:ser>
          <c:idx val="2"/>
          <c:order val="2"/>
          <c:tx>
            <c:strRef>
              <c:f>'Copy of ori-vs-fada'!$D$28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ori-vs-fada'!$A$29:$A$34</c:f>
            </c:strRef>
          </c:cat>
          <c:val>
            <c:numRef>
              <c:f>'Copy of ori-vs-fada'!$D$29:$D$34</c:f>
              <c:numCache/>
            </c:numRef>
          </c:val>
          <c:smooth val="0"/>
        </c:ser>
        <c:axId val="1263576680"/>
        <c:axId val="1142340291"/>
      </c:lineChart>
      <c:catAx>
        <c:axId val="12635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340291"/>
      </c:catAx>
      <c:valAx>
        <c:axId val="1142340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576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ori-vs-fada'!$A$45:$A$50</c:f>
            </c:strRef>
          </c:cat>
          <c:val>
            <c:numRef>
              <c:f>'Copy of ori-vs-fada'!$B$45:$B$50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ori-vs-fada'!$A$45:$A$50</c:f>
            </c:strRef>
          </c:cat>
          <c:val>
            <c:numRef>
              <c:f>'Copy of ori-vs-fada'!$C$45:$C$50</c:f>
              <c:numCache/>
            </c:numRef>
          </c:val>
          <c:smooth val="0"/>
        </c:ser>
        <c:ser>
          <c:idx val="2"/>
          <c:order val="2"/>
          <c:tx>
            <c:strRef>
              <c:f>'Copy of ori-vs-fada'!$D$44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ori-vs-fada'!$A$45:$A$50</c:f>
            </c:strRef>
          </c:cat>
          <c:val>
            <c:numRef>
              <c:f>'Copy of ori-vs-fada'!$D$45:$D$50</c:f>
              <c:numCache/>
            </c:numRef>
          </c:val>
          <c:smooth val="0"/>
        </c:ser>
        <c:axId val="1433774884"/>
        <c:axId val="681755083"/>
      </c:lineChart>
      <c:catAx>
        <c:axId val="1433774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755083"/>
      </c:catAx>
      <c:valAx>
        <c:axId val="681755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774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ori-vs-fada'!$B$173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ori-vs-fada'!$A$174:$A$179</c:f>
            </c:strRef>
          </c:cat>
          <c:val>
            <c:numRef>
              <c:f>'Copy of ori-vs-fada'!$B$174:$B$179</c:f>
              <c:numCache/>
            </c:numRef>
          </c:val>
          <c:smooth val="0"/>
        </c:ser>
        <c:ser>
          <c:idx val="1"/>
          <c:order val="1"/>
          <c:tx>
            <c:strRef>
              <c:f>'Copy of ori-vs-fada'!$C$173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ori-vs-fada'!$A$174:$A$179</c:f>
            </c:strRef>
          </c:cat>
          <c:val>
            <c:numRef>
              <c:f>'Copy of ori-vs-fada'!$C$174:$C$179</c:f>
              <c:numCache/>
            </c:numRef>
          </c:val>
          <c:smooth val="0"/>
        </c:ser>
        <c:ser>
          <c:idx val="2"/>
          <c:order val="2"/>
          <c:tx>
            <c:strRef>
              <c:f>'Copy of ori-vs-fada'!$D$173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ori-vs-fada'!$A$174:$A$179</c:f>
            </c:strRef>
          </c:cat>
          <c:val>
            <c:numRef>
              <c:f>'Copy of ori-vs-fada'!$D$174:$D$179</c:f>
              <c:numCache/>
            </c:numRef>
          </c:val>
          <c:smooth val="0"/>
        </c:ser>
        <c:axId val="289100566"/>
        <c:axId val="303710381"/>
      </c:lineChart>
      <c:catAx>
        <c:axId val="289100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710381"/>
      </c:catAx>
      <c:valAx>
        <c:axId val="303710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100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'parsec-baseline-simlarge-full-a'!$B$166:$J$166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'parsec-baseline-simlarge-full-a'!$B$167:$J$167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'parsec-baseline-simlarge-full-a'!$A$168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'parsec-baseline-simlarge-full-a'!$B$168:$J$168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'parsec-baseline-simlarge-full-a'!$A$169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'parsec-baseline-simlarge-full-a'!$B$169:$J$169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'parsec-baseline-simlarge-full-a'!$A$170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'parsec-baseline-simlarge-full-a'!$B$170:$J$170</c:f>
              <c:numCache/>
            </c:numRef>
          </c:val>
          <c:smooth val="0"/>
        </c:ser>
        <c:axId val="338497756"/>
        <c:axId val="647173125"/>
      </c:lineChart>
      <c:catAx>
        <c:axId val="338497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173125"/>
      </c:catAx>
      <c:valAx>
        <c:axId val="647173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497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qemu-2.12.1, qemu-3.0.0, qemu-4.0.1, qemu-4.1.1, qemu-4.2.0…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'ori-vs-fada-final'!$B$12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'ori-vs-fada-final'!$B$13:$B$18</c:f>
              <c:numCache/>
            </c:numRef>
          </c:val>
          <c:smooth val="0"/>
        </c:ser>
        <c:ser>
          <c:idx val="1"/>
          <c:order val="1"/>
          <c:tx>
            <c:strRef>
              <c:f>'ori-vs-fada-final'!$C$12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'ori-vs-fada-final'!$C$13:$C$18</c:f>
              <c:numCache/>
            </c:numRef>
          </c:val>
          <c:smooth val="0"/>
        </c:ser>
        <c:ser>
          <c:idx val="2"/>
          <c:order val="2"/>
          <c:tx>
            <c:strRef>
              <c:f>'ori-vs-fada-final'!$D$12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'ori-vs-fada-final'!$D$13:$D$18</c:f>
              <c:numCache/>
            </c:numRef>
          </c:val>
          <c:smooth val="0"/>
        </c:ser>
        <c:ser>
          <c:idx val="3"/>
          <c:order val="3"/>
          <c:tx>
            <c:strRef>
              <c:f>'ori-vs-fada-final'!$E$12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'ori-vs-fada-final'!$E$13:$E$18</c:f>
              <c:numCache/>
            </c:numRef>
          </c:val>
          <c:smooth val="0"/>
        </c:ser>
        <c:ser>
          <c:idx val="4"/>
          <c:order val="4"/>
          <c:tx>
            <c:strRef>
              <c:f>'ori-vs-fada-final'!$F$12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'ori-vs-fada-final'!$F$13:$F$18</c:f>
              <c:numCache/>
            </c:numRef>
          </c:val>
          <c:smooth val="0"/>
        </c:ser>
        <c:ser>
          <c:idx val="5"/>
          <c:order val="5"/>
          <c:tx>
            <c:strRef>
              <c:f>'ori-vs-fada-final'!$G$12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'ori-vs-fada-final'!$G$13:$G$18</c:f>
              <c:numCache/>
            </c:numRef>
          </c:val>
          <c:smooth val="0"/>
        </c:ser>
        <c:ser>
          <c:idx val="6"/>
          <c:order val="6"/>
          <c:tx>
            <c:strRef>
              <c:f>'ori-vs-fada-final'!$H$12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'ori-vs-fada-final'!$H$13:$H$18</c:f>
              <c:numCache/>
            </c:numRef>
          </c:val>
          <c:smooth val="0"/>
        </c:ser>
        <c:ser>
          <c:idx val="7"/>
          <c:order val="7"/>
          <c:tx>
            <c:strRef>
              <c:f>'ori-vs-fada-final'!$I$12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'ori-vs-fada-final'!$I$13:$I$18</c:f>
              <c:numCache/>
            </c:numRef>
          </c:val>
          <c:smooth val="0"/>
        </c:ser>
        <c:ser>
          <c:idx val="8"/>
          <c:order val="8"/>
          <c:tx>
            <c:strRef>
              <c:f>'ori-vs-fada-final'!$J$12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'ori-vs-fada-final'!$J$13:$J$18</c:f>
              <c:numCache/>
            </c:numRef>
          </c:val>
          <c:smooth val="0"/>
        </c:ser>
        <c:ser>
          <c:idx val="9"/>
          <c:order val="9"/>
          <c:tx>
            <c:strRef>
              <c:f>'ori-vs-fada-final'!$K$12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'ori-vs-fada-final'!$A$13:$A$18</c:f>
            </c:strRef>
          </c:cat>
          <c:val>
            <c:numRef>
              <c:f>'ori-vs-fada-final'!$K$13:$K$18</c:f>
              <c:numCache/>
            </c:numRef>
          </c:val>
          <c:smooth val="0"/>
        </c:ser>
        <c:axId val="778365948"/>
        <c:axId val="29868774"/>
      </c:lineChart>
      <c:catAx>
        <c:axId val="778365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68774"/>
      </c:catAx>
      <c:valAx>
        <c:axId val="29868774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365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'ori-vs-fada-final'!$B$93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'ori-vs-fada-final'!$A$94:$A$100</c:f>
            </c:strRef>
          </c:cat>
          <c:val>
            <c:numRef>
              <c:f>'ori-vs-fada-final'!$B$94:$B$100</c:f>
              <c:numCache/>
            </c:numRef>
          </c:val>
          <c:smooth val="0"/>
        </c:ser>
        <c:ser>
          <c:idx val="1"/>
          <c:order val="1"/>
          <c:tx>
            <c:strRef>
              <c:f>'ori-vs-fada-final'!$C$93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'ori-vs-fada-final'!$A$94:$A$100</c:f>
            </c:strRef>
          </c:cat>
          <c:val>
            <c:numRef>
              <c:f>'ori-vs-fada-final'!$C$94:$C$100</c:f>
              <c:numCache/>
            </c:numRef>
          </c:val>
          <c:smooth val="0"/>
        </c:ser>
        <c:axId val="1929932465"/>
        <c:axId val="550917308"/>
      </c:lineChart>
      <c:catAx>
        <c:axId val="1929932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917308"/>
      </c:catAx>
      <c:valAx>
        <c:axId val="55091730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9932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'ori-vs-fada-final'!$B$109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'ori-vs-fada-final'!$A$110:$A$116</c:f>
            </c:strRef>
          </c:cat>
          <c:val>
            <c:numRef>
              <c:f>'ori-vs-fada-final'!$B$110:$B$116</c:f>
              <c:numCache/>
            </c:numRef>
          </c:val>
          <c:smooth val="0"/>
        </c:ser>
        <c:ser>
          <c:idx val="1"/>
          <c:order val="1"/>
          <c:tx>
            <c:strRef>
              <c:f>'ori-vs-fada-final'!$C$109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'ori-vs-fada-final'!$A$110:$A$116</c:f>
            </c:strRef>
          </c:cat>
          <c:val>
            <c:numRef>
              <c:f>'ori-vs-fada-final'!$C$110:$C$116</c:f>
              <c:numCache/>
            </c:numRef>
          </c:val>
          <c:smooth val="0"/>
        </c:ser>
        <c:axId val="1567360466"/>
        <c:axId val="1777616002"/>
      </c:lineChart>
      <c:catAx>
        <c:axId val="1567360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616002"/>
      </c:catAx>
      <c:valAx>
        <c:axId val="177761600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360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'ori-vs-fada-final'!$B$125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'ori-vs-fada-final'!$A$126:$A$132</c:f>
            </c:strRef>
          </c:cat>
          <c:val>
            <c:numRef>
              <c:f>'ori-vs-fada-final'!$B$126:$B$132</c:f>
              <c:numCache/>
            </c:numRef>
          </c:val>
          <c:smooth val="0"/>
        </c:ser>
        <c:ser>
          <c:idx val="1"/>
          <c:order val="1"/>
          <c:tx>
            <c:strRef>
              <c:f>'ori-vs-fada-final'!$C$125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'ori-vs-fada-final'!$A$126:$A$132</c:f>
            </c:strRef>
          </c:cat>
          <c:val>
            <c:numRef>
              <c:f>'ori-vs-fada-final'!$C$126:$C$132</c:f>
              <c:numCache/>
            </c:numRef>
          </c:val>
          <c:smooth val="0"/>
        </c:ser>
        <c:axId val="123482031"/>
        <c:axId val="272171633"/>
      </c:lineChart>
      <c:catAx>
        <c:axId val="12348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171633"/>
      </c:catAx>
      <c:valAx>
        <c:axId val="27217163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82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'ori-vs-fada-final'!$B$141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'ori-vs-fada-final'!$A$142:$A$148</c:f>
            </c:strRef>
          </c:cat>
          <c:val>
            <c:numRef>
              <c:f>'ori-vs-fada-final'!$B$142:$B$148</c:f>
              <c:numCache/>
            </c:numRef>
          </c:val>
          <c:smooth val="0"/>
        </c:ser>
        <c:ser>
          <c:idx val="1"/>
          <c:order val="1"/>
          <c:tx>
            <c:strRef>
              <c:f>'ori-vs-fada-final'!$C$141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'ori-vs-fada-final'!$A$142:$A$148</c:f>
            </c:strRef>
          </c:cat>
          <c:val>
            <c:numRef>
              <c:f>'ori-vs-fada-final'!$C$142:$C$148</c:f>
              <c:numCache/>
            </c:numRef>
          </c:val>
          <c:smooth val="0"/>
        </c:ser>
        <c:axId val="378627076"/>
        <c:axId val="876543776"/>
      </c:lineChart>
      <c:catAx>
        <c:axId val="378627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543776"/>
      </c:catAx>
      <c:valAx>
        <c:axId val="87654377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627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'ori-vs-fada-final'!$B$173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'ori-vs-fada-final'!$A$174:$A$180</c:f>
            </c:strRef>
          </c:cat>
          <c:val>
            <c:numRef>
              <c:f>'ori-vs-fada-final'!$B$174:$B$180</c:f>
              <c:numCache/>
            </c:numRef>
          </c:val>
          <c:smooth val="0"/>
        </c:ser>
        <c:ser>
          <c:idx val="1"/>
          <c:order val="1"/>
          <c:tx>
            <c:strRef>
              <c:f>'ori-vs-fada-final'!$C$173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'ori-vs-fada-final'!$A$174:$A$180</c:f>
            </c:strRef>
          </c:cat>
          <c:val>
            <c:numRef>
              <c:f>'ori-vs-fada-final'!$C$174:$C$180</c:f>
              <c:numCache/>
            </c:numRef>
          </c:val>
          <c:smooth val="0"/>
        </c:ser>
        <c:axId val="2099811997"/>
        <c:axId val="1078268692"/>
      </c:lineChart>
      <c:catAx>
        <c:axId val="2099811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268692"/>
      </c:catAx>
      <c:valAx>
        <c:axId val="107826869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811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'ori-vs-fada-final'!$B$28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'ori-vs-fada-final'!$A$29:$A$35</c:f>
            </c:strRef>
          </c:cat>
          <c:val>
            <c:numRef>
              <c:f>'ori-vs-fada-final'!$B$29:$B$35</c:f>
              <c:numCache/>
            </c:numRef>
          </c:val>
          <c:smooth val="0"/>
        </c:ser>
        <c:ser>
          <c:idx val="1"/>
          <c:order val="1"/>
          <c:tx>
            <c:strRef>
              <c:f>'ori-vs-fada-final'!$C$28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'ori-vs-fada-final'!$A$29:$A$35</c:f>
            </c:strRef>
          </c:cat>
          <c:val>
            <c:numRef>
              <c:f>'ori-vs-fada-final'!$C$29:$C$35</c:f>
              <c:numCache/>
            </c:numRef>
          </c:val>
          <c:smooth val="0"/>
        </c:ser>
        <c:axId val="1601099960"/>
        <c:axId val="841859040"/>
      </c:lineChart>
      <c:catAx>
        <c:axId val="160109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859040"/>
      </c:catAx>
      <c:valAx>
        <c:axId val="841859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099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'ori-vs-fada-final'!$B$60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'ori-vs-fada-final'!$A$61:$A$67</c:f>
            </c:strRef>
          </c:cat>
          <c:val>
            <c:numRef>
              <c:f>'ori-vs-fada-final'!$B$61:$B$67</c:f>
              <c:numCache/>
            </c:numRef>
          </c:val>
          <c:smooth val="0"/>
        </c:ser>
        <c:ser>
          <c:idx val="1"/>
          <c:order val="1"/>
          <c:tx>
            <c:strRef>
              <c:f>'ori-vs-fada-final'!$C$60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'ori-vs-fada-final'!$A$61:$A$67</c:f>
            </c:strRef>
          </c:cat>
          <c:val>
            <c:numRef>
              <c:f>'ori-vs-fada-final'!$C$61:$C$67</c:f>
              <c:numCache/>
            </c:numRef>
          </c:val>
          <c:smooth val="0"/>
        </c:ser>
        <c:axId val="1374626317"/>
        <c:axId val="1492024442"/>
      </c:lineChart>
      <c:catAx>
        <c:axId val="137462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024442"/>
      </c:catAx>
      <c:valAx>
        <c:axId val="1492024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626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'ori-vs-fada-final'!$B$44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'ori-vs-fada-final'!$A$45:$A$51</c:f>
            </c:strRef>
          </c:cat>
          <c:val>
            <c:numRef>
              <c:f>'ori-vs-fada-final'!$B$45:$B$51</c:f>
              <c:numCache/>
            </c:numRef>
          </c:val>
          <c:smooth val="0"/>
        </c:ser>
        <c:ser>
          <c:idx val="1"/>
          <c:order val="1"/>
          <c:tx>
            <c:strRef>
              <c:f>'ori-vs-fada-final'!$C$44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'ori-vs-fada-final'!$A$45:$A$51</c:f>
            </c:strRef>
          </c:cat>
          <c:val>
            <c:numRef>
              <c:f>'ori-vs-fada-final'!$C$45:$C$51</c:f>
              <c:numCache/>
            </c:numRef>
          </c:val>
          <c:smooth val="0"/>
        </c:ser>
        <c:axId val="1447496523"/>
        <c:axId val="351982592"/>
      </c:lineChart>
      <c:catAx>
        <c:axId val="1447496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982592"/>
      </c:catAx>
      <c:valAx>
        <c:axId val="35198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496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parsec.dedup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'ori-vs-fada-final'!$B$77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'ori-vs-fada-final'!$A$78:$A$84</c:f>
            </c:strRef>
          </c:cat>
          <c:val>
            <c:numRef>
              <c:f>'ori-vs-fada-final'!$B$78:$B$84</c:f>
              <c:numCache/>
            </c:numRef>
          </c:val>
          <c:smooth val="0"/>
        </c:ser>
        <c:ser>
          <c:idx val="1"/>
          <c:order val="1"/>
          <c:tx>
            <c:strRef>
              <c:f>'ori-vs-fada-final'!$C$77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'ori-vs-fada-final'!$A$78:$A$84</c:f>
            </c:strRef>
          </c:cat>
          <c:val>
            <c:numRef>
              <c:f>'ori-vs-fada-final'!$C$78:$C$84</c:f>
              <c:numCache/>
            </c:numRef>
          </c:val>
          <c:smooth val="0"/>
        </c:ser>
        <c:axId val="1502617696"/>
        <c:axId val="1343152330"/>
      </c:lineChart>
      <c:catAx>
        <c:axId val="15026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152330"/>
      </c:catAx>
      <c:valAx>
        <c:axId val="1343152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617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'parsec-baseline-simlarge-full-a'!$B$171:$J$171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'parsec-baseline-simlarge-full-a'!$B$172:$J$172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'parsec-baseline-simlarge-full-a'!$B$173:$J$173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'parsec-baseline-simlarge-full-a'!$A$171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'parsec-baseline-simlarge-full-a'!$B$171:$J$171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'parsec-baseline-simlarge-full-a'!$A$175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'parsec-baseline-simlarge-full-a'!$B$175:$J$175</c:f>
              <c:numCache/>
            </c:numRef>
          </c:val>
          <c:smooth val="0"/>
        </c:ser>
        <c:axId val="1614117044"/>
        <c:axId val="158926477"/>
      </c:lineChart>
      <c:catAx>
        <c:axId val="1614117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26477"/>
      </c:catAx>
      <c:valAx>
        <c:axId val="158926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117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parsec.dedup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'ori-vs-fada-final'!$A$157:$A$164</c:f>
            </c:strRef>
          </c:cat>
          <c:val>
            <c:numRef>
              <c:f>'ori-vs-fada-final'!$B$157:$B$164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'ori-vs-fada-final'!$A$157:$A$164</c:f>
            </c:strRef>
          </c:cat>
          <c:val>
            <c:numRef>
              <c:f>'ori-vs-fada-final'!$C$157:$C$164</c:f>
              <c:numCache/>
            </c:numRef>
          </c:val>
          <c:smooth val="0"/>
        </c:ser>
        <c:axId val="1454126133"/>
        <c:axId val="1416212905"/>
      </c:lineChart>
      <c:catAx>
        <c:axId val="145412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212905"/>
      </c:catAx>
      <c:valAx>
        <c:axId val="1416212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126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qemu-2.12.1, qemu-3.0.0, qemu-4.0.1, qemu-4.1.1, qemu-4.2.0…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ori-vs-fada-final-speed'!$B$12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ori-vs-fada-final-speed'!$B$13:$B$18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ori-vs-fada-final-speed'!$C$13:$C$18</c:f>
              <c:numCache/>
            </c:numRef>
          </c:val>
          <c:smooth val="0"/>
        </c:ser>
        <c:ser>
          <c:idx val="2"/>
          <c:order val="2"/>
          <c:tx>
            <c:strRef>
              <c:f>'Copy of ori-vs-fada-final-speed'!$D$12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ori-vs-fada-final-speed'!$D$13:$D$18</c:f>
              <c:numCache/>
            </c:numRef>
          </c:val>
          <c:smooth val="0"/>
        </c:ser>
        <c:ser>
          <c:idx val="3"/>
          <c:order val="3"/>
          <c:tx>
            <c:strRef>
              <c:f>'Copy of ori-vs-fada-final-speed'!$E$12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ori-vs-fada-final-speed'!$E$13:$E$18</c:f>
              <c:numCache/>
            </c:numRef>
          </c:val>
          <c:smooth val="0"/>
        </c:ser>
        <c:ser>
          <c:idx val="4"/>
          <c:order val="4"/>
          <c:tx>
            <c:strRef>
              <c:f>'Copy of ori-vs-fada-final-speed'!$F$12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ori-vs-fada-final-speed'!$F$13:$F$18</c:f>
              <c:numCache/>
            </c:numRef>
          </c:val>
          <c:smooth val="0"/>
        </c:ser>
        <c:ser>
          <c:idx val="5"/>
          <c:order val="5"/>
          <c:tx>
            <c:strRef>
              <c:f>'Copy of ori-vs-fada-final-speed'!$G$12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ori-vs-fada-final-speed'!$G$13:$G$18</c:f>
              <c:numCache/>
            </c:numRef>
          </c:val>
          <c:smooth val="0"/>
        </c:ser>
        <c:ser>
          <c:idx val="6"/>
          <c:order val="6"/>
          <c:tx>
            <c:strRef>
              <c:f>'Copy of ori-vs-fada-final-speed'!$H$12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ori-vs-fada-final-speed'!$H$13:$H$18</c:f>
              <c:numCache/>
            </c:numRef>
          </c:val>
          <c:smooth val="0"/>
        </c:ser>
        <c:ser>
          <c:idx val="7"/>
          <c:order val="7"/>
          <c:tx>
            <c:strRef>
              <c:f>'Copy of ori-vs-fada-final-speed'!$I$12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ori-vs-fada-final-speed'!$I$13:$I$18</c:f>
              <c:numCache/>
            </c:numRef>
          </c:val>
          <c:smooth val="0"/>
        </c:ser>
        <c:ser>
          <c:idx val="8"/>
          <c:order val="8"/>
          <c:tx>
            <c:strRef>
              <c:f>'Copy of ori-vs-fada-final-speed'!$J$12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ori-vs-fada-final-speed'!$J$13:$J$18</c:f>
              <c:numCache/>
            </c:numRef>
          </c:val>
          <c:smooth val="0"/>
        </c:ser>
        <c:ser>
          <c:idx val="9"/>
          <c:order val="9"/>
          <c:tx>
            <c:strRef>
              <c:f>'Copy of ori-vs-fada-final-speed'!$K$12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'Copy of ori-vs-fada-final-speed'!$A$13:$A$18</c:f>
            </c:strRef>
          </c:cat>
          <c:val>
            <c:numRef>
              <c:f>'Copy of ori-vs-fada-final-speed'!$K$13:$K$18</c:f>
              <c:numCache/>
            </c:numRef>
          </c:val>
          <c:smooth val="0"/>
        </c:ser>
        <c:axId val="214229839"/>
        <c:axId val="680345907"/>
      </c:lineChart>
      <c:catAx>
        <c:axId val="21422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345907"/>
      </c:catAx>
      <c:valAx>
        <c:axId val="680345907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29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ori-vs-fada-final-speed'!$B$93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'Copy of ori-vs-fada-final-speed'!$A$94:$A$100</c:f>
            </c:strRef>
          </c:cat>
          <c:val>
            <c:numRef>
              <c:f>'Copy of ori-vs-fada-final-speed'!$B$94:$B$100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'Copy of ori-vs-fada-final-speed'!$A$94:$A$100</c:f>
            </c:strRef>
          </c:cat>
          <c:val>
            <c:numRef>
              <c:f>'Copy of ori-vs-fada-final-speed'!$C$94:$C$100</c:f>
              <c:numCache/>
            </c:numRef>
          </c:val>
          <c:smooth val="0"/>
        </c:ser>
        <c:axId val="282741376"/>
        <c:axId val="826782157"/>
      </c:lineChart>
      <c:catAx>
        <c:axId val="28274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782157"/>
      </c:catAx>
      <c:valAx>
        <c:axId val="82678215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741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ori-vs-fada-final-speed'!$B$109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ori-vs-fada-final-speed'!$A$110:$A$116</c:f>
            </c:strRef>
          </c:cat>
          <c:val>
            <c:numRef>
              <c:f>'Copy of ori-vs-fada-final-speed'!$B$110:$B$116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ori-vs-fada-final-speed'!$C$109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ori-vs-fada-final-speed'!$A$110:$A$116</c:f>
            </c:strRef>
          </c:cat>
          <c:val>
            <c:numRef>
              <c:f>'Copy of ori-vs-fada-final-speed'!$C$110:$C$116</c:f>
              <c:numCache/>
            </c:numRef>
          </c:val>
          <c:smooth val="0"/>
        </c:ser>
        <c:axId val="506178955"/>
        <c:axId val="1688968677"/>
      </c:lineChart>
      <c:catAx>
        <c:axId val="506178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968677"/>
      </c:catAx>
      <c:valAx>
        <c:axId val="168896867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178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ori-vs-fada-final-speed'!$B$125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ori-vs-fada-final-speed'!$A$126:$A$132</c:f>
            </c:strRef>
          </c:cat>
          <c:val>
            <c:numRef>
              <c:f>'Copy of ori-vs-fada-final-speed'!$B$126:$B$132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ori-vs-fada-final-speed'!$A$126:$A$132</c:f>
            </c:strRef>
          </c:cat>
          <c:val>
            <c:numRef>
              <c:f>'Copy of ori-vs-fada-final-speed'!$C$126:$C$132</c:f>
              <c:numCache/>
            </c:numRef>
          </c:val>
          <c:smooth val="0"/>
        </c:ser>
        <c:axId val="435801011"/>
        <c:axId val="4302064"/>
      </c:lineChart>
      <c:catAx>
        <c:axId val="435801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2064"/>
      </c:catAx>
      <c:valAx>
        <c:axId val="430206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8010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ori-vs-fada-final-speed'!$B$141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ori-vs-fada-final-speed'!$A$142:$A$148</c:f>
            </c:strRef>
          </c:cat>
          <c:val>
            <c:numRef>
              <c:f>'Copy of ori-vs-fada-final-speed'!$B$142:$B$148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ori-vs-fada-final-speed'!$A$142:$A$148</c:f>
            </c:strRef>
          </c:cat>
          <c:val>
            <c:numRef>
              <c:f>'Copy of ori-vs-fada-final-speed'!$C$142:$C$148</c:f>
              <c:numCache/>
            </c:numRef>
          </c:val>
          <c:smooth val="0"/>
        </c:ser>
        <c:axId val="2003672692"/>
        <c:axId val="1779253687"/>
      </c:lineChart>
      <c:catAx>
        <c:axId val="2003672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253687"/>
      </c:catAx>
      <c:valAx>
        <c:axId val="177925368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672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ori-vs-fada-final-speed'!$B$173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ori-vs-fada-final-speed'!$A$174:$A$180</c:f>
            </c:strRef>
          </c:cat>
          <c:val>
            <c:numRef>
              <c:f>'Copy of ori-vs-fada-final-speed'!$B$174:$B$180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ori-vs-fada-final-speed'!$C$173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ori-vs-fada-final-speed'!$A$174:$A$180</c:f>
            </c:strRef>
          </c:cat>
          <c:val>
            <c:numRef>
              <c:f>'Copy of ori-vs-fada-final-speed'!$C$174:$C$180</c:f>
              <c:numCache/>
            </c:numRef>
          </c:val>
          <c:smooth val="0"/>
        </c:ser>
        <c:axId val="828743426"/>
        <c:axId val="190932325"/>
      </c:lineChart>
      <c:catAx>
        <c:axId val="82874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32325"/>
      </c:catAx>
      <c:valAx>
        <c:axId val="19093232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743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ori-vs-fada-final-speed'!$B$28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ori-vs-fada-final-speed'!$A$29:$A$35</c:f>
            </c:strRef>
          </c:cat>
          <c:val>
            <c:numRef>
              <c:f>'Copy of ori-vs-fada-final-speed'!$B$29:$B$35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ori-vs-fada-final-speed'!$A$29:$A$35</c:f>
            </c:strRef>
          </c:cat>
          <c:val>
            <c:numRef>
              <c:f>'Copy of ori-vs-fada-final-speed'!$C$29:$C$35</c:f>
              <c:numCache/>
            </c:numRef>
          </c:val>
          <c:smooth val="0"/>
        </c:ser>
        <c:axId val="501452558"/>
        <c:axId val="1035221882"/>
      </c:lineChart>
      <c:catAx>
        <c:axId val="501452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221882"/>
      </c:catAx>
      <c:valAx>
        <c:axId val="1035221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452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ori-vs-fada-final-speed'!$B$60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ori-vs-fada-final-speed'!$A$61:$A$67</c:f>
            </c:strRef>
          </c:cat>
          <c:val>
            <c:numRef>
              <c:f>'Copy of ori-vs-fada-final-speed'!$B$61:$B$67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ori-vs-fada-final-speed'!$A$61:$A$67</c:f>
            </c:strRef>
          </c:cat>
          <c:val>
            <c:numRef>
              <c:f>'Copy of ori-vs-fada-final-speed'!$C$61:$C$67</c:f>
              <c:numCache/>
            </c:numRef>
          </c:val>
          <c:smooth val="0"/>
        </c:ser>
        <c:axId val="264820373"/>
        <c:axId val="525598210"/>
      </c:lineChart>
      <c:catAx>
        <c:axId val="264820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598210"/>
      </c:catAx>
      <c:valAx>
        <c:axId val="525598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820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ori-vs-fada-final-speed'!$B$44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ori-vs-fada-final-speed'!$A$45:$A$51</c:f>
            </c:strRef>
          </c:cat>
          <c:val>
            <c:numRef>
              <c:f>'Copy of ori-vs-fada-final-speed'!$B$45:$B$51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ori-vs-fada-final-speed'!$A$45:$A$51</c:f>
            </c:strRef>
          </c:cat>
          <c:val>
            <c:numRef>
              <c:f>'Copy of ori-vs-fada-final-speed'!$C$45:$C$51</c:f>
              <c:numCache/>
            </c:numRef>
          </c:val>
          <c:smooth val="0"/>
        </c:ser>
        <c:axId val="300752140"/>
        <c:axId val="438369772"/>
      </c:lineChart>
      <c:catAx>
        <c:axId val="30075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369772"/>
      </c:catAx>
      <c:valAx>
        <c:axId val="438369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752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'parsec-baseline-simlarge-full-a'!$B$176:$J$176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'parsec-baseline-simlarge-full-a'!$B$177:$J$177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'parsec-baseline-simlarge-full-a'!$A$178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'parsec-baseline-simlarge-full-a'!$B$178:$J$178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'parsec-baseline-simlarge-full-a'!$A$179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'parsec-baseline-simlarge-full-a'!$B$179:$J$179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'parsec-baseline-simlarge-full-a'!$A$180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'parsec-baseline-simlarge-full-a'!$B$180:$J$180</c:f>
              <c:numCache/>
            </c:numRef>
          </c:val>
          <c:smooth val="0"/>
        </c:ser>
        <c:axId val="622989493"/>
        <c:axId val="1883269022"/>
      </c:lineChart>
      <c:catAx>
        <c:axId val="622989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269022"/>
      </c:catAx>
      <c:valAx>
        <c:axId val="1883269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989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parsec.dedup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ori-vs-fada-final-speed'!$B$77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ori-vs-fada-final-speed'!$A$78:$A$84</c:f>
            </c:strRef>
          </c:cat>
          <c:val>
            <c:numRef>
              <c:f>'Copy of ori-vs-fada-final-speed'!$B$78:$B$84</c:f>
              <c:numCache/>
            </c:numRef>
          </c:val>
          <c:smooth val="0"/>
        </c:ser>
        <c:ser>
          <c:idx val="1"/>
          <c:order val="1"/>
          <c:tx>
            <c:strRef>
              <c:f>'Copy of ori-vs-fada-final-speed'!$C$77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ori-vs-fada-final-speed'!$A$78:$A$84</c:f>
            </c:strRef>
          </c:cat>
          <c:val>
            <c:numRef>
              <c:f>'Copy of ori-vs-fada-final-speed'!$C$78:$C$84</c:f>
              <c:numCache/>
            </c:numRef>
          </c:val>
          <c:smooth val="0"/>
        </c:ser>
        <c:axId val="1732139747"/>
        <c:axId val="1683179911"/>
      </c:lineChart>
      <c:catAx>
        <c:axId val="1732139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179911"/>
      </c:catAx>
      <c:valAx>
        <c:axId val="1683179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139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parsec.dedup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ori-vs-fada-final-speed'!$A$158:$A$164</c:f>
            </c:strRef>
          </c:cat>
          <c:val>
            <c:numRef>
              <c:f>'Copy of ori-vs-fada-final-speed'!$B$158:$B$164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ori-vs-fada-final-speed'!$A$158:$A$164</c:f>
            </c:strRef>
          </c:cat>
          <c:val>
            <c:numRef>
              <c:f>'Copy of ori-vs-fada-final-speed'!$C$158:$C$164</c:f>
              <c:numCache/>
            </c:numRef>
          </c:val>
          <c:smooth val="0"/>
        </c:ser>
        <c:axId val="489218916"/>
        <c:axId val="608858427"/>
      </c:lineChart>
      <c:catAx>
        <c:axId val="489218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858427"/>
      </c:catAx>
      <c:valAx>
        <c:axId val="608858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218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'parsec-speedup'!$B$41:$B$45</c:f>
            </c:strRef>
          </c:cat>
          <c:val>
            <c:numRef>
              <c:f>'parsec-speedup'!$C$41:$C$45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'parsec-speedup'!$B$41:$B$45</c:f>
            </c:strRef>
          </c:cat>
          <c:val>
            <c:numRef>
              <c:f>'parsec-speedup'!$D$41:$D$45</c:f>
              <c:numCache/>
            </c:numRef>
          </c:val>
          <c:smooth val="0"/>
        </c:ser>
        <c:axId val="1635847438"/>
        <c:axId val="1844305510"/>
      </c:lineChart>
      <c:catAx>
        <c:axId val="1635847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305510"/>
      </c:catAx>
      <c:valAx>
        <c:axId val="1844305510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847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'parsec-speedup'!$L$17:$L$26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'parsec-speedup'!$M$17:$M$26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'parsec-speedup'!$N$17:$N$26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'parsec-speedup'!$O$17:$O$26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'parsec-speedup'!$P$17:$P$26</c:f>
              <c:numCache/>
            </c:numRef>
          </c:val>
        </c:ser>
        <c:axId val="1672431635"/>
        <c:axId val="1509340277"/>
      </c:barChart>
      <c:catAx>
        <c:axId val="1672431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340277"/>
      </c:catAx>
      <c:valAx>
        <c:axId val="1509340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431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qemu-2.12.1, qemu-3.0.0, qemu-4.0.1, qemu-4.1.1, qemu-4.2.0…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Copy of ori-vs-fada-fin'!$B$12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ori-vs-fada-fin'!$B$13:$B$18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ori-vs-fada-fin'!$C$13:$C$18</c:f>
              <c:numCache/>
            </c:numRef>
          </c:val>
          <c:smooth val="0"/>
        </c:ser>
        <c:ser>
          <c:idx val="2"/>
          <c:order val="2"/>
          <c:tx>
            <c:strRef>
              <c:f>'Copy of Copy of ori-vs-fada-fin'!$D$12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ori-vs-fada-fin'!$D$13:$D$18</c:f>
              <c:numCache/>
            </c:numRef>
          </c:val>
          <c:smooth val="0"/>
        </c:ser>
        <c:ser>
          <c:idx val="3"/>
          <c:order val="3"/>
          <c:tx>
            <c:strRef>
              <c:f>'Copy of Copy of ori-vs-fada-fin'!$E$12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ori-vs-fada-fin'!$E$13:$E$18</c:f>
              <c:numCache/>
            </c:numRef>
          </c:val>
          <c:smooth val="0"/>
        </c:ser>
        <c:ser>
          <c:idx val="4"/>
          <c:order val="4"/>
          <c:tx>
            <c:strRef>
              <c:f>'Copy of Copy of ori-vs-fada-fin'!$F$12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ori-vs-fada-fin'!$F$13:$F$18</c:f>
              <c:numCache/>
            </c:numRef>
          </c:val>
          <c:smooth val="0"/>
        </c:ser>
        <c:ser>
          <c:idx val="5"/>
          <c:order val="5"/>
          <c:tx>
            <c:strRef>
              <c:f>'Copy of Copy of ori-vs-fada-fin'!$G$12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ori-vs-fada-fin'!$G$13:$G$18</c:f>
              <c:numCache/>
            </c:numRef>
          </c:val>
          <c:smooth val="0"/>
        </c:ser>
        <c:ser>
          <c:idx val="6"/>
          <c:order val="6"/>
          <c:tx>
            <c:strRef>
              <c:f>'Copy of Copy of ori-vs-fada-fin'!$H$12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ori-vs-fada-fin'!$H$13:$H$18</c:f>
              <c:numCache/>
            </c:numRef>
          </c:val>
          <c:smooth val="0"/>
        </c:ser>
        <c:ser>
          <c:idx val="7"/>
          <c:order val="7"/>
          <c:tx>
            <c:strRef>
              <c:f>'Copy of Copy of ori-vs-fada-fin'!$I$12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ori-vs-fada-fin'!$I$13:$I$18</c:f>
              <c:numCache/>
            </c:numRef>
          </c:val>
          <c:smooth val="0"/>
        </c:ser>
        <c:ser>
          <c:idx val="8"/>
          <c:order val="8"/>
          <c:tx>
            <c:strRef>
              <c:f>'Copy of Copy of ori-vs-fada-fin'!$J$12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ori-vs-fada-fin'!$J$13:$J$18</c:f>
              <c:numCache/>
            </c:numRef>
          </c:val>
          <c:smooth val="0"/>
        </c:ser>
        <c:ser>
          <c:idx val="9"/>
          <c:order val="9"/>
          <c:tx>
            <c:strRef>
              <c:f>'Copy of Copy of ori-vs-fada-fin'!$K$12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'Copy of Copy of ori-vs-fada-fin'!$A$13:$A$18</c:f>
            </c:strRef>
          </c:cat>
          <c:val>
            <c:numRef>
              <c:f>'Copy of Copy of ori-vs-fada-fin'!$K$13:$K$18</c:f>
              <c:numCache/>
            </c:numRef>
          </c:val>
          <c:smooth val="0"/>
        </c:ser>
        <c:axId val="1242657532"/>
        <c:axId val="1723491419"/>
      </c:lineChart>
      <c:catAx>
        <c:axId val="1242657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491419"/>
      </c:catAx>
      <c:valAx>
        <c:axId val="1723491419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657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ori-vs-fada-fin'!$B$93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'Copy of Copy of ori-vs-fada-fin'!$A$94:$A$100</c:f>
            </c:strRef>
          </c:cat>
          <c:val>
            <c:numRef>
              <c:f>'Copy of Copy of ori-vs-fada-fin'!$B$94:$B$100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'Copy of Copy of ori-vs-fada-fin'!$A$94:$A$100</c:f>
            </c:strRef>
          </c:cat>
          <c:val>
            <c:numRef>
              <c:f>'Copy of Copy of ori-vs-fada-fin'!$C$94:$C$100</c:f>
              <c:numCache/>
            </c:numRef>
          </c:val>
          <c:smooth val="0"/>
        </c:ser>
        <c:axId val="1583135131"/>
        <c:axId val="1658490660"/>
      </c:lineChart>
      <c:catAx>
        <c:axId val="1583135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490660"/>
      </c:catAx>
      <c:valAx>
        <c:axId val="165849066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135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ori-vs-fada-fin'!$B$109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ori-vs-fada-fin'!$A$110:$A$116</c:f>
            </c:strRef>
          </c:cat>
          <c:val>
            <c:numRef>
              <c:f>'Copy of Copy of ori-vs-fada-fin'!$B$110:$B$116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ori-vs-fada-fin'!$C$109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ori-vs-fada-fin'!$A$110:$A$116</c:f>
            </c:strRef>
          </c:cat>
          <c:val>
            <c:numRef>
              <c:f>'Copy of Copy of ori-vs-fada-fin'!$C$110:$C$116</c:f>
              <c:numCache/>
            </c:numRef>
          </c:val>
          <c:smooth val="0"/>
        </c:ser>
        <c:axId val="970704637"/>
        <c:axId val="543109907"/>
      </c:lineChart>
      <c:catAx>
        <c:axId val="97070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109907"/>
      </c:catAx>
      <c:valAx>
        <c:axId val="54310990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704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ori-vs-fada-fin'!$B$125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ori-vs-fada-fin'!$A$126:$A$132</c:f>
            </c:strRef>
          </c:cat>
          <c:val>
            <c:numRef>
              <c:f>'Copy of Copy of ori-vs-fada-fin'!$B$126:$B$132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ori-vs-fada-fin'!$A$126:$A$132</c:f>
            </c:strRef>
          </c:cat>
          <c:val>
            <c:numRef>
              <c:f>'Copy of Copy of ori-vs-fada-fin'!$C$126:$C$132</c:f>
              <c:numCache/>
            </c:numRef>
          </c:val>
          <c:smooth val="0"/>
        </c:ser>
        <c:axId val="355575604"/>
        <c:axId val="1957008054"/>
      </c:lineChart>
      <c:catAx>
        <c:axId val="355575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008054"/>
      </c:catAx>
      <c:valAx>
        <c:axId val="195700805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5575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ori-vs-fada-fin'!$B$141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ori-vs-fada-fin'!$A$142:$A$148</c:f>
            </c:strRef>
          </c:cat>
          <c:val>
            <c:numRef>
              <c:f>'Copy of Copy of ori-vs-fada-fin'!$B$142:$B$148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ori-vs-fada-fin'!$A$142:$A$148</c:f>
            </c:strRef>
          </c:cat>
          <c:val>
            <c:numRef>
              <c:f>'Copy of Copy of ori-vs-fada-fin'!$C$142:$C$148</c:f>
              <c:numCache/>
            </c:numRef>
          </c:val>
          <c:smooth val="0"/>
        </c:ser>
        <c:axId val="1927131391"/>
        <c:axId val="1681501102"/>
      </c:lineChart>
      <c:catAx>
        <c:axId val="192713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501102"/>
      </c:catAx>
      <c:valAx>
        <c:axId val="168150110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131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ori-vs-fada-fin'!$B$173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ori-vs-fada-fin'!$A$174:$A$180</c:f>
            </c:strRef>
          </c:cat>
          <c:val>
            <c:numRef>
              <c:f>'Copy of Copy of ori-vs-fada-fin'!$B$174:$B$180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ori-vs-fada-fin'!$C$173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ori-vs-fada-fin'!$A$174:$A$180</c:f>
            </c:strRef>
          </c:cat>
          <c:val>
            <c:numRef>
              <c:f>'Copy of Copy of ori-vs-fada-fin'!$C$174:$C$180</c:f>
              <c:numCache/>
            </c:numRef>
          </c:val>
          <c:smooth val="0"/>
        </c:ser>
        <c:axId val="1307399240"/>
        <c:axId val="1730089983"/>
      </c:lineChart>
      <c:catAx>
        <c:axId val="130739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0089983"/>
      </c:catAx>
      <c:valAx>
        <c:axId val="173008998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399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'parsec-baseline-simlarge-full-a'!$A$226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'parsec-baseline-simlarge-full-a'!$B$226:$J$226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'parsec-baseline-simlarge-full-a'!$B$227:$J$227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'parsec-baseline-simlarge-full-a'!$A$228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'parsec-baseline-simlarge-full-a'!$B$228:$J$228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'parsec-baseline-simlarge-full-a'!$A$229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'parsec-baseline-simlarge-full-a'!$B$229:$J$229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'parsec-baseline-simlarge-full-a'!$A$230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'parsec-baseline-simlarge-full-a'!$B$230:$J$230</c:f>
              <c:numCache/>
            </c:numRef>
          </c:val>
          <c:smooth val="0"/>
        </c:ser>
        <c:axId val="1314982988"/>
        <c:axId val="1639385181"/>
      </c:lineChart>
      <c:catAx>
        <c:axId val="1314982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385181"/>
      </c:catAx>
      <c:valAx>
        <c:axId val="1639385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982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ori-vs-fada-fin'!$B$28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ori-vs-fada-fin'!$A$29:$A$35</c:f>
            </c:strRef>
          </c:cat>
          <c:val>
            <c:numRef>
              <c:f>'Copy of Copy of ori-vs-fada-fin'!$B$29:$B$35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ori-vs-fada-fin'!$A$29:$A$35</c:f>
            </c:strRef>
          </c:cat>
          <c:val>
            <c:numRef>
              <c:f>'Copy of Copy of ori-vs-fada-fin'!$C$29:$C$35</c:f>
              <c:numCache/>
            </c:numRef>
          </c:val>
          <c:smooth val="0"/>
        </c:ser>
        <c:axId val="56375386"/>
        <c:axId val="1808575917"/>
      </c:lineChart>
      <c:catAx>
        <c:axId val="56375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575917"/>
      </c:catAx>
      <c:valAx>
        <c:axId val="1808575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75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ori-vs-fada-fin'!$B$60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ori-vs-fada-fin'!$A$61:$A$67</c:f>
            </c:strRef>
          </c:cat>
          <c:val>
            <c:numRef>
              <c:f>'Copy of Copy of ori-vs-fada-fin'!$B$61:$B$67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ori-vs-fada-fin'!$A$61:$A$67</c:f>
            </c:strRef>
          </c:cat>
          <c:val>
            <c:numRef>
              <c:f>'Copy of Copy of ori-vs-fada-fin'!$C$61:$C$67</c:f>
              <c:numCache/>
            </c:numRef>
          </c:val>
          <c:smooth val="0"/>
        </c:ser>
        <c:axId val="493572650"/>
        <c:axId val="632888113"/>
      </c:lineChart>
      <c:catAx>
        <c:axId val="493572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888113"/>
      </c:catAx>
      <c:valAx>
        <c:axId val="632888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572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ori-vs-fada-fin'!$B$44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ori-vs-fada-fin'!$A$45:$A$51</c:f>
            </c:strRef>
          </c:cat>
          <c:val>
            <c:numRef>
              <c:f>'Copy of Copy of ori-vs-fada-fin'!$B$45:$B$51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ori-vs-fada-fin'!$A$45:$A$51</c:f>
            </c:strRef>
          </c:cat>
          <c:val>
            <c:numRef>
              <c:f>'Copy of Copy of ori-vs-fada-fin'!$C$45:$C$51</c:f>
              <c:numCache/>
            </c:numRef>
          </c:val>
          <c:smooth val="0"/>
        </c:ser>
        <c:axId val="1048928046"/>
        <c:axId val="1933301040"/>
      </c:lineChart>
      <c:catAx>
        <c:axId val="1048928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301040"/>
      </c:catAx>
      <c:valAx>
        <c:axId val="1933301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928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parsec.dedup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Copy of ori-vs-fada-fin'!$B$77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ori-vs-fada-fin'!$A$78:$A$84</c:f>
            </c:strRef>
          </c:cat>
          <c:val>
            <c:numRef>
              <c:f>'Copy of Copy of ori-vs-fada-fin'!$B$78:$B$84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ori-vs-fada-fin'!$C$77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ori-vs-fada-fin'!$A$78:$A$84</c:f>
            </c:strRef>
          </c:cat>
          <c:val>
            <c:numRef>
              <c:f>'Copy of Copy of ori-vs-fada-fin'!$C$78:$C$84</c:f>
              <c:numCache/>
            </c:numRef>
          </c:val>
          <c:smooth val="0"/>
        </c:ser>
        <c:axId val="1715990547"/>
        <c:axId val="771298644"/>
      </c:lineChart>
      <c:catAx>
        <c:axId val="1715990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298644"/>
      </c:catAx>
      <c:valAx>
        <c:axId val="771298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990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parsec.dedup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ori-vs-fada-fin'!$A$158:$A$164</c:f>
            </c:strRef>
          </c:cat>
          <c:val>
            <c:numRef>
              <c:f>'Copy of Copy of ori-vs-fada-fin'!$B$158:$B$164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ori-vs-fada-fin'!$A$158:$A$164</c:f>
            </c:strRef>
          </c:cat>
          <c:val>
            <c:numRef>
              <c:f>'Copy of Copy of ori-vs-fada-fin'!$C$158:$C$164</c:f>
              <c:numCache/>
            </c:numRef>
          </c:val>
          <c:smooth val="0"/>
        </c:ser>
        <c:axId val="2104920545"/>
        <c:axId val="1072333340"/>
      </c:lineChart>
      <c:catAx>
        <c:axId val="2104920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333340"/>
      </c:catAx>
      <c:valAx>
        <c:axId val="1072333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920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qemu-2.12.1, qemu-3.0.0, qemu-4.0.1, qemu-4.1.1, qemu-4.2.0…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Copy of ori-vs-fada'!$B$12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ori-vs-fada'!$B$13:$B$18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ori-vs-fada'!$C$13:$C$18</c:f>
              <c:numCache/>
            </c:numRef>
          </c:val>
          <c:smooth val="0"/>
        </c:ser>
        <c:ser>
          <c:idx val="2"/>
          <c:order val="2"/>
          <c:tx>
            <c:strRef>
              <c:f>'Copy of Copy of ori-vs-fada'!$D$12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ori-vs-fada'!$D$13:$D$18</c:f>
              <c:numCache/>
            </c:numRef>
          </c:val>
          <c:smooth val="0"/>
        </c:ser>
        <c:ser>
          <c:idx val="3"/>
          <c:order val="3"/>
          <c:tx>
            <c:strRef>
              <c:f>'Copy of Copy of ori-vs-fada'!$E$12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ori-vs-fada'!$E$13:$E$18</c:f>
              <c:numCache/>
            </c:numRef>
          </c:val>
          <c:smooth val="0"/>
        </c:ser>
        <c:ser>
          <c:idx val="4"/>
          <c:order val="4"/>
          <c:tx>
            <c:strRef>
              <c:f>'Copy of Copy of ori-vs-fada'!$F$12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ori-vs-fada'!$F$13:$F$18</c:f>
              <c:numCache/>
            </c:numRef>
          </c:val>
          <c:smooth val="0"/>
        </c:ser>
        <c:ser>
          <c:idx val="5"/>
          <c:order val="5"/>
          <c:tx>
            <c:strRef>
              <c:f>'Copy of Copy of ori-vs-fada'!$G$12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ori-vs-fada'!$G$13:$G$18</c:f>
              <c:numCache/>
            </c:numRef>
          </c:val>
          <c:smooth val="0"/>
        </c:ser>
        <c:ser>
          <c:idx val="6"/>
          <c:order val="6"/>
          <c:tx>
            <c:strRef>
              <c:f>'Copy of Copy of ori-vs-fada'!$H$12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ori-vs-fada'!$H$13:$H$18</c:f>
              <c:numCache/>
            </c:numRef>
          </c:val>
          <c:smooth val="0"/>
        </c:ser>
        <c:ser>
          <c:idx val="7"/>
          <c:order val="7"/>
          <c:tx>
            <c:strRef>
              <c:f>'Copy of Copy of ori-vs-fada'!$I$12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ori-vs-fada'!$I$13:$I$18</c:f>
              <c:numCache/>
            </c:numRef>
          </c:val>
          <c:smooth val="0"/>
        </c:ser>
        <c:ser>
          <c:idx val="8"/>
          <c:order val="8"/>
          <c:tx>
            <c:strRef>
              <c:f>'Copy of Copy of ori-vs-fada'!$J$12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ori-vs-fada'!$J$13:$J$18</c:f>
              <c:numCache/>
            </c:numRef>
          </c:val>
          <c:smooth val="0"/>
        </c:ser>
        <c:ser>
          <c:idx val="9"/>
          <c:order val="9"/>
          <c:tx>
            <c:strRef>
              <c:f>'Copy of Copy of ori-vs-fada'!$K$12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'Copy of Copy of ori-vs-fada'!$A$13:$A$18</c:f>
            </c:strRef>
          </c:cat>
          <c:val>
            <c:numRef>
              <c:f>'Copy of Copy of ori-vs-fada'!$K$13:$K$18</c:f>
              <c:numCache/>
            </c:numRef>
          </c:val>
          <c:smooth val="0"/>
        </c:ser>
        <c:axId val="1980079981"/>
        <c:axId val="1404781994"/>
      </c:lineChart>
      <c:catAx>
        <c:axId val="1980079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781994"/>
      </c:catAx>
      <c:valAx>
        <c:axId val="1404781994"/>
        <c:scaling>
          <c:orientation val="minMax"/>
          <c:max val="1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079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ori-vs-fada'!$A$29:$A$34</c:f>
            </c:strRef>
          </c:cat>
          <c:val>
            <c:numRef>
              <c:f>'Copy of Copy of ori-vs-fada'!$B$29:$B$34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ori-vs-fada'!$A$29:$A$34</c:f>
            </c:strRef>
          </c:cat>
          <c:val>
            <c:numRef>
              <c:f>'Copy of Copy of ori-vs-fada'!$C$29:$C$34</c:f>
              <c:numCache/>
            </c:numRef>
          </c:val>
          <c:smooth val="0"/>
        </c:ser>
        <c:axId val="1949433001"/>
        <c:axId val="1262327847"/>
      </c:lineChart>
      <c:catAx>
        <c:axId val="194943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327847"/>
      </c:catAx>
      <c:valAx>
        <c:axId val="126232784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433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'Copy of Copy of ori-vs-fada'!$A$45:$A$50</c:f>
            </c:strRef>
          </c:cat>
          <c:val>
            <c:numRef>
              <c:f>'Copy of Copy of ori-vs-fada'!$B$45:$B$50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'Copy of Copy of ori-vs-fada'!$A$45:$A$50</c:f>
            </c:strRef>
          </c:cat>
          <c:val>
            <c:numRef>
              <c:f>'Copy of Copy of ori-vs-fada'!$C$45:$C$50</c:f>
              <c:numCache/>
            </c:numRef>
          </c:val>
          <c:smooth val="0"/>
        </c:ser>
        <c:axId val="1041312372"/>
        <c:axId val="1729691485"/>
      </c:lineChart>
      <c:catAx>
        <c:axId val="1041312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691485"/>
      </c:catAx>
      <c:valAx>
        <c:axId val="172969148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312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ori-vs-fada'!$A$61:$A$66</c:f>
            </c:strRef>
          </c:cat>
          <c:val>
            <c:numRef>
              <c:f>'Copy of Copy of ori-vs-fada'!$B$61:$B$66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4"/>
            <c:marker>
              <c:symbol val="circle"/>
              <c:size val="14"/>
            </c:marker>
          </c:dPt>
          <c:cat>
            <c:strRef>
              <c:f>'Copy of Copy of ori-vs-fada'!$A$61:$A$66</c:f>
            </c:strRef>
          </c:cat>
          <c:val>
            <c:numRef>
              <c:f>'Copy of Copy of ori-vs-fada'!$C$61:$C$66</c:f>
              <c:numCache/>
            </c:numRef>
          </c:val>
          <c:smooth val="0"/>
        </c:ser>
        <c:axId val="1045001977"/>
        <c:axId val="503502810"/>
      </c:lineChart>
      <c:catAx>
        <c:axId val="104500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502810"/>
      </c:catAx>
      <c:valAx>
        <c:axId val="50350281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001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'Copy of Copy of ori-vs-fada'!$A$94:$A$99</c:f>
            </c:strRef>
          </c:cat>
          <c:val>
            <c:numRef>
              <c:f>'Copy of Copy of ori-vs-fada'!$B$94:$B$99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'Copy of Copy of ori-vs-fada'!$A$94:$A$99</c:f>
            </c:strRef>
          </c:cat>
          <c:val>
            <c:numRef>
              <c:f>'Copy of Copy of ori-vs-fada'!$C$94:$C$99</c:f>
              <c:numCache/>
            </c:numRef>
          </c:val>
          <c:smooth val="0"/>
        </c:ser>
        <c:axId val="1923922741"/>
        <c:axId val="1914425057"/>
      </c:lineChart>
      <c:catAx>
        <c:axId val="1923922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425057"/>
      </c:catAx>
      <c:valAx>
        <c:axId val="191442505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922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'parsec-baseline-simlarge-full-a'!$A$236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'parsec-baseline-simlarge-full-a'!$B$236:$J$236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'parsec-baseline-simlarge-full-a'!$B$237:$J$237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'parsec-baseline-simlarge-full-a'!$A$238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'parsec-baseline-simlarge-full-a'!$B$238:$J$238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'parsec-baseline-simlarge-full-a'!$A$239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'parsec-baseline-simlarge-full-a'!$B$239:$J$239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'parsec-baseline-simlarge-full-a'!$A$240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'parsec-baseline-simlarge-full-a'!$B$240:$J$240</c:f>
              <c:numCache/>
            </c:numRef>
          </c:val>
          <c:smooth val="0"/>
        </c:ser>
        <c:axId val="395990245"/>
        <c:axId val="2018962278"/>
      </c:lineChart>
      <c:catAx>
        <c:axId val="395990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962278"/>
      </c:catAx>
      <c:valAx>
        <c:axId val="2018962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990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ori-vs-fada'!$B$109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ori-vs-fada'!$A$110:$A$115</c:f>
            </c:strRef>
          </c:cat>
          <c:val>
            <c:numRef>
              <c:f>'Copy of Copy of ori-vs-fada'!$B$110:$B$115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ori-vs-fada'!$C$109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ori-vs-fada'!$A$110:$A$115</c:f>
            </c:strRef>
          </c:cat>
          <c:val>
            <c:numRef>
              <c:f>'Copy of Copy of ori-vs-fada'!$C$110:$C$115</c:f>
              <c:numCache/>
            </c:numRef>
          </c:val>
          <c:smooth val="0"/>
        </c:ser>
        <c:axId val="883987635"/>
        <c:axId val="2087097240"/>
      </c:lineChart>
      <c:catAx>
        <c:axId val="883987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097240"/>
      </c:catAx>
      <c:valAx>
        <c:axId val="208709724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987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ori-vs-fada'!$A$126:$A$131</c:f>
            </c:strRef>
          </c:cat>
          <c:val>
            <c:numRef>
              <c:f>'Copy of Copy of ori-vs-fada'!$B$126:$B$131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ori-vs-fada'!$C$125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ori-vs-fada'!$A$126:$A$131</c:f>
            </c:strRef>
          </c:cat>
          <c:val>
            <c:numRef>
              <c:f>'Copy of Copy of ori-vs-fada'!$C$126:$C$131</c:f>
              <c:numCache/>
            </c:numRef>
          </c:val>
          <c:smooth val="0"/>
        </c:ser>
        <c:axId val="914377038"/>
        <c:axId val="2131217124"/>
      </c:lineChart>
      <c:catAx>
        <c:axId val="914377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217124"/>
      </c:catAx>
      <c:valAx>
        <c:axId val="213121712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377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ori-vs-fada'!$B$141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ori-vs-fada'!$A$142:$A$147</c:f>
            </c:strRef>
          </c:cat>
          <c:val>
            <c:numRef>
              <c:f>'Copy of Copy of ori-vs-fada'!$B$142:$B$147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ori-vs-fada'!$C$141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ori-vs-fada'!$A$142:$A$147</c:f>
            </c:strRef>
          </c:cat>
          <c:val>
            <c:numRef>
              <c:f>'Copy of Copy of ori-vs-fada'!$C$142:$C$147</c:f>
              <c:numCache/>
            </c:numRef>
          </c:val>
          <c:smooth val="0"/>
        </c:ser>
        <c:axId val="1611507694"/>
        <c:axId val="482782143"/>
      </c:lineChart>
      <c:catAx>
        <c:axId val="1611507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782143"/>
      </c:catAx>
      <c:valAx>
        <c:axId val="48278214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507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ori-vs-fada'!$B$157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ori-vs-fada'!$A$158:$A$162</c:f>
            </c:strRef>
          </c:cat>
          <c:val>
            <c:numRef>
              <c:f>'Copy of Copy of ori-vs-fada'!$B$158:$B$162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ori-vs-fada'!$C$157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ori-vs-fada'!$A$158:$A$162</c:f>
            </c:strRef>
          </c:cat>
          <c:val>
            <c:numRef>
              <c:f>'Copy of Copy of ori-vs-fada'!$C$158:$C$162</c:f>
              <c:numCache/>
            </c:numRef>
          </c:val>
          <c:smooth val="0"/>
        </c:ser>
        <c:axId val="800843937"/>
        <c:axId val="2094483676"/>
      </c:lineChart>
      <c:catAx>
        <c:axId val="800843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483676"/>
      </c:catAx>
      <c:valAx>
        <c:axId val="209448367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843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ori-vs-fada'!$B$173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ori-vs-fada'!$A$174:$A$179</c:f>
            </c:strRef>
          </c:cat>
          <c:val>
            <c:numRef>
              <c:f>'Copy of Copy of ori-vs-fada'!$B$174:$B$179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ori-vs-fada'!$C$173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ori-vs-fada'!$A$174:$A$179</c:f>
            </c:strRef>
          </c:cat>
          <c:val>
            <c:numRef>
              <c:f>'Copy of Copy of ori-vs-fada'!$C$174:$C$179</c:f>
              <c:numCache/>
            </c:numRef>
          </c:val>
          <c:smooth val="0"/>
        </c:ser>
        <c:axId val="625064379"/>
        <c:axId val="879540641"/>
      </c:lineChart>
      <c:catAx>
        <c:axId val="625064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540641"/>
      </c:catAx>
      <c:valAx>
        <c:axId val="87954064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064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ori-vs-fada'!$A$78:$A$82</c:f>
            </c:strRef>
          </c:cat>
          <c:val>
            <c:numRef>
              <c:f>'Copy of Copy of ori-vs-fada'!$B$78:$B$82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ori-vs-fada'!$C$77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ori-vs-fada'!$A$78:$A$82</c:f>
            </c:strRef>
          </c:cat>
          <c:val>
            <c:numRef>
              <c:f>'Copy of Copy of ori-vs-fada'!$C$78:$C$82</c:f>
              <c:numCache/>
            </c:numRef>
          </c:val>
          <c:smooth val="0"/>
        </c:ser>
        <c:axId val="323958642"/>
        <c:axId val="224196520"/>
      </c:lineChart>
      <c:catAx>
        <c:axId val="32395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196520"/>
      </c:catAx>
      <c:valAx>
        <c:axId val="224196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958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ori-vs-fada'!$A$94:$A$99</c:f>
            </c:strRef>
          </c:cat>
          <c:val>
            <c:numRef>
              <c:f>'Copy of Copy of ori-vs-fada'!$B$94:$B$99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ori-vs-fada'!$C$93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ori-vs-fada'!$A$94:$A$99</c:f>
            </c:strRef>
          </c:cat>
          <c:val>
            <c:numRef>
              <c:f>'Copy of Copy of ori-vs-fada'!$C$94:$C$99</c:f>
              <c:numCache/>
            </c:numRef>
          </c:val>
          <c:smooth val="0"/>
        </c:ser>
        <c:ser>
          <c:idx val="2"/>
          <c:order val="2"/>
          <c:tx>
            <c:strRef>
              <c:f>'Copy of Copy of ori-vs-fada'!$D$93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Copy of ori-vs-fada'!$A$94:$A$99</c:f>
            </c:strRef>
          </c:cat>
          <c:val>
            <c:numRef>
              <c:f>'Copy of Copy of ori-vs-fada'!$D$94:$D$99</c:f>
              <c:numCache/>
            </c:numRef>
          </c:val>
          <c:smooth val="0"/>
        </c:ser>
        <c:axId val="1400300041"/>
        <c:axId val="387790660"/>
      </c:lineChart>
      <c:catAx>
        <c:axId val="1400300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790660"/>
      </c:catAx>
      <c:valAx>
        <c:axId val="387790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300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ori-vs-fada'!$A$29:$A$34</c:f>
            </c:strRef>
          </c:cat>
          <c:val>
            <c:numRef>
              <c:f>'Copy of Copy of ori-vs-fada'!$B$29:$B$34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ori-vs-fada'!$A$29:$A$34</c:f>
            </c:strRef>
          </c:cat>
          <c:val>
            <c:numRef>
              <c:f>'Copy of Copy of ori-vs-fada'!$C$29:$C$34</c:f>
              <c:numCache/>
            </c:numRef>
          </c:val>
          <c:smooth val="0"/>
        </c:ser>
        <c:ser>
          <c:idx val="2"/>
          <c:order val="2"/>
          <c:tx>
            <c:strRef>
              <c:f>'Copy of Copy of ori-vs-fada'!$D$28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Copy of ori-vs-fada'!$A$29:$A$34</c:f>
            </c:strRef>
          </c:cat>
          <c:val>
            <c:numRef>
              <c:f>'Copy of Copy of ori-vs-fada'!$D$29:$D$34</c:f>
              <c:numCache/>
            </c:numRef>
          </c:val>
          <c:smooth val="0"/>
        </c:ser>
        <c:axId val="1259644038"/>
        <c:axId val="1635474110"/>
      </c:lineChart>
      <c:catAx>
        <c:axId val="1259644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474110"/>
      </c:catAx>
      <c:valAx>
        <c:axId val="1635474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644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ori-vs-fada'!$B$44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ori-vs-fada'!$A$45:$A$50</c:f>
            </c:strRef>
          </c:cat>
          <c:val>
            <c:numRef>
              <c:f>'Copy of Copy of ori-vs-fada'!$B$45:$B$50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ori-vs-fada'!$A$45:$A$50</c:f>
            </c:strRef>
          </c:cat>
          <c:val>
            <c:numRef>
              <c:f>'Copy of Copy of ori-vs-fada'!$C$45:$C$50</c:f>
              <c:numCache/>
            </c:numRef>
          </c:val>
          <c:smooth val="0"/>
        </c:ser>
        <c:ser>
          <c:idx val="2"/>
          <c:order val="2"/>
          <c:tx>
            <c:strRef>
              <c:f>'Copy of Copy of ori-vs-fada'!$D$44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Copy of ori-vs-fada'!$A$45:$A$50</c:f>
            </c:strRef>
          </c:cat>
          <c:val>
            <c:numRef>
              <c:f>'Copy of Copy of ori-vs-fada'!$D$45:$D$50</c:f>
              <c:numCache/>
            </c:numRef>
          </c:val>
          <c:smooth val="0"/>
        </c:ser>
        <c:axId val="1026960570"/>
        <c:axId val="860287046"/>
      </c:lineChart>
      <c:catAx>
        <c:axId val="1026960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287046"/>
      </c:catAx>
      <c:valAx>
        <c:axId val="860287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960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'Copy of Copy of ori-vs-fada'!$B$173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Copy of ori-vs-fada'!$A$174:$A$179</c:f>
            </c:strRef>
          </c:cat>
          <c:val>
            <c:numRef>
              <c:f>'Copy of Copy of ori-vs-fada'!$B$174:$B$179</c:f>
              <c:numCache/>
            </c:numRef>
          </c:val>
          <c:smooth val="0"/>
        </c:ser>
        <c:ser>
          <c:idx val="1"/>
          <c:order val="1"/>
          <c:tx>
            <c:strRef>
              <c:f>'Copy of Copy of ori-vs-fada'!$C$173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Copy of ori-vs-fada'!$A$174:$A$179</c:f>
            </c:strRef>
          </c:cat>
          <c:val>
            <c:numRef>
              <c:f>'Copy of Copy of ori-vs-fada'!$C$174:$C$179</c:f>
              <c:numCache/>
            </c:numRef>
          </c:val>
          <c:smooth val="0"/>
        </c:ser>
        <c:ser>
          <c:idx val="2"/>
          <c:order val="2"/>
          <c:tx>
            <c:strRef>
              <c:f>'Copy of Copy of ori-vs-fada'!$D$173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Copy of ori-vs-fada'!$A$174:$A$179</c:f>
            </c:strRef>
          </c:cat>
          <c:val>
            <c:numRef>
              <c:f>'Copy of Copy of ori-vs-fada'!$D$174:$D$179</c:f>
              <c:numCache/>
            </c:numRef>
          </c:val>
          <c:smooth val="0"/>
        </c:ser>
        <c:axId val="155892079"/>
        <c:axId val="1153842791"/>
      </c:lineChart>
      <c:catAx>
        <c:axId val="15589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842791"/>
      </c:catAx>
      <c:valAx>
        <c:axId val="1153842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92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rebuttal!$A$86:$A$106</c:f>
            </c:strRef>
          </c:cat>
          <c:val>
            <c:numRef>
              <c:f>rebuttal!$B$86:$B$106</c:f>
              <c:numCache/>
            </c:numRef>
          </c:val>
          <c:smooth val="0"/>
        </c:ser>
        <c:axId val="303478913"/>
        <c:axId val="2141419245"/>
      </c:lineChart>
      <c:catAx>
        <c:axId val="303478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419245"/>
      </c:catAx>
      <c:valAx>
        <c:axId val="2141419245"/>
        <c:scaling>
          <c:orientation val="minMax"/>
          <c:min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3478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'parsec-baseline-simlarge-full-a'!$A$231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'parsec-baseline-simlarge-full-a'!$B$231:$J$231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'parsec-baseline-simlarge-full-a'!$B$232:$J$232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'parsec-baseline-simlarge-full-a'!$A$233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'parsec-baseline-simlarge-full-a'!$B$233:$J$233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'parsec-baseline-simlarge-full-a'!$A$234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'parsec-baseline-simlarge-full-a'!$B$234:$J$234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'parsec-baseline-simlarge-full-a'!$A$235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'parsec-baseline-simlarge-full-a'!$B$235:$J$235</c:f>
              <c:numCache/>
            </c:numRef>
          </c:val>
          <c:smooth val="0"/>
        </c:ser>
        <c:axId val="1326580185"/>
        <c:axId val="2066568140"/>
      </c:lineChart>
      <c:catAx>
        <c:axId val="1326580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568140"/>
      </c:catAx>
      <c:valAx>
        <c:axId val="2066568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580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'tune-fada-arm-on-x86-speedup'!$F$4:$F$11</c:f>
            </c:strRef>
          </c:cat>
          <c:val>
            <c:numRef>
              <c:f>'tune-fada-arm-on-x86-speedup'!$G$4:$G$11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'tune-fada-arm-on-x86-speedup'!$F$4:$F$11</c:f>
            </c:strRef>
          </c:cat>
          <c:val>
            <c:numRef>
              <c:f>'tune-fada-arm-on-x86-speedup'!$H$4:$H$11</c:f>
              <c:numCache/>
            </c:numRef>
          </c:val>
          <c:smooth val="0"/>
        </c:ser>
        <c:axId val="464369270"/>
        <c:axId val="907502453"/>
      </c:lineChart>
      <c:catAx>
        <c:axId val="464369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502453"/>
      </c:catAx>
      <c:valAx>
        <c:axId val="907502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369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'tune-fada-arm-on-x86-speedup'!$F$13:$F$21</c:f>
            </c:strRef>
          </c:cat>
          <c:val>
            <c:numRef>
              <c:f>'tune-fada-arm-on-x86-speedup'!$G$13:$G$21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'tune-fada-arm-on-x86-speedup'!$F$13:$F$21</c:f>
            </c:strRef>
          </c:cat>
          <c:val>
            <c:numRef>
              <c:f>'tune-fada-arm-on-x86-speedup'!$H$13:$H$21</c:f>
              <c:numCache/>
            </c:numRef>
          </c:val>
          <c:smooth val="0"/>
        </c:ser>
        <c:axId val="1288039243"/>
        <c:axId val="399918488"/>
      </c:lineChart>
      <c:catAx>
        <c:axId val="1288039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918488"/>
      </c:catAx>
      <c:valAx>
        <c:axId val="399918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039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'tune-fada-arm-on-x86-speedup'!$F$24:$F$31</c:f>
            </c:strRef>
          </c:cat>
          <c:val>
            <c:numRef>
              <c:f>'tune-fada-arm-on-x86-speedup'!$G$24:$G$31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'tune-fada-arm-on-x86-speedup'!$F$24:$F$31</c:f>
            </c:strRef>
          </c:cat>
          <c:val>
            <c:numRef>
              <c:f>'tune-fada-arm-on-x86-speedup'!$H$24:$H$31</c:f>
              <c:numCache/>
            </c:numRef>
          </c:val>
          <c:smooth val="0"/>
        </c:ser>
        <c:axId val="1542860814"/>
        <c:axId val="230000797"/>
      </c:lineChart>
      <c:catAx>
        <c:axId val="1542860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000797"/>
      </c:catAx>
      <c:valAx>
        <c:axId val="230000797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860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'tune-fada-arm-on-x86-speedup'!$F$34:$F$41</c:f>
            </c:strRef>
          </c:cat>
          <c:val>
            <c:numRef>
              <c:f>'tune-fada-arm-on-x86-speedup'!$G$34:$G$41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'tune-fada-arm-on-x86-speedup'!$F$34:$F$41</c:f>
            </c:strRef>
          </c:cat>
          <c:val>
            <c:numRef>
              <c:f>'tune-fada-arm-on-x86-speedup'!$H$34:$H$41</c:f>
              <c:numCache/>
            </c:numRef>
          </c:val>
          <c:smooth val="0"/>
        </c:ser>
        <c:axId val="1434065575"/>
        <c:axId val="1574686746"/>
      </c:lineChart>
      <c:catAx>
        <c:axId val="1434065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fluidanimate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686746"/>
      </c:catAx>
      <c:valAx>
        <c:axId val="157468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065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'tune-fada-arm-on-x86-speedup'!$F$44:$F$51</c:f>
            </c:strRef>
          </c:cat>
          <c:val>
            <c:numRef>
              <c:f>'tune-fada-arm-on-x86-speedup'!$G$44:$G$51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'tune-fada-arm-on-x86-speedup'!$F$44:$F$51</c:f>
            </c:strRef>
          </c:cat>
          <c:val>
            <c:numRef>
              <c:f>'tune-fada-arm-on-x86-speedup'!$H$44:$H$51</c:f>
              <c:numCache/>
            </c:numRef>
          </c:val>
          <c:smooth val="0"/>
        </c:ser>
        <c:axId val="1153262080"/>
        <c:axId val="1673291678"/>
      </c:lineChart>
      <c:catAx>
        <c:axId val="11532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freqmine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291678"/>
      </c:catAx>
      <c:valAx>
        <c:axId val="1673291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262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'tune-fada-arm-on-x86-speedup'!$F$54:$F$61</c:f>
            </c:strRef>
          </c:cat>
          <c:val>
            <c:numRef>
              <c:f>'tune-fada-arm-on-x86-speedup'!$G$54:$G$61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'tune-fada-arm-on-x86-speedup'!$F$54:$F$61</c:f>
            </c:strRef>
          </c:cat>
          <c:val>
            <c:numRef>
              <c:f>'tune-fada-arm-on-x86-speedup'!$H$54:$H$61</c:f>
              <c:numCache/>
            </c:numRef>
          </c:val>
          <c:smooth val="0"/>
        </c:ser>
        <c:axId val="1595058717"/>
        <c:axId val="800676996"/>
      </c:lineChart>
      <c:catAx>
        <c:axId val="1595058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streamcluster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676996"/>
      </c:catAx>
      <c:valAx>
        <c:axId val="800676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058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'tune-fada-arm-on-x86-speedup'!$G$63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'tune-fada-arm-on-x86-speedup'!$F$64:$F$71</c:f>
            </c:strRef>
          </c:cat>
          <c:val>
            <c:numRef>
              <c:f>'tune-fada-arm-on-x86-speedup'!$G$64:$G$71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'tune-fada-arm-on-x86-speedup'!$F$64:$F$71</c:f>
            </c:strRef>
          </c:cat>
          <c:val>
            <c:numRef>
              <c:f>'tune-fada-arm-on-x86-speedup'!$H$64:$H$71</c:f>
              <c:numCache/>
            </c:numRef>
          </c:val>
          <c:smooth val="0"/>
        </c:ser>
        <c:axId val="1436517613"/>
        <c:axId val="1707818611"/>
      </c:lineChart>
      <c:catAx>
        <c:axId val="1436517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swaptions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818611"/>
      </c:catAx>
      <c:valAx>
        <c:axId val="1707818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517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'tune-fada-arm-on-x86-speedup'!$F$76:$F$84</c:f>
            </c:strRef>
          </c:cat>
          <c:val>
            <c:numRef>
              <c:f>'tune-fada-arm-on-x86-speedup'!$G$76:$G$84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'tune-fada-arm-on-x86-speedup'!$F$76:$F$84</c:f>
            </c:strRef>
          </c:cat>
          <c:val>
            <c:numRef>
              <c:f>'tune-fada-arm-on-x86-speedup'!$H$76:$H$84</c:f>
              <c:numCache/>
            </c:numRef>
          </c:val>
          <c:smooth val="0"/>
        </c:ser>
        <c:axId val="781962293"/>
        <c:axId val="1858009570"/>
      </c:lineChart>
      <c:catAx>
        <c:axId val="781962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009570"/>
      </c:catAx>
      <c:valAx>
        <c:axId val="1858009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962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'tune-fada-arm-on-x86-speedup'!$G$86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'tune-fada-arm-on-x86-speedup'!$F$87:$F$94</c:f>
            </c:strRef>
          </c:cat>
          <c:val>
            <c:numRef>
              <c:f>'tune-fada-arm-on-x86-speedup'!$G$87:$G$94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'tune-fada-arm-on-x86-speedup'!$H$86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'tune-fada-arm-on-x86-speedup'!$F$87:$F$94</c:f>
            </c:strRef>
          </c:cat>
          <c:val>
            <c:numRef>
              <c:f>'tune-fada-arm-on-x86-speedup'!$H$87:$H$94</c:f>
              <c:numCache/>
            </c:numRef>
          </c:val>
          <c:smooth val="0"/>
        </c:ser>
        <c:axId val="392006189"/>
        <c:axId val="1877962020"/>
      </c:lineChart>
      <c:catAx>
        <c:axId val="392006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canneal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962020"/>
      </c:catAx>
      <c:valAx>
        <c:axId val="1877962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006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'tune-fada-arm-on-x86-speedup'!$G$96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'tune-fada-arm-on-x86-speedup'!$F$97:$F$104</c:f>
            </c:strRef>
          </c:cat>
          <c:val>
            <c:numRef>
              <c:f>'tune-fada-arm-on-x86-speedup'!$G$97:$G$104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'tune-fada-arm-on-x86-speedup'!$F$97:$F$104</c:f>
            </c:strRef>
          </c:cat>
          <c:val>
            <c:numRef>
              <c:f>'tune-fada-arm-on-x86-speedup'!$H$97:$H$104</c:f>
              <c:numCache/>
            </c:numRef>
          </c:val>
          <c:smooth val="0"/>
        </c:ser>
        <c:axId val="632328474"/>
        <c:axId val="1266441113"/>
      </c:lineChart>
      <c:catAx>
        <c:axId val="632328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441113"/>
      </c:catAx>
      <c:valAx>
        <c:axId val="1266441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328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'parsec-baseline-simlarge-full-a'!$A$221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'parsec-baseline-simlarge-full-a'!$B$221:$J$221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'parsec-baseline-simlarge-full-a'!$B$222:$J$222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'parsec-baseline-simlarge-full-a'!$A$223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'parsec-baseline-simlarge-full-a'!$B$223:$J$223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'parsec-baseline-simlarge-full-a'!$A$224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'parsec-baseline-simlarge-full-a'!$B$224:$J$224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'parsec-baseline-simlarge-full-a'!$A$225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'parsec-baseline-simlarge-full-a'!$B$225:$J$225</c:f>
              <c:numCache/>
            </c:numRef>
          </c:val>
          <c:smooth val="0"/>
        </c:ser>
        <c:axId val="1347621118"/>
        <c:axId val="90024205"/>
      </c:lineChart>
      <c:catAx>
        <c:axId val="1347621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24205"/>
      </c:catAx>
      <c:valAx>
        <c:axId val="90024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621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'tune-fada-arm-on-x86-speedup'!$F$107:$F$114</c:f>
            </c:strRef>
          </c:cat>
          <c:val>
            <c:numRef>
              <c:f>'tune-fada-arm-on-x86-speedup'!$G$107:$G$114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'tune-fada-arm-on-x86-speedup'!$H$106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'tune-fada-arm-on-x86-speedup'!$F$107:$F$114</c:f>
            </c:strRef>
          </c:cat>
          <c:val>
            <c:numRef>
              <c:f>'tune-fada-arm-on-x86-speedup'!$H$107:$H$114</c:f>
              <c:numCache/>
            </c:numRef>
          </c:val>
          <c:smooth val="0"/>
        </c:ser>
        <c:axId val="259093373"/>
        <c:axId val="1017288609"/>
      </c:lineChart>
      <c:catAx>
        <c:axId val="25909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fluidanimate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88609"/>
      </c:catAx>
      <c:valAx>
        <c:axId val="1017288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093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'tune-fada-arm-on-x86-speedup'!$G$116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'tune-fada-arm-on-x86-speedup'!$F$117:$F$124</c:f>
            </c:strRef>
          </c:cat>
          <c:val>
            <c:numRef>
              <c:f>'tune-fada-arm-on-x86-speedup'!$G$117:$G$124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'tune-fada-arm-on-x86-speedup'!$H$116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'tune-fada-arm-on-x86-speedup'!$F$117:$F$124</c:f>
            </c:strRef>
          </c:cat>
          <c:val>
            <c:numRef>
              <c:f>'tune-fada-arm-on-x86-speedup'!$H$117:$H$124</c:f>
              <c:numCache/>
            </c:numRef>
          </c:val>
          <c:smooth val="0"/>
        </c:ser>
        <c:axId val="1544242471"/>
        <c:axId val="730690644"/>
      </c:lineChart>
      <c:catAx>
        <c:axId val="1544242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freqmine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690644"/>
      </c:catAx>
      <c:valAx>
        <c:axId val="73069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242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'tune-fada-arm-on-x86-speedup'!$F$127:$F$134</c:f>
            </c:strRef>
          </c:cat>
          <c:val>
            <c:numRef>
              <c:f>'tune-fada-arm-on-x86-speedup'!$G$127:$G$134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'tune-fada-arm-on-x86-speedup'!$H$126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'tune-fada-arm-on-x86-speedup'!$F$127:$F$134</c:f>
            </c:strRef>
          </c:cat>
          <c:val>
            <c:numRef>
              <c:f>'tune-fada-arm-on-x86-speedup'!$H$127:$H$134</c:f>
              <c:numCache/>
            </c:numRef>
          </c:val>
          <c:smooth val="0"/>
        </c:ser>
        <c:axId val="373492724"/>
        <c:axId val="1039785204"/>
      </c:lineChart>
      <c:catAx>
        <c:axId val="373492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streamcluster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785204"/>
      </c:catAx>
      <c:valAx>
        <c:axId val="1039785204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492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'tune-fada-arm-on-x86-speedup'!$G$136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'tune-fada-arm-on-x86-speedup'!$F$137:$F$144</c:f>
            </c:strRef>
          </c:cat>
          <c:val>
            <c:numRef>
              <c:f>'tune-fada-arm-on-x86-speedup'!$G$137:$G$144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'tune-fada-arm-on-x86-speedup'!$H$136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'tune-fada-arm-on-x86-speedup'!$F$137:$F$144</c:f>
            </c:strRef>
          </c:cat>
          <c:val>
            <c:numRef>
              <c:f>'tune-fada-arm-on-x86-speedup'!$H$137:$H$144</c:f>
              <c:numCache/>
            </c:numRef>
          </c:val>
          <c:smooth val="0"/>
        </c:ser>
        <c:axId val="1133254743"/>
        <c:axId val="455240643"/>
      </c:lineChart>
      <c:catAx>
        <c:axId val="1133254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swaptions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240643"/>
      </c:catAx>
      <c:valAx>
        <c:axId val="455240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254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orig/orig and orig/fada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'tune-fada-arm-on-x86-speedup'!$F$146:$F$154</c:f>
            </c:strRef>
          </c:cat>
          <c:val>
            <c:numRef>
              <c:f>'tune-fada-arm-on-x86-speedup'!$G$146:$G$154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'tune-fada-arm-on-x86-speedup'!$F$146:$F$154</c:f>
            </c:strRef>
          </c:cat>
          <c:val>
            <c:numRef>
              <c:f>'tune-fada-arm-on-x86-speedup'!$H$146:$H$154</c:f>
              <c:numCache/>
            </c:numRef>
          </c:val>
          <c:smooth val="0"/>
        </c:ser>
        <c:axId val="92224024"/>
        <c:axId val="1461704777"/>
      </c:lineChart>
      <c:catAx>
        <c:axId val="9222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orig/blackscholes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704777"/>
      </c:catAx>
      <c:valAx>
        <c:axId val="1461704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24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orig/orig and orig/fada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'tune-fada-arm-on-x86-speedup'!$F$166:$F$174</c:f>
            </c:strRef>
          </c:cat>
          <c:val>
            <c:numRef>
              <c:f>'tune-fada-arm-on-x86-speedup'!$G$166:$G$174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'tune-fada-arm-on-x86-speedup'!$F$166:$F$174</c:f>
            </c:strRef>
          </c:cat>
          <c:val>
            <c:numRef>
              <c:f>'tune-fada-arm-on-x86-speedup'!$H$166:$H$174</c:f>
              <c:numCache/>
            </c:numRef>
          </c:val>
          <c:smooth val="0"/>
        </c:ser>
        <c:axId val="612485181"/>
        <c:axId val="542017804"/>
      </c:lineChart>
      <c:catAx>
        <c:axId val="612485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orig/blackscholes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017804"/>
      </c:catAx>
      <c:valAx>
        <c:axId val="542017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485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orig, fada, 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'tune-fada-arm-on-x86-speedup'!$D$187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'tune-fada-arm-on-x86-speedup'!$C$188:$C$195</c:f>
            </c:strRef>
          </c:cat>
          <c:val>
            <c:numRef>
              <c:f>'tune-fada-arm-on-x86-speedup'!$D$188:$D$195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'tune-fada-arm-on-x86-speedup'!$E$187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'tune-fada-arm-on-x86-speedup'!$C$188:$C$195</c:f>
            </c:strRef>
          </c:cat>
          <c:val>
            <c:numRef>
              <c:f>'tune-fada-arm-on-x86-speedup'!$E$188:$E$195</c:f>
              <c:numCache/>
            </c:numRef>
          </c:val>
          <c:smooth val="0"/>
        </c:ser>
        <c:ser>
          <c:idx val="2"/>
          <c:order val="2"/>
          <c:tx>
            <c:strRef>
              <c:f>'tune-fada-arm-on-x86-speedup'!$F$187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'tune-fada-arm-on-x86-speedup'!$C$188:$C$195</c:f>
            </c:strRef>
          </c:cat>
          <c:val>
            <c:numRef>
              <c:f>'tune-fada-arm-on-x86-speedup'!$F$188:$F$195</c:f>
              <c:numCache/>
            </c:numRef>
          </c:val>
          <c:smooth val="0"/>
        </c:ser>
        <c:ser>
          <c:idx val="3"/>
          <c:order val="3"/>
          <c:tx>
            <c:strRef>
              <c:f>'tune-fada-arm-on-x86-speedup'!$G$187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'tune-fada-arm-on-x86-speedup'!$C$188:$C$195</c:f>
            </c:strRef>
          </c:cat>
          <c:val>
            <c:numRef>
              <c:f>'tune-fada-arm-on-x86-speedup'!$G$188:$G$195</c:f>
              <c:numCache/>
            </c:numRef>
          </c:val>
          <c:smooth val="0"/>
        </c:ser>
        <c:axId val="939805937"/>
        <c:axId val="699032085"/>
      </c:lineChart>
      <c:catAx>
        <c:axId val="939805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032085"/>
      </c:catAx>
      <c:valAx>
        <c:axId val="699032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805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orig, fada, 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'tune-fada-arm-on-x86-speedup'!$D$197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'tune-fada-arm-on-x86-speedup'!$C$198:$C$205</c:f>
            </c:strRef>
          </c:cat>
          <c:val>
            <c:numRef>
              <c:f>'tune-fada-arm-on-x86-speedup'!$D$198:$D$205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'tune-fada-arm-on-x86-speedup'!$E$197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'tune-fada-arm-on-x86-speedup'!$C$198:$C$205</c:f>
            </c:strRef>
          </c:cat>
          <c:val>
            <c:numRef>
              <c:f>'tune-fada-arm-on-x86-speedup'!$E$198:$E$205</c:f>
              <c:numCache/>
            </c:numRef>
          </c:val>
          <c:smooth val="0"/>
        </c:ser>
        <c:ser>
          <c:idx val="2"/>
          <c:order val="2"/>
          <c:tx>
            <c:strRef>
              <c:f>'tune-fada-arm-on-x86-speedup'!$F$197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'tune-fada-arm-on-x86-speedup'!$C$198:$C$205</c:f>
            </c:strRef>
          </c:cat>
          <c:val>
            <c:numRef>
              <c:f>'tune-fada-arm-on-x86-speedup'!$F$198:$F$205</c:f>
              <c:numCache/>
            </c:numRef>
          </c:val>
          <c:smooth val="0"/>
        </c:ser>
        <c:ser>
          <c:idx val="3"/>
          <c:order val="3"/>
          <c:tx>
            <c:strRef>
              <c:f>'tune-fada-arm-on-x86-speedup'!$G$197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'tune-fada-arm-on-x86-speedup'!$C$198:$C$205</c:f>
            </c:strRef>
          </c:cat>
          <c:val>
            <c:numRef>
              <c:f>'tune-fada-arm-on-x86-speedup'!$G$198:$G$205</c:f>
              <c:numCache/>
            </c:numRef>
          </c:val>
          <c:smooth val="0"/>
        </c:ser>
        <c:axId val="151619029"/>
        <c:axId val="2042823445"/>
      </c:lineChart>
      <c:catAx>
        <c:axId val="151619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823445"/>
      </c:catAx>
      <c:valAx>
        <c:axId val="2042823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19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orig, fada, 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'tune-fada-arm-on-x86-speedup'!$D$207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'tune-fada-arm-on-x86-speedup'!$C$208:$C$215</c:f>
            </c:strRef>
          </c:cat>
          <c:val>
            <c:numRef>
              <c:f>'tune-fada-arm-on-x86-speedup'!$D$208:$D$215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'tune-fada-arm-on-x86-speedup'!$E$207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'tune-fada-arm-on-x86-speedup'!$C$208:$C$215</c:f>
            </c:strRef>
          </c:cat>
          <c:val>
            <c:numRef>
              <c:f>'tune-fada-arm-on-x86-speedup'!$E$208:$E$215</c:f>
              <c:numCache/>
            </c:numRef>
          </c:val>
          <c:smooth val="0"/>
        </c:ser>
        <c:ser>
          <c:idx val="2"/>
          <c:order val="2"/>
          <c:tx>
            <c:strRef>
              <c:f>'tune-fada-arm-on-x86-speedup'!$F$207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'tune-fada-arm-on-x86-speedup'!$C$208:$C$215</c:f>
            </c:strRef>
          </c:cat>
          <c:val>
            <c:numRef>
              <c:f>'tune-fada-arm-on-x86-speedup'!$F$208:$F$215</c:f>
              <c:numCache/>
            </c:numRef>
          </c:val>
          <c:smooth val="0"/>
        </c:ser>
        <c:ser>
          <c:idx val="3"/>
          <c:order val="3"/>
          <c:tx>
            <c:strRef>
              <c:f>'tune-fada-arm-on-x86-speedup'!$G$207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'tune-fada-arm-on-x86-speedup'!$C$208:$C$215</c:f>
            </c:strRef>
          </c:cat>
          <c:val>
            <c:numRef>
              <c:f>'tune-fada-arm-on-x86-speedup'!$G$208:$G$215</c:f>
              <c:numCache/>
            </c:numRef>
          </c:val>
          <c:smooth val="0"/>
        </c:ser>
        <c:axId val="1067162667"/>
        <c:axId val="1471060107"/>
      </c:lineChart>
      <c:catAx>
        <c:axId val="1067162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060107"/>
      </c:catAx>
      <c:valAx>
        <c:axId val="1471060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162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orig, fada, 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'tune-fada-arm-on-x86-speedup'!$D$217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'tune-fada-arm-on-x86-speedup'!$C$218:$C$225</c:f>
            </c:strRef>
          </c:cat>
          <c:val>
            <c:numRef>
              <c:f>'tune-fada-arm-on-x86-speedup'!$D$218:$D$225</c:f>
              <c:numCache/>
            </c:numRef>
          </c:val>
          <c:smooth val="0"/>
        </c:ser>
        <c:ser>
          <c:idx val="1"/>
          <c:order val="1"/>
          <c:tx>
            <c:strRef>
              <c:f>'tune-fada-arm-on-x86-speedup'!$E$217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'tune-fada-arm-on-x86-speedup'!$C$218:$C$225</c:f>
            </c:strRef>
          </c:cat>
          <c:val>
            <c:numRef>
              <c:f>'tune-fada-arm-on-x86-speedup'!$E$218:$E$225</c:f>
              <c:numCache/>
            </c:numRef>
          </c:val>
          <c:smooth val="0"/>
        </c:ser>
        <c:ser>
          <c:idx val="2"/>
          <c:order val="2"/>
          <c:tx>
            <c:strRef>
              <c:f>'tune-fada-arm-on-x86-speedup'!$F$217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'tune-fada-arm-on-x86-speedup'!$C$218:$C$225</c:f>
            </c:strRef>
          </c:cat>
          <c:val>
            <c:numRef>
              <c:f>'tune-fada-arm-on-x86-speedup'!$F$218:$F$225</c:f>
              <c:numCache/>
            </c:numRef>
          </c:val>
          <c:smooth val="0"/>
        </c:ser>
        <c:ser>
          <c:idx val="3"/>
          <c:order val="3"/>
          <c:tx>
            <c:strRef>
              <c:f>'tune-fada-arm-on-x86-speedup'!$G$217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'tune-fada-arm-on-x86-speedup'!$C$218:$C$225</c:f>
            </c:strRef>
          </c:cat>
          <c:val>
            <c:numRef>
              <c:f>'tune-fada-arm-on-x86-speedup'!$G$218:$G$225</c:f>
              <c:numCache/>
            </c:numRef>
          </c:val>
          <c:smooth val="0"/>
        </c:ser>
        <c:axId val="273960302"/>
        <c:axId val="1592861646"/>
      </c:lineChart>
      <c:catAx>
        <c:axId val="27396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861646"/>
      </c:catAx>
      <c:valAx>
        <c:axId val="1592861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960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'parsec-baseline-simlarge-full-a'!$A$211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'parsec-baseline-simlarge-full-a'!$B$211:$J$211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'parsec-baseline-simlarge-full-a'!$B$212:$J$212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'parsec-baseline-simlarge-full-a'!$A$213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'parsec-baseline-simlarge-full-a'!$B$213:$J$213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'parsec-baseline-simlarge-full-a'!$A$214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'parsec-baseline-simlarge-full-a'!$B$214:$J$214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'parsec-baseline-simlarge-full-a'!$A$215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'parsec-baseline-simlarge-full-a'!$B$215:$J$215</c:f>
              <c:numCache/>
            </c:numRef>
          </c:val>
          <c:smooth val="0"/>
        </c:ser>
        <c:axId val="1697755897"/>
        <c:axId val="1534328073"/>
      </c:lineChart>
      <c:catAx>
        <c:axId val="1697755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328073"/>
      </c:catAx>
      <c:valAx>
        <c:axId val="1534328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755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arm on x86 and x86 on arm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'tune-fada-arm-on-x86-speedup'!$M$113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'tune-fada-arm-on-x86-speedup'!$L$114:$L$123</c:f>
            </c:strRef>
          </c:cat>
          <c:val>
            <c:numRef>
              <c:f>'tune-fada-arm-on-x86-speedup'!$M$114:$M$123</c:f>
              <c:numCache/>
            </c:numRef>
          </c:val>
        </c:ser>
        <c:ser>
          <c:idx val="1"/>
          <c:order val="1"/>
          <c:tx>
            <c:strRef>
              <c:f>'tune-fada-arm-on-x86-speedup'!$N$113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'tune-fada-arm-on-x86-speedup'!$L$114:$L$123</c:f>
            </c:strRef>
          </c:cat>
          <c:val>
            <c:numRef>
              <c:f>'tune-fada-arm-on-x86-speedup'!$N$114:$N$123</c:f>
              <c:numCache/>
            </c:numRef>
          </c:val>
        </c:ser>
        <c:axId val="1792663894"/>
        <c:axId val="97097132"/>
      </c:barChart>
      <c:catAx>
        <c:axId val="1792663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97132"/>
      </c:catAx>
      <c:valAx>
        <c:axId val="97097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663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 and comp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'gen-code-time'!$E$12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'gen-code-time'!$D$13:$D$24</c:f>
            </c:strRef>
          </c:cat>
          <c:val>
            <c:numRef>
              <c:f>'gen-code-time'!$E$13:$E$24</c:f>
              <c:numCache/>
            </c:numRef>
          </c:val>
        </c:ser>
        <c:ser>
          <c:idx val="1"/>
          <c:order val="1"/>
          <c:tx>
            <c:strRef>
              <c:f>'gen-code-time'!$F$12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'gen-code-time'!$D$13:$D$24</c:f>
            </c:strRef>
          </c:cat>
          <c:val>
            <c:numRef>
              <c:f>'gen-code-time'!$F$13:$F$24</c:f>
              <c:numCache/>
            </c:numRef>
          </c:val>
        </c:ser>
        <c:overlap val="100"/>
        <c:axId val="125519753"/>
        <c:axId val="301355504"/>
      </c:barChart>
      <c:catAx>
        <c:axId val="125519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355504"/>
      </c:catAx>
      <c:valAx>
        <c:axId val="301355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197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 and comp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'gen-code-time'!$B$29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'gen-code-time'!$A$30:$A$41</c:f>
            </c:strRef>
          </c:cat>
          <c:val>
            <c:numRef>
              <c:f>'gen-code-time'!$B$30:$B$41</c:f>
              <c:numCache/>
            </c:numRef>
          </c:val>
        </c:ser>
        <c:ser>
          <c:idx val="1"/>
          <c:order val="1"/>
          <c:tx>
            <c:strRef>
              <c:f>'gen-code-time'!$C$29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'gen-code-time'!$A$30:$A$41</c:f>
            </c:strRef>
          </c:cat>
          <c:val>
            <c:numRef>
              <c:f>'gen-code-time'!$C$30:$C$41</c:f>
              <c:numCache/>
            </c:numRef>
          </c:val>
        </c:ser>
        <c:overlap val="100"/>
        <c:axId val="1324447899"/>
        <c:axId val="155254356"/>
      </c:barChart>
      <c:catAx>
        <c:axId val="1324447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54356"/>
      </c:catAx>
      <c:valAx>
        <c:axId val="155254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447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'arm-on-x86-8-exec'!$A$25:$A$32</c:f>
            </c:strRef>
          </c:cat>
          <c:val>
            <c:numRef>
              <c:f>'arm-on-x86-8-exec'!$B$25:$B$32</c:f>
              <c:numCache/>
            </c:numRef>
          </c:val>
          <c:smooth val="0"/>
        </c:ser>
        <c:ser>
          <c:idx val="1"/>
          <c:order val="1"/>
          <c:tx>
            <c:strRef>
              <c:f>'arm-on-x86-8-exec'!$C$24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'arm-on-x86-8-exec'!$A$25:$A$32</c:f>
            </c:strRef>
          </c:cat>
          <c:val>
            <c:numRef>
              <c:f>'arm-on-x86-8-exec'!$C$25:$C$32</c:f>
              <c:numCache/>
            </c:numRef>
          </c:val>
          <c:smooth val="0"/>
        </c:ser>
        <c:axId val="2138362026"/>
        <c:axId val="312116784"/>
      </c:lineChart>
      <c:catAx>
        <c:axId val="2138362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116784"/>
      </c:catAx>
      <c:valAx>
        <c:axId val="31211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3620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'arm-on-x86-8-exec'!$A$47:$A$54</c:f>
            </c:strRef>
          </c:cat>
          <c:val>
            <c:numRef>
              <c:f>'arm-on-x86-8-exec'!$B$47:$B$54</c:f>
              <c:numCache/>
            </c:numRef>
          </c:val>
          <c:smooth val="0"/>
        </c:ser>
        <c:ser>
          <c:idx val="1"/>
          <c:order val="1"/>
          <c:tx>
            <c:strRef>
              <c:f>'arm-on-x86-8-exec'!$C$46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'arm-on-x86-8-exec'!$A$47:$A$54</c:f>
            </c:strRef>
          </c:cat>
          <c:val>
            <c:numRef>
              <c:f>'arm-on-x86-8-exec'!$C$47:$C$54</c:f>
              <c:numCache/>
            </c:numRef>
          </c:val>
          <c:smooth val="0"/>
        </c:ser>
        <c:axId val="1834232071"/>
        <c:axId val="463399936"/>
      </c:lineChart>
      <c:catAx>
        <c:axId val="1834232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399936"/>
      </c:catAx>
      <c:valAx>
        <c:axId val="463399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232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'arm-on-x86-8-exec'!$B$68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'arm-on-x86-8-exec'!$A$69:$A$76</c:f>
            </c:strRef>
          </c:cat>
          <c:val>
            <c:numRef>
              <c:f>'arm-on-x86-8-exec'!$B$69:$B$76</c:f>
              <c:numCache/>
            </c:numRef>
          </c:val>
          <c:smooth val="0"/>
        </c:ser>
        <c:ser>
          <c:idx val="1"/>
          <c:order val="1"/>
          <c:tx>
            <c:strRef>
              <c:f>'arm-on-x86-8-exec'!$C$68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'arm-on-x86-8-exec'!$A$69:$A$76</c:f>
            </c:strRef>
          </c:cat>
          <c:val>
            <c:numRef>
              <c:f>'arm-on-x86-8-exec'!$C$69:$C$76</c:f>
              <c:numCache/>
            </c:numRef>
          </c:val>
          <c:smooth val="0"/>
        </c:ser>
        <c:axId val="588598886"/>
        <c:axId val="1360700948"/>
      </c:lineChart>
      <c:catAx>
        <c:axId val="588598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700948"/>
      </c:catAx>
      <c:valAx>
        <c:axId val="1360700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598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'arm-on-x86-8-exec'!$A$91:$A$98</c:f>
            </c:strRef>
          </c:cat>
          <c:val>
            <c:numRef>
              <c:f>'arm-on-x86-8-exec'!$B$91:$B$98</c:f>
              <c:numCache/>
            </c:numRef>
          </c:val>
          <c:smooth val="0"/>
        </c:ser>
        <c:ser>
          <c:idx val="1"/>
          <c:order val="1"/>
          <c:tx>
            <c:strRef>
              <c:f>'arm-on-x86-8-exec'!$C$90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'arm-on-x86-8-exec'!$A$91:$A$98</c:f>
            </c:strRef>
          </c:cat>
          <c:val>
            <c:numRef>
              <c:f>'arm-on-x86-8-exec'!$C$91:$C$98</c:f>
              <c:numCache/>
            </c:numRef>
          </c:val>
          <c:smooth val="0"/>
        </c:ser>
        <c:axId val="1147448572"/>
        <c:axId val="247661745"/>
      </c:lineChart>
      <c:catAx>
        <c:axId val="1147448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661745"/>
      </c:catAx>
      <c:valAx>
        <c:axId val="247661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448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'arm-on-x86-8-exec'!$B$112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'arm-on-x86-8-exec'!$A$113:$A$120</c:f>
            </c:strRef>
          </c:cat>
          <c:val>
            <c:numRef>
              <c:f>'arm-on-x86-8-exec'!$B$113:$B$120</c:f>
              <c:numCache/>
            </c:numRef>
          </c:val>
          <c:smooth val="0"/>
        </c:ser>
        <c:axId val="489342155"/>
        <c:axId val="234278593"/>
      </c:lineChart>
      <c:catAx>
        <c:axId val="489342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278593"/>
      </c:catAx>
      <c:valAx>
        <c:axId val="234278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342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'arm-on-x86-8-exec'!$B$134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'arm-on-x86-8-exec'!$A$135:$A$142</c:f>
            </c:strRef>
          </c:cat>
          <c:val>
            <c:numRef>
              <c:f>'arm-on-x86-8-exec'!$B$135:$B$142</c:f>
              <c:numCache/>
            </c:numRef>
          </c:val>
          <c:smooth val="0"/>
        </c:ser>
        <c:ser>
          <c:idx val="1"/>
          <c:order val="1"/>
          <c:tx>
            <c:strRef>
              <c:f>'arm-on-x86-8-exec'!$C$134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'arm-on-x86-8-exec'!$A$135:$A$142</c:f>
            </c:strRef>
          </c:cat>
          <c:val>
            <c:numRef>
              <c:f>'arm-on-x86-8-exec'!$C$135:$C$142</c:f>
              <c:numCache/>
            </c:numRef>
          </c:val>
          <c:smooth val="0"/>
        </c:ser>
        <c:axId val="1113265920"/>
        <c:axId val="2069264892"/>
      </c:lineChart>
      <c:catAx>
        <c:axId val="11132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264892"/>
      </c:catAx>
      <c:valAx>
        <c:axId val="2069264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265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'arm-on-x86-8-exec'!$B$156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'arm-on-x86-8-exec'!$A$157:$A$164</c:f>
            </c:strRef>
          </c:cat>
          <c:val>
            <c:numRef>
              <c:f>'arm-on-x86-8-exec'!$B$157:$B$164</c:f>
              <c:numCache/>
            </c:numRef>
          </c:val>
          <c:smooth val="0"/>
        </c:ser>
        <c:ser>
          <c:idx val="1"/>
          <c:order val="1"/>
          <c:tx>
            <c:strRef>
              <c:f>'arm-on-x86-8-exec'!$C$156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'arm-on-x86-8-exec'!$A$157:$A$164</c:f>
            </c:strRef>
          </c:cat>
          <c:val>
            <c:numRef>
              <c:f>'arm-on-x86-8-exec'!$C$157:$C$164</c:f>
              <c:numCache/>
            </c:numRef>
          </c:val>
          <c:smooth val="0"/>
        </c:ser>
        <c:axId val="10118135"/>
        <c:axId val="1394654702"/>
      </c:lineChart>
      <c:catAx>
        <c:axId val="10118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654702"/>
      </c:catAx>
      <c:valAx>
        <c:axId val="1394654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8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'parsec-baseline-simlarge-full-a'!$A$206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'parsec-baseline-simlarge-full-a'!$B$206:$J$206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'parsec-baseline-simlarge-full-a'!$A$207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'parsec-baseline-simlarge-full-a'!$B$207:$J$207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'parsec-baseline-simlarge-full-a'!$A$208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'parsec-baseline-simlarge-full-a'!$B$208:$J$208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'parsec-baseline-simlarge-full-a'!$A$209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'parsec-baseline-simlarge-full-a'!$B$209:$J$209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'parsec-baseline-simlarge-full-a'!$A$210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'parsec-baseline-simlarge-full-a'!$B$210:$J$210</c:f>
              <c:numCache/>
            </c:numRef>
          </c:val>
          <c:smooth val="0"/>
        </c:ser>
        <c:axId val="1523157041"/>
        <c:axId val="928846909"/>
      </c:lineChart>
      <c:catAx>
        <c:axId val="1523157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846909"/>
      </c:catAx>
      <c:valAx>
        <c:axId val="928846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157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'arm-on-x86-8-exec'!$B$178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'arm-on-x86-8-exec'!$A$179:$A$186</c:f>
            </c:strRef>
          </c:cat>
          <c:val>
            <c:numRef>
              <c:f>'arm-on-x86-8-exec'!$B$179:$B$186</c:f>
              <c:numCache/>
            </c:numRef>
          </c:val>
          <c:smooth val="0"/>
        </c:ser>
        <c:ser>
          <c:idx val="1"/>
          <c:order val="1"/>
          <c:tx>
            <c:strRef>
              <c:f>'arm-on-x86-8-exec'!$C$178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'arm-on-x86-8-exec'!$A$179:$A$186</c:f>
            </c:strRef>
          </c:cat>
          <c:val>
            <c:numRef>
              <c:f>'arm-on-x86-8-exec'!$C$179:$C$186</c:f>
              <c:numCache/>
            </c:numRef>
          </c:val>
          <c:smooth val="0"/>
        </c:ser>
        <c:axId val="1982763605"/>
        <c:axId val="246664681"/>
      </c:lineChart>
      <c:catAx>
        <c:axId val="1982763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664681"/>
      </c:catAx>
      <c:valAx>
        <c:axId val="246664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763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'arm-on-x86-8-exec'!$B$200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'arm-on-x86-8-exec'!$A$201:$A$208</c:f>
            </c:strRef>
          </c:cat>
          <c:val>
            <c:numRef>
              <c:f>'arm-on-x86-8-exec'!$B$201:$B$208</c:f>
              <c:numCache/>
            </c:numRef>
          </c:val>
          <c:smooth val="0"/>
        </c:ser>
        <c:ser>
          <c:idx val="1"/>
          <c:order val="1"/>
          <c:tx>
            <c:strRef>
              <c:f>'arm-on-x86-8-exec'!$C$200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'arm-on-x86-8-exec'!$A$201:$A$208</c:f>
            </c:strRef>
          </c:cat>
          <c:val>
            <c:numRef>
              <c:f>'arm-on-x86-8-exec'!$C$201:$C$208</c:f>
              <c:numCache/>
            </c:numRef>
          </c:val>
          <c:smooth val="0"/>
        </c:ser>
        <c:axId val="1534814763"/>
        <c:axId val="1671007132"/>
      </c:lineChart>
      <c:catAx>
        <c:axId val="1534814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007132"/>
      </c:catAx>
      <c:valAx>
        <c:axId val="1671007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8147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'arm-on-x86-8-exec'!$B$222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'arm-on-x86-8-exec'!$A$223:$A$230</c:f>
            </c:strRef>
          </c:cat>
          <c:val>
            <c:numRef>
              <c:f>'arm-on-x86-8-exec'!$B$223:$B$230</c:f>
              <c:numCache/>
            </c:numRef>
          </c:val>
          <c:smooth val="0"/>
        </c:ser>
        <c:ser>
          <c:idx val="1"/>
          <c:order val="1"/>
          <c:tx>
            <c:strRef>
              <c:f>'arm-on-x86-8-exec'!$C$222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'arm-on-x86-8-exec'!$A$223:$A$230</c:f>
            </c:strRef>
          </c:cat>
          <c:val>
            <c:numRef>
              <c:f>'arm-on-x86-8-exec'!$C$223:$C$230</c:f>
              <c:numCache/>
            </c:numRef>
          </c:val>
          <c:smooth val="0"/>
        </c:ser>
        <c:axId val="1962764684"/>
        <c:axId val="963729551"/>
      </c:lineChart>
      <c:catAx>
        <c:axId val="1962764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729551"/>
      </c:catAx>
      <c:valAx>
        <c:axId val="963729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764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'arm-on-x86-8-from-4-exec'!$A$25:$A$32</c:f>
            </c:strRef>
          </c:cat>
          <c:val>
            <c:numRef>
              <c:f>'arm-on-x86-8-from-4-exec'!$B$25:$B$32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'arm-on-x86-8-from-4-exec'!$A$25:$A$32</c:f>
            </c:strRef>
          </c:cat>
          <c:val>
            <c:numRef>
              <c:f>'arm-on-x86-8-from-4-exec'!$C$25:$C$32</c:f>
              <c:numCache/>
            </c:numRef>
          </c:val>
          <c:smooth val="0"/>
        </c:ser>
        <c:axId val="1594232081"/>
        <c:axId val="1925943823"/>
      </c:lineChart>
      <c:catAx>
        <c:axId val="1594232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943823"/>
      </c:catAx>
      <c:valAx>
        <c:axId val="1925943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232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'arm-on-x86-8-from-4-exec'!$B$46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'arm-on-x86-8-from-4-exec'!$A$47:$A$54</c:f>
            </c:strRef>
          </c:cat>
          <c:val>
            <c:numRef>
              <c:f>'arm-on-x86-8-from-4-exec'!$B$47:$B$54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'arm-on-x86-8-from-4-exec'!$C$46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'arm-on-x86-8-from-4-exec'!$A$47:$A$54</c:f>
            </c:strRef>
          </c:cat>
          <c:val>
            <c:numRef>
              <c:f>'arm-on-x86-8-from-4-exec'!$C$47:$C$54</c:f>
              <c:numCache/>
            </c:numRef>
          </c:val>
          <c:smooth val="0"/>
        </c:ser>
        <c:axId val="196950337"/>
        <c:axId val="1271546987"/>
      </c:lineChart>
      <c:catAx>
        <c:axId val="196950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546987"/>
      </c:catAx>
      <c:valAx>
        <c:axId val="127154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50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'arm-on-x86-8-from-4-exec'!$B$68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'arm-on-x86-8-from-4-exec'!$A$69:$A$76</c:f>
            </c:strRef>
          </c:cat>
          <c:val>
            <c:numRef>
              <c:f>'arm-on-x86-8-from-4-exec'!$B$69:$B$76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'arm-on-x86-8-from-4-exec'!$A$69:$A$76</c:f>
            </c:strRef>
          </c:cat>
          <c:val>
            <c:numRef>
              <c:f>'arm-on-x86-8-from-4-exec'!$C$69:$C$76</c:f>
              <c:numCache/>
            </c:numRef>
          </c:val>
          <c:smooth val="0"/>
        </c:ser>
        <c:axId val="1174390941"/>
        <c:axId val="280288360"/>
      </c:lineChart>
      <c:catAx>
        <c:axId val="117439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288360"/>
      </c:catAx>
      <c:valAx>
        <c:axId val="28028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4390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'arm-on-x86-8-from-4-exec'!$A$91:$A$98</c:f>
            </c:strRef>
          </c:cat>
          <c:val>
            <c:numRef>
              <c:f>'arm-on-x86-8-from-4-exec'!$B$91:$B$98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'arm-on-x86-8-from-4-exec'!$A$91:$A$98</c:f>
            </c:strRef>
          </c:cat>
          <c:val>
            <c:numRef>
              <c:f>'arm-on-x86-8-from-4-exec'!$C$91:$C$98</c:f>
              <c:numCache/>
            </c:numRef>
          </c:val>
          <c:smooth val="0"/>
        </c:ser>
        <c:axId val="2001077713"/>
        <c:axId val="404232519"/>
      </c:lineChart>
      <c:catAx>
        <c:axId val="2001077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232519"/>
      </c:catAx>
      <c:valAx>
        <c:axId val="404232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077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'arm-on-x86-8-from-4-exec'!$B$112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'arm-on-x86-8-from-4-exec'!$A$113:$A$120</c:f>
            </c:strRef>
          </c:cat>
          <c:val>
            <c:numRef>
              <c:f>'arm-on-x86-8-from-4-exec'!$B$113:$B$120</c:f>
              <c:numCache/>
            </c:numRef>
          </c:val>
          <c:smooth val="0"/>
        </c:ser>
        <c:axId val="2083420616"/>
        <c:axId val="837145688"/>
      </c:lineChart>
      <c:catAx>
        <c:axId val="208342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145688"/>
      </c:catAx>
      <c:valAx>
        <c:axId val="837145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420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'arm-on-x86-8-from-4-exec'!$B$134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'arm-on-x86-8-from-4-exec'!$A$135:$A$142</c:f>
            </c:strRef>
          </c:cat>
          <c:val>
            <c:numRef>
              <c:f>'arm-on-x86-8-from-4-exec'!$B$135:$B$142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'arm-on-x86-8-from-4-exec'!$C$134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'arm-on-x86-8-from-4-exec'!$A$135:$A$142</c:f>
            </c:strRef>
          </c:cat>
          <c:val>
            <c:numRef>
              <c:f>'arm-on-x86-8-from-4-exec'!$C$135:$C$142</c:f>
              <c:numCache/>
            </c:numRef>
          </c:val>
          <c:smooth val="0"/>
        </c:ser>
        <c:axId val="1995744539"/>
        <c:axId val="1344062974"/>
      </c:lineChart>
      <c:catAx>
        <c:axId val="1995744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062974"/>
      </c:catAx>
      <c:valAx>
        <c:axId val="1344062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744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'arm-on-x86-8-from-4-exec'!$B$156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'arm-on-x86-8-from-4-exec'!$A$157:$A$164</c:f>
            </c:strRef>
          </c:cat>
          <c:val>
            <c:numRef>
              <c:f>'arm-on-x86-8-from-4-exec'!$B$157:$B$164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'arm-on-x86-8-from-4-exec'!$A$157:$A$164</c:f>
            </c:strRef>
          </c:cat>
          <c:val>
            <c:numRef>
              <c:f>'arm-on-x86-8-from-4-exec'!$C$157:$C$164</c:f>
              <c:numCache/>
            </c:numRef>
          </c:val>
          <c:smooth val="0"/>
        </c:ser>
        <c:axId val="411085479"/>
        <c:axId val="162349769"/>
      </c:lineChart>
      <c:catAx>
        <c:axId val="411085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49769"/>
      </c:catAx>
      <c:valAx>
        <c:axId val="162349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085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'parsec-baseline-simlarge-full-a'!$A$201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'parsec-baseline-simlarge-full-a'!$B$201:$J$201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'parsec-baseline-simlarge-full-a'!$A$202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'parsec-baseline-simlarge-full-a'!$B$202:$J$202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'parsec-baseline-simlarge-full-a'!$A$203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'parsec-baseline-simlarge-full-a'!$B$203:$J$203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'parsec-baseline-simlarge-full-a'!$A$204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'parsec-baseline-simlarge-full-a'!$B$204:$J$204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'parsec-baseline-simlarge-full-a'!$A$205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'parsec-baseline-simlarge-full-a'!$B$205:$J$205</c:f>
              <c:numCache/>
            </c:numRef>
          </c:val>
          <c:smooth val="0"/>
        </c:ser>
        <c:axId val="715010298"/>
        <c:axId val="1628002667"/>
      </c:lineChart>
      <c:catAx>
        <c:axId val="715010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002667"/>
      </c:catAx>
      <c:valAx>
        <c:axId val="1628002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010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'arm-on-x86-8-from-4-exec'!$B$178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'arm-on-x86-8-from-4-exec'!$A$179:$A$186</c:f>
            </c:strRef>
          </c:cat>
          <c:val>
            <c:numRef>
              <c:f>'arm-on-x86-8-from-4-exec'!$B$179:$B$186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'arm-on-x86-8-from-4-exec'!$C$178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'arm-on-x86-8-from-4-exec'!$A$179:$A$186</c:f>
            </c:strRef>
          </c:cat>
          <c:val>
            <c:numRef>
              <c:f>'arm-on-x86-8-from-4-exec'!$C$179:$C$186</c:f>
              <c:numCache/>
            </c:numRef>
          </c:val>
          <c:smooth val="0"/>
        </c:ser>
        <c:axId val="1321012657"/>
        <c:axId val="352148754"/>
      </c:lineChart>
      <c:catAx>
        <c:axId val="1321012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148754"/>
      </c:catAx>
      <c:valAx>
        <c:axId val="352148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012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'arm-on-x86-8-from-4-exec'!$B$200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'arm-on-x86-8-from-4-exec'!$A$201:$A$208</c:f>
            </c:strRef>
          </c:cat>
          <c:val>
            <c:numRef>
              <c:f>'arm-on-x86-8-from-4-exec'!$B$201:$B$208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'arm-on-x86-8-from-4-exec'!$C$200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'arm-on-x86-8-from-4-exec'!$A$201:$A$208</c:f>
            </c:strRef>
          </c:cat>
          <c:val>
            <c:numRef>
              <c:f>'arm-on-x86-8-from-4-exec'!$C$201:$C$208</c:f>
              <c:numCache/>
            </c:numRef>
          </c:val>
          <c:smooth val="0"/>
        </c:ser>
        <c:axId val="1905961428"/>
        <c:axId val="1457196709"/>
      </c:lineChart>
      <c:catAx>
        <c:axId val="1905961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196709"/>
      </c:catAx>
      <c:valAx>
        <c:axId val="1457196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961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'arm-on-x86-8-from-4-exec'!$B$222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'arm-on-x86-8-from-4-exec'!$A$223:$A$230</c:f>
            </c:strRef>
          </c:cat>
          <c:val>
            <c:numRef>
              <c:f>'arm-on-x86-8-from-4-exec'!$B$223:$B$230</c:f>
              <c:numCache/>
            </c:numRef>
          </c:val>
          <c:smooth val="0"/>
        </c:ser>
        <c:ser>
          <c:idx val="1"/>
          <c:order val="1"/>
          <c:tx>
            <c:strRef>
              <c:f>'arm-on-x86-8-from-4-exec'!$C$222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'arm-on-x86-8-from-4-exec'!$A$223:$A$230</c:f>
            </c:strRef>
          </c:cat>
          <c:val>
            <c:numRef>
              <c:f>'arm-on-x86-8-from-4-exec'!$C$223:$C$230</c:f>
              <c:numCache/>
            </c:numRef>
          </c:val>
          <c:smooth val="0"/>
        </c:ser>
        <c:axId val="1029698812"/>
        <c:axId val="1991271603"/>
      </c:lineChart>
      <c:catAx>
        <c:axId val="1029698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271603"/>
      </c:catAx>
      <c:valAx>
        <c:axId val="1991271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698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'arm-on-x86-8-from-4-accu'!$I$17:$I$27</c:f>
            </c:strRef>
          </c:cat>
          <c:val>
            <c:numRef>
              <c:f>'arm-on-x86-8-from-4-accu'!$J$17:$J$27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'arm-on-x86-8-from-4-accu'!$I$17:$I$27</c:f>
            </c:strRef>
          </c:cat>
          <c:val>
            <c:numRef>
              <c:f>'arm-on-x86-8-from-4-accu'!$K$17:$K$27</c:f>
              <c:numCache/>
            </c:numRef>
          </c:val>
        </c:ser>
        <c:axId val="2006319674"/>
        <c:axId val="1061295545"/>
      </c:barChart>
      <c:catAx>
        <c:axId val="2006319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295545"/>
      </c:catAx>
      <c:valAx>
        <c:axId val="1061295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319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orig, random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'random-sampling'!$G$64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'random-sampling'!$F$65:$F$72</c:f>
            </c:strRef>
          </c:cat>
          <c:val>
            <c:numRef>
              <c:f>'random-sampling'!$G$65:$G$72</c:f>
              <c:numCache/>
            </c:numRef>
          </c:val>
          <c:smooth val="0"/>
        </c:ser>
        <c:ser>
          <c:idx val="1"/>
          <c:order val="1"/>
          <c:tx>
            <c:strRef>
              <c:f>'random-sampling'!$H$64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'random-sampling'!$F$65:$F$72</c:f>
            </c:strRef>
          </c:cat>
          <c:val>
            <c:numRef>
              <c:f>'random-sampling'!$H$65:$H$72</c:f>
              <c:numCache/>
            </c:numRef>
          </c:val>
          <c:smooth val="0"/>
        </c:ser>
        <c:ser>
          <c:idx val="2"/>
          <c:order val="2"/>
          <c:tx>
            <c:strRef>
              <c:f>'random-sampling'!$I$64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'random-sampling'!$F$65:$F$72</c:f>
            </c:strRef>
          </c:cat>
          <c:val>
            <c:numRef>
              <c:f>'random-sampling'!$I$65:$I$72</c:f>
              <c:numCache/>
            </c:numRef>
          </c:val>
          <c:smooth val="0"/>
        </c:ser>
        <c:axId val="988699630"/>
        <c:axId val="1486104991"/>
      </c:lineChart>
      <c:catAx>
        <c:axId val="988699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104991"/>
      </c:catAx>
      <c:valAx>
        <c:axId val="1486104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699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'profiling-and-rs'!$I$79:$I$86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'profiling-and-rs'!$J$79:$J$86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'profiling-and-rs'!$K$79:$K$86</c:f>
              <c:numCache/>
            </c:numRef>
          </c:val>
          <c:smooth val="0"/>
        </c:ser>
        <c:axId val="1564704154"/>
        <c:axId val="1578052359"/>
      </c:lineChart>
      <c:catAx>
        <c:axId val="1564704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canneal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052359"/>
      </c:catAx>
      <c:valAx>
        <c:axId val="1578052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704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'profiling-and-rs'!$I$79:$I$86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'profiling-and-rs'!$J$79:$J$86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'profiling-and-rs'!$K$79:$K$86</c:f>
              <c:numCache/>
            </c:numRef>
          </c:val>
          <c:smooth val="0"/>
        </c:ser>
        <c:axId val="1755473215"/>
        <c:axId val="1357865064"/>
      </c:lineChart>
      <c:catAx>
        <c:axId val="175547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canneal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7865064"/>
      </c:catAx>
      <c:valAx>
        <c:axId val="1357865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473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'profiling-and-rs'!$H$89:$H$96</c:f>
            </c:strRef>
          </c:cat>
          <c:val>
            <c:numRef>
              <c:f>'profiling-and-rs'!$I$89:$I$96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'profiling-and-rs'!$H$89:$H$96</c:f>
            </c:strRef>
          </c:cat>
          <c:val>
            <c:numRef>
              <c:f>'profiling-and-rs'!$J$89:$J$96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'profiling-and-rs'!$H$89:$H$96</c:f>
            </c:strRef>
          </c:cat>
          <c:val>
            <c:numRef>
              <c:f>'profiling-and-rs'!$K$89:$K$96</c:f>
              <c:numCache/>
            </c:numRef>
          </c:val>
          <c:smooth val="0"/>
        </c:ser>
        <c:axId val="973651563"/>
        <c:axId val="2016981909"/>
      </c:lineChart>
      <c:catAx>
        <c:axId val="973651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981909"/>
      </c:catAx>
      <c:valAx>
        <c:axId val="2016981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651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'profiling-and-rs'!$H$99:$H$106</c:f>
            </c:strRef>
          </c:cat>
          <c:val>
            <c:numRef>
              <c:f>'profiling-and-rs'!$I$99:$I$106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'profiling-and-rs'!$H$99:$H$106</c:f>
            </c:strRef>
          </c:cat>
          <c:val>
            <c:numRef>
              <c:f>'profiling-and-rs'!$J$99:$J$106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'profiling-and-rs'!$H$99:$H$106</c:f>
            </c:strRef>
          </c:cat>
          <c:val>
            <c:numRef>
              <c:f>'profiling-and-rs'!$K$99:$K$106</c:f>
              <c:numCache/>
            </c:numRef>
          </c:val>
          <c:smooth val="0"/>
        </c:ser>
        <c:axId val="1690749085"/>
        <c:axId val="599196009"/>
      </c:lineChart>
      <c:catAx>
        <c:axId val="1690749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freqmine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196009"/>
      </c:catAx>
      <c:valAx>
        <c:axId val="599196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749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ori, rs and fada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'profiling-and-rs'!$I$78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'profiling-and-rs'!$I$79:$I$86</c:f>
              <c:numCache/>
            </c:numRef>
          </c:val>
          <c:smooth val="0"/>
        </c:ser>
        <c:ser>
          <c:idx val="1"/>
          <c:order val="1"/>
          <c:tx>
            <c:strRef>
              <c:f>'profiling-and-rs'!$J$78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'profiling-and-rs'!$J$79:$J$86</c:f>
              <c:numCache/>
            </c:numRef>
          </c:val>
          <c:smooth val="0"/>
        </c:ser>
        <c:ser>
          <c:idx val="2"/>
          <c:order val="2"/>
          <c:tx>
            <c:strRef>
              <c:f>'profiling-and-rs'!$K$78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'profiling-and-rs'!$K$79:$K$86</c:f>
              <c:numCache/>
            </c:numRef>
          </c:val>
          <c:smooth val="0"/>
        </c:ser>
        <c:ser>
          <c:idx val="3"/>
          <c:order val="3"/>
          <c:tx>
            <c:strRef>
              <c:f>'profiling-and-rs'!$L$78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'profiling-and-rs'!$H$79:$H$86</c:f>
            </c:strRef>
          </c:cat>
          <c:val>
            <c:numRef>
              <c:f>'profiling-and-rs'!$L$79:$L$86</c:f>
              <c:numCache/>
            </c:numRef>
          </c:val>
          <c:smooth val="0"/>
        </c:ser>
        <c:axId val="1965864291"/>
        <c:axId val="2038312509"/>
      </c:lineChart>
      <c:catAx>
        <c:axId val="1965864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canneal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312509"/>
      </c:catAx>
      <c:valAx>
        <c:axId val="203831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864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'parsec-baseline-simlarge-full-a'!$A$196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'parsec-baseline-simlarge-full-a'!$B$196:$J$196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'parsec-baseline-simlarge-full-a'!$A$197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'parsec-baseline-simlarge-full-a'!$B$197:$J$197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'parsec-baseline-simlarge-full-a'!$A$198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'parsec-baseline-simlarge-full-a'!$B$198:$J$198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'parsec-baseline-simlarge-full-a'!$A$199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'parsec-baseline-simlarge-full-a'!$B$199:$J$199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'parsec-baseline-simlarge-full-a'!$A$200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'parsec-baseline-simlarge-full-a'!$B$200:$J$200</c:f>
              <c:numCache/>
            </c:numRef>
          </c:val>
          <c:smooth val="0"/>
        </c:ser>
        <c:axId val="1077100354"/>
        <c:axId val="191759864"/>
      </c:lineChart>
      <c:catAx>
        <c:axId val="1077100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59864"/>
      </c:catAx>
      <c:valAx>
        <c:axId val="191759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100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, 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'profiling-and-rs'!$I$88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'profiling-and-rs'!$H$89:$H$96</c:f>
            </c:strRef>
          </c:cat>
          <c:val>
            <c:numRef>
              <c:f>'profiling-and-rs'!$I$89:$I$96</c:f>
              <c:numCache/>
            </c:numRef>
          </c:val>
          <c:smooth val="0"/>
        </c:ser>
        <c:ser>
          <c:idx val="1"/>
          <c:order val="1"/>
          <c:tx>
            <c:strRef>
              <c:f>'profiling-and-rs'!$J$88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'profiling-and-rs'!$H$89:$H$96</c:f>
            </c:strRef>
          </c:cat>
          <c:val>
            <c:numRef>
              <c:f>'profiling-and-rs'!$J$89:$J$96</c:f>
              <c:numCache/>
            </c:numRef>
          </c:val>
          <c:smooth val="0"/>
        </c:ser>
        <c:ser>
          <c:idx val="2"/>
          <c:order val="2"/>
          <c:tx>
            <c:strRef>
              <c:f>'profiling-and-rs'!$K$88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'profiling-and-rs'!$H$89:$H$96</c:f>
            </c:strRef>
          </c:cat>
          <c:val>
            <c:numRef>
              <c:f>'profiling-and-rs'!$K$89:$K$96</c:f>
              <c:numCache/>
            </c:numRef>
          </c:val>
          <c:smooth val="0"/>
        </c:ser>
        <c:ser>
          <c:idx val="3"/>
          <c:order val="3"/>
          <c:tx>
            <c:strRef>
              <c:f>'profiling-and-rs'!$L$88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'profiling-and-rs'!$H$89:$H$96</c:f>
            </c:strRef>
          </c:cat>
          <c:val>
            <c:numRef>
              <c:f>'profiling-and-rs'!$L$89:$L$96</c:f>
              <c:numCache/>
            </c:numRef>
          </c:val>
          <c:smooth val="0"/>
        </c:ser>
        <c:axId val="369379211"/>
        <c:axId val="327157515"/>
      </c:lineChart>
      <c:catAx>
        <c:axId val="369379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157515"/>
      </c:catAx>
      <c:valAx>
        <c:axId val="327157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379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, 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'profiling-and-rs'!$I$98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'profiling-and-rs'!$H$99:$H$106</c:f>
            </c:strRef>
          </c:cat>
          <c:val>
            <c:numRef>
              <c:f>'profiling-and-rs'!$I$99:$I$106</c:f>
              <c:numCache/>
            </c:numRef>
          </c:val>
          <c:smooth val="0"/>
        </c:ser>
        <c:ser>
          <c:idx val="1"/>
          <c:order val="1"/>
          <c:tx>
            <c:strRef>
              <c:f>'profiling-and-rs'!$J$98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'profiling-and-rs'!$H$99:$H$106</c:f>
            </c:strRef>
          </c:cat>
          <c:val>
            <c:numRef>
              <c:f>'profiling-and-rs'!$J$99:$J$106</c:f>
              <c:numCache/>
            </c:numRef>
          </c:val>
          <c:smooth val="0"/>
        </c:ser>
        <c:ser>
          <c:idx val="2"/>
          <c:order val="2"/>
          <c:tx>
            <c:strRef>
              <c:f>'profiling-and-rs'!$K$98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'profiling-and-rs'!$H$99:$H$106</c:f>
            </c:strRef>
          </c:cat>
          <c:val>
            <c:numRef>
              <c:f>'profiling-and-rs'!$K$99:$K$106</c:f>
              <c:numCache/>
            </c:numRef>
          </c:val>
          <c:smooth val="0"/>
        </c:ser>
        <c:ser>
          <c:idx val="3"/>
          <c:order val="3"/>
          <c:tx>
            <c:strRef>
              <c:f>'profiling-and-rs'!$L$98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'profiling-and-rs'!$H$99:$H$106</c:f>
            </c:strRef>
          </c:cat>
          <c:val>
            <c:numRef>
              <c:f>'profiling-and-rs'!$L$99:$L$106</c:f>
              <c:numCache/>
            </c:numRef>
          </c:val>
          <c:smooth val="0"/>
        </c:ser>
        <c:axId val="340285702"/>
        <c:axId val="420956536"/>
      </c:lineChart>
      <c:catAx>
        <c:axId val="340285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freqmine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956536"/>
      </c:catAx>
      <c:valAx>
        <c:axId val="42095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285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'fada-arm-on-x86'!$F$1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'fada-arm-on-x86'!$E$2:$E$9</c:f>
            </c:strRef>
          </c:cat>
          <c:val>
            <c:numRef>
              <c:f>'fada-arm-on-x86'!$F$2:$F$9</c:f>
              <c:numCache/>
            </c:numRef>
          </c:val>
          <c:smooth val="0"/>
        </c:ser>
        <c:ser>
          <c:idx val="1"/>
          <c:order val="1"/>
          <c:tx>
            <c:strRef>
              <c:f>'fada-arm-on-x86'!$G$1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'fada-arm-on-x86'!$E$2:$E$9</c:f>
            </c:strRef>
          </c:cat>
          <c:val>
            <c:numRef>
              <c:f>'fada-arm-on-x86'!$G$2:$G$9</c:f>
              <c:numCache/>
            </c:numRef>
          </c:val>
          <c:smooth val="0"/>
        </c:ser>
        <c:axId val="2079792688"/>
        <c:axId val="3694703"/>
      </c:lineChart>
      <c:catAx>
        <c:axId val="20797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4703"/>
      </c:catAx>
      <c:valAx>
        <c:axId val="3694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792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'fada-arm-on-x86'!$F$11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'fada-arm-on-x86'!$E$12:$E$19</c:f>
            </c:strRef>
          </c:cat>
          <c:val>
            <c:numRef>
              <c:f>'fada-arm-on-x86'!$F$12:$F$19</c:f>
              <c:numCache/>
            </c:numRef>
          </c:val>
          <c:smooth val="0"/>
        </c:ser>
        <c:ser>
          <c:idx val="1"/>
          <c:order val="1"/>
          <c:tx>
            <c:strRef>
              <c:f>'fada-arm-on-x86'!$G$11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'fada-arm-on-x86'!$E$12:$E$19</c:f>
            </c:strRef>
          </c:cat>
          <c:val>
            <c:numRef>
              <c:f>'fada-arm-on-x86'!$G$12:$G$19</c:f>
              <c:numCache/>
            </c:numRef>
          </c:val>
          <c:smooth val="0"/>
        </c:ser>
        <c:axId val="1005512467"/>
        <c:axId val="964321266"/>
      </c:lineChart>
      <c:catAx>
        <c:axId val="1005512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canneal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321266"/>
      </c:catAx>
      <c:valAx>
        <c:axId val="964321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512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'fada-arm-on-x86'!$F$21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'fada-arm-on-x86'!$E$22:$E$29</c:f>
            </c:strRef>
          </c:cat>
          <c:val>
            <c:numRef>
              <c:f>'fada-arm-on-x86'!$F$22:$F$29</c:f>
              <c:numCache/>
            </c:numRef>
          </c:val>
          <c:smooth val="0"/>
        </c:ser>
        <c:ser>
          <c:idx val="1"/>
          <c:order val="1"/>
          <c:tx>
            <c:strRef>
              <c:f>'fada-arm-on-x86'!$G$21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'fada-arm-on-x86'!$E$22:$E$29</c:f>
            </c:strRef>
          </c:cat>
          <c:val>
            <c:numRef>
              <c:f>'fada-arm-on-x86'!$G$22:$G$29</c:f>
              <c:numCache/>
            </c:numRef>
          </c:val>
          <c:smooth val="0"/>
        </c:ser>
        <c:axId val="1649071833"/>
        <c:axId val="1734607933"/>
      </c:lineChart>
      <c:catAx>
        <c:axId val="1649071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607933"/>
      </c:catAx>
      <c:valAx>
        <c:axId val="1734607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071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'fada-arm-on-x86'!$E$32:$E$39</c:f>
            </c:strRef>
          </c:cat>
          <c:val>
            <c:numRef>
              <c:f>'fada-arm-on-x86'!$F$32:$F$39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'fada-arm-on-x86'!$E$32:$E$39</c:f>
            </c:strRef>
          </c:cat>
          <c:val>
            <c:numRef>
              <c:f>'fada-arm-on-x86'!$G$32:$G$39</c:f>
              <c:numCache/>
            </c:numRef>
          </c:val>
          <c:smooth val="0"/>
        </c:ser>
        <c:axId val="1975454845"/>
        <c:axId val="479221869"/>
      </c:lineChart>
      <c:catAx>
        <c:axId val="1975454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221869"/>
      </c:catAx>
      <c:valAx>
        <c:axId val="479221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454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'fada-arm-on-x86'!$E$42:$E$49</c:f>
            </c:strRef>
          </c:cat>
          <c:val>
            <c:numRef>
              <c:f>'fada-arm-on-x86'!$F$42:$F$49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'fada-arm-on-x86'!$E$42:$E$49</c:f>
            </c:strRef>
          </c:cat>
          <c:val>
            <c:numRef>
              <c:f>'fada-arm-on-x86'!$G$42:$G$49</c:f>
              <c:numCache/>
            </c:numRef>
          </c:val>
          <c:smooth val="0"/>
        </c:ser>
        <c:axId val="1322319500"/>
        <c:axId val="984238826"/>
      </c:lineChart>
      <c:catAx>
        <c:axId val="1322319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238826"/>
      </c:catAx>
      <c:valAx>
        <c:axId val="984238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319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'fada-arm-on-x86'!$E$52:$E$59</c:f>
            </c:strRef>
          </c:cat>
          <c:val>
            <c:numRef>
              <c:f>'fada-arm-on-x86'!$F$52:$F$59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'fada-arm-on-x86'!$E$52:$E$59</c:f>
            </c:strRef>
          </c:cat>
          <c:val>
            <c:numRef>
              <c:f>'fada-arm-on-x86'!$G$52:$G$59</c:f>
              <c:numCache/>
            </c:numRef>
          </c:val>
          <c:smooth val="0"/>
        </c:ser>
        <c:axId val="724394999"/>
        <c:axId val="1704091353"/>
      </c:lineChart>
      <c:catAx>
        <c:axId val="724394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091353"/>
      </c:catAx>
      <c:valAx>
        <c:axId val="1704091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394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'fada-arm-on-x86'!$E$62:$E$69</c:f>
            </c:strRef>
          </c:cat>
          <c:val>
            <c:numRef>
              <c:f>'fada-arm-on-x86'!$F$62:$F$69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'fada-arm-on-x86'!$E$62:$E$69</c:f>
            </c:strRef>
          </c:cat>
          <c:val>
            <c:numRef>
              <c:f>'fada-arm-on-x86'!$G$62:$G$69</c:f>
              <c:numCache/>
            </c:numRef>
          </c:val>
          <c:smooth val="0"/>
        </c:ser>
        <c:axId val="1421122112"/>
        <c:axId val="1936718077"/>
      </c:lineChart>
      <c:catAx>
        <c:axId val="14211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718077"/>
      </c:catAx>
      <c:valAx>
        <c:axId val="1936718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122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'fada-arm-on-x86'!$E$81:$E$88</c:f>
            </c:strRef>
          </c:cat>
          <c:val>
            <c:numRef>
              <c:f>'fada-arm-on-x86'!$F$81:$F$88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'fada-arm-on-x86'!$E$81:$E$88</c:f>
            </c:strRef>
          </c:cat>
          <c:val>
            <c:numRef>
              <c:f>'fada-arm-on-x86'!$G$81:$G$88</c:f>
              <c:numCache/>
            </c:numRef>
          </c:val>
          <c:smooth val="0"/>
        </c:ser>
        <c:axId val="1609332793"/>
        <c:axId val="2063812853"/>
      </c:lineChart>
      <c:catAx>
        <c:axId val="1609332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812853"/>
      </c:catAx>
      <c:valAx>
        <c:axId val="2063812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332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'parsec-baseline-simlarge-full-a'!$A$191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'parsec-baseline-simlarge-full-a'!$B$191:$J$191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'parsec-baseline-simlarge-full-a'!$A$192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'parsec-baseline-simlarge-full-a'!$B$192:$J$192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'parsec-baseline-simlarge-full-a'!$A$193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'parsec-baseline-simlarge-full-a'!$B$193:$J$193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'parsec-baseline-simlarge-full-a'!$A$194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'parsec-baseline-simlarge-full-a'!$B$194:$J$194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'parsec-baseline-simlarge-full-a'!$A$195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'parsec-baseline-simlarge-full-a'!$B$195:$J$195</c:f>
              <c:numCache/>
            </c:numRef>
          </c:val>
          <c:smooth val="0"/>
        </c:ser>
        <c:axId val="155573653"/>
        <c:axId val="1042592172"/>
      </c:lineChart>
      <c:catAx>
        <c:axId val="155573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592172"/>
      </c:catAx>
      <c:valAx>
        <c:axId val="1042592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73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'fada-arm-on-x86'!$E$91:$E$98</c:f>
            </c:strRef>
          </c:cat>
          <c:val>
            <c:numRef>
              <c:f>'fada-arm-on-x86'!$F$91:$F$98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'fada-arm-on-x86'!$E$91:$E$98</c:f>
            </c:strRef>
          </c:cat>
          <c:val>
            <c:numRef>
              <c:f>'fada-arm-on-x86'!$G$91:$G$98</c:f>
              <c:numCache/>
            </c:numRef>
          </c:val>
          <c:smooth val="0"/>
        </c:ser>
        <c:axId val="733754514"/>
        <c:axId val="482428700"/>
      </c:lineChart>
      <c:catAx>
        <c:axId val="73375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428700"/>
      </c:catAx>
      <c:valAx>
        <c:axId val="482428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754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'fada-arm-on-x86'!$J$193:$J$204</c:f>
            </c:strRef>
          </c:cat>
          <c:val>
            <c:numRef>
              <c:f>'fada-arm-on-x86'!$K$193:$K$204</c:f>
              <c:numCache/>
            </c:numRef>
          </c:val>
        </c:ser>
        <c:axId val="1092410919"/>
        <c:axId val="918454864"/>
      </c:barChart>
      <c:catAx>
        <c:axId val="1092410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454864"/>
      </c:catAx>
      <c:valAx>
        <c:axId val="91845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410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'fada-arm-on-x86'!$F$301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'fada-arm-on-x86'!$E$302:$E$309</c:f>
            </c:strRef>
          </c:cat>
          <c:val>
            <c:numRef>
              <c:f>'fada-arm-on-x86'!$F$302:$F$309</c:f>
              <c:numCache/>
            </c:numRef>
          </c:val>
          <c:smooth val="0"/>
        </c:ser>
        <c:ser>
          <c:idx val="1"/>
          <c:order val="1"/>
          <c:tx>
            <c:strRef>
              <c:f>'fada-arm-on-x86'!$G$301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'fada-arm-on-x86'!$E$302:$E$309</c:f>
            </c:strRef>
          </c:cat>
          <c:val>
            <c:numRef>
              <c:f>'fada-arm-on-x86'!$G$302:$G$309</c:f>
              <c:numCache/>
            </c:numRef>
          </c:val>
          <c:smooth val="0"/>
        </c:ser>
        <c:axId val="1454452191"/>
        <c:axId val="103815562"/>
      </c:lineChart>
      <c:catAx>
        <c:axId val="14544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canneal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15562"/>
      </c:catAx>
      <c:valAx>
        <c:axId val="103815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452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'fada-arm-on-x86'!$F$311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'fada-arm-on-x86'!$E$312:$E$319</c:f>
            </c:strRef>
          </c:cat>
          <c:val>
            <c:numRef>
              <c:f>'fada-arm-on-x86'!$F$312:$F$319</c:f>
              <c:numCache/>
            </c:numRef>
          </c:val>
          <c:smooth val="0"/>
        </c:ser>
        <c:ser>
          <c:idx val="1"/>
          <c:order val="1"/>
          <c:tx>
            <c:strRef>
              <c:f>'fada-arm-on-x86'!$G$311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'fada-arm-on-x86'!$E$312:$E$319</c:f>
            </c:strRef>
          </c:cat>
          <c:val>
            <c:numRef>
              <c:f>'fada-arm-on-x86'!$G$312:$G$319</c:f>
              <c:numCache/>
            </c:numRef>
          </c:val>
          <c:smooth val="0"/>
        </c:ser>
        <c:axId val="377379899"/>
        <c:axId val="680368605"/>
      </c:lineChart>
      <c:catAx>
        <c:axId val="377379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canneal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368605"/>
      </c:catAx>
      <c:valAx>
        <c:axId val="680368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379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'fada-arm-on-x86'!$F$344:$F$345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'fada-arm-on-x86'!$E$346:$E$352</c:f>
            </c:strRef>
          </c:cat>
          <c:val>
            <c:numRef>
              <c:f>'fada-arm-on-x86'!$F$346:$F$352</c:f>
              <c:numCache/>
            </c:numRef>
          </c:val>
        </c:ser>
        <c:ser>
          <c:idx val="1"/>
          <c:order val="1"/>
          <c:tx>
            <c:strRef>
              <c:f>'fada-arm-on-x86'!$G$344:$G$345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'fada-arm-on-x86'!$E$346:$E$352</c:f>
            </c:strRef>
          </c:cat>
          <c:val>
            <c:numRef>
              <c:f>'fada-arm-on-x86'!$G$346:$G$352</c:f>
              <c:numCache/>
            </c:numRef>
          </c:val>
        </c:ser>
        <c:axId val="531311775"/>
        <c:axId val="1060649805"/>
      </c:barChart>
      <c:catAx>
        <c:axId val="53131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blackscholes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649805"/>
      </c:catAx>
      <c:valAx>
        <c:axId val="1060649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3117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'fada-arm-on-x86'!$E$354:$E$363</c:f>
            </c:strRef>
          </c:cat>
          <c:val>
            <c:numRef>
              <c:f>'fada-arm-on-x86'!$F$354:$F$363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'fada-arm-on-x86'!$E$354:$E$363</c:f>
            </c:strRef>
          </c:cat>
          <c:val>
            <c:numRef>
              <c:f>'fada-arm-on-x86'!$G$354:$G$363</c:f>
              <c:numCache/>
            </c:numRef>
          </c:val>
        </c:ser>
        <c:axId val="324538345"/>
        <c:axId val="1854464376"/>
      </c:barChart>
      <c:catAx>
        <c:axId val="32453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464376"/>
      </c:catAx>
      <c:valAx>
        <c:axId val="185446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538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'fada-arm-on-x86'!$E$365:$E$373</c:f>
            </c:strRef>
          </c:cat>
          <c:val>
            <c:numRef>
              <c:f>'fada-arm-on-x86'!$F$365:$F$373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'fada-arm-on-x86'!$E$365:$E$373</c:f>
            </c:strRef>
          </c:cat>
          <c:val>
            <c:numRef>
              <c:f>'fada-arm-on-x86'!$G$365:$G$373</c:f>
              <c:numCache/>
            </c:numRef>
          </c:val>
        </c:ser>
        <c:axId val="1787335923"/>
        <c:axId val="1046602486"/>
      </c:barChart>
      <c:catAx>
        <c:axId val="1787335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602486"/>
      </c:catAx>
      <c:valAx>
        <c:axId val="1046602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335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'fada-arm-on-x86'!$F$374:$F$375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'fada-arm-on-x86'!$E$376:$E$383</c:f>
            </c:strRef>
          </c:cat>
          <c:val>
            <c:numRef>
              <c:f>'fada-arm-on-x86'!$F$376:$F$383</c:f>
              <c:numCache/>
            </c:numRef>
          </c:val>
        </c:ser>
        <c:ser>
          <c:idx val="1"/>
          <c:order val="1"/>
          <c:tx>
            <c:strRef>
              <c:f>'fada-arm-on-x86'!$G$374:$G$375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'fada-arm-on-x86'!$E$376:$E$383</c:f>
            </c:strRef>
          </c:cat>
          <c:val>
            <c:numRef>
              <c:f>'fada-arm-on-x86'!$G$376:$G$383</c:f>
              <c:numCache/>
            </c:numRef>
          </c:val>
        </c:ser>
        <c:axId val="550517948"/>
        <c:axId val="931552290"/>
      </c:barChart>
      <c:catAx>
        <c:axId val="550517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fluidanimate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552290"/>
      </c:catAx>
      <c:valAx>
        <c:axId val="931552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517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'fada-arm-on-x86'!$F$384:$F$385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'fada-arm-on-x86'!$E$386:$E$393</c:f>
            </c:strRef>
          </c:cat>
          <c:val>
            <c:numRef>
              <c:f>'fada-arm-on-x86'!$F$386:$F$393</c:f>
              <c:numCache/>
            </c:numRef>
          </c:val>
        </c:ser>
        <c:ser>
          <c:idx val="1"/>
          <c:order val="1"/>
          <c:tx>
            <c:strRef>
              <c:f>'fada-arm-on-x86'!$G$384:$G$385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'fada-arm-on-x86'!$E$386:$E$393</c:f>
            </c:strRef>
          </c:cat>
          <c:val>
            <c:numRef>
              <c:f>'fada-arm-on-x86'!$G$386:$G$393</c:f>
              <c:numCache/>
            </c:numRef>
          </c:val>
        </c:ser>
        <c:axId val="1935158919"/>
        <c:axId val="439630606"/>
      </c:barChart>
      <c:catAx>
        <c:axId val="1935158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freqmine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630606"/>
      </c:catAx>
      <c:valAx>
        <c:axId val="439630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158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'fada-arm-on-x86'!$F$394:$F$395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'fada-arm-on-x86'!$E$396:$E$403</c:f>
            </c:strRef>
          </c:cat>
          <c:val>
            <c:numRef>
              <c:f>'fada-arm-on-x86'!$F$396:$F$403</c:f>
              <c:numCache/>
            </c:numRef>
          </c:val>
        </c:ser>
        <c:ser>
          <c:idx val="1"/>
          <c:order val="1"/>
          <c:tx>
            <c:strRef>
              <c:f>'fada-arm-on-x86'!$G$394:$G$395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'fada-arm-on-x86'!$E$396:$E$403</c:f>
            </c:strRef>
          </c:cat>
          <c:val>
            <c:numRef>
              <c:f>'fada-arm-on-x86'!$G$396:$G$403</c:f>
              <c:numCache/>
            </c:numRef>
          </c:val>
        </c:ser>
        <c:axId val="1862693481"/>
        <c:axId val="440377851"/>
      </c:barChart>
      <c:catAx>
        <c:axId val="1862693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streamcluster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377851"/>
      </c:catAx>
      <c:valAx>
        <c:axId val="440377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693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'parsec-baseline-simlarge-full-a'!$A$186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'parsec-baseline-simlarge-full-a'!$B$186:$J$186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'parsec-baseline-simlarge-full-a'!$A$187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'parsec-baseline-simlarge-full-a'!$B$187:$J$187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'parsec-baseline-simlarge-full-a'!$A$188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'parsec-baseline-simlarge-full-a'!$B$188:$J$188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'parsec-baseline-simlarge-full-a'!$A$189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'parsec-baseline-simlarge-full-a'!$B$189:$J$189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'parsec-baseline-simlarge-full-a'!$A$190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'parsec-baseline-simlarge-full-a'!$B$190:$J$190</c:f>
              <c:numCache/>
            </c:numRef>
          </c:val>
          <c:smooth val="0"/>
        </c:ser>
        <c:axId val="772966983"/>
        <c:axId val="291312490"/>
      </c:lineChart>
      <c:catAx>
        <c:axId val="772966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312490"/>
      </c:catAx>
      <c:valAx>
        <c:axId val="291312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966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 and fada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'fada-arm-on-x86'!$F$404:$F$405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'fada-arm-on-x86'!$E$406:$E$413</c:f>
            </c:strRef>
          </c:cat>
          <c:val>
            <c:numRef>
              <c:f>'fada-arm-on-x86'!$F$406:$F$413</c:f>
              <c:numCache/>
            </c:numRef>
          </c:val>
        </c:ser>
        <c:ser>
          <c:idx val="1"/>
          <c:order val="1"/>
          <c:tx>
            <c:strRef>
              <c:f>'fada-arm-on-x86'!$G$404:$G$405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'fada-arm-on-x86'!$E$406:$E$413</c:f>
            </c:strRef>
          </c:cat>
          <c:val>
            <c:numRef>
              <c:f>'fada-arm-on-x86'!$G$406:$G$413</c:f>
              <c:numCache/>
            </c:numRef>
          </c:val>
        </c:ser>
        <c:axId val="1369709690"/>
        <c:axId val="1313325808"/>
      </c:barChart>
      <c:catAx>
        <c:axId val="1369709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swaptions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325808"/>
      </c:catAx>
      <c:valAx>
        <c:axId val="1313325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709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'fada-arm-on-x86'!$B$417:$B$424</c:f>
            </c:strRef>
          </c:cat>
          <c:val>
            <c:numRef>
              <c:f>'fada-arm-on-x86'!$C$417:$C$424</c:f>
              <c:numCache/>
            </c:numRef>
          </c:val>
        </c:ser>
        <c:axId val="393215760"/>
        <c:axId val="1947447259"/>
      </c:barChart>
      <c:catAx>
        <c:axId val="39321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447259"/>
      </c:catAx>
      <c:valAx>
        <c:axId val="1947447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215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'fada-arm-on-x86'!$F$130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'fada-arm-on-x86'!$E$131:$E$138</c:f>
            </c:strRef>
          </c:cat>
          <c:val>
            <c:numRef>
              <c:f>'fada-arm-on-x86'!$F$131:$F$138</c:f>
              <c:numCache/>
            </c:numRef>
          </c:val>
          <c:smooth val="0"/>
        </c:ser>
        <c:ser>
          <c:idx val="1"/>
          <c:order val="1"/>
          <c:tx>
            <c:strRef>
              <c:f>'fada-arm-on-x86'!$G$130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'fada-arm-on-x86'!$E$131:$E$138</c:f>
            </c:strRef>
          </c:cat>
          <c:val>
            <c:numRef>
              <c:f>'fada-arm-on-x86'!$G$131:$G$138</c:f>
              <c:numCache/>
            </c:numRef>
          </c:val>
          <c:smooth val="0"/>
        </c:ser>
        <c:axId val="263451246"/>
        <c:axId val="891967276"/>
      </c:lineChart>
      <c:catAx>
        <c:axId val="263451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streamcluster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967276"/>
      </c:catAx>
      <c:valAx>
        <c:axId val="891967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451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'spec-speedup'!$B$1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'spec-speedup'!$B$2:$B$9</c:f>
              <c:numCache/>
            </c:numRef>
          </c:val>
          <c:smooth val="0"/>
        </c:ser>
        <c:ser>
          <c:idx val="1"/>
          <c:order val="1"/>
          <c:tx>
            <c:strRef>
              <c:f>'spec-speedup'!$C$1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'spec-speedup'!$C$2:$C$9</c:f>
              <c:numCache/>
            </c:numRef>
          </c:val>
          <c:smooth val="0"/>
        </c:ser>
        <c:ser>
          <c:idx val="2"/>
          <c:order val="2"/>
          <c:tx>
            <c:strRef>
              <c:f>'spec-speedup'!$D$1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'spec-speedup'!$D$2:$D$9</c:f>
              <c:numCache/>
            </c:numRef>
          </c:val>
          <c:smooth val="0"/>
        </c:ser>
        <c:ser>
          <c:idx val="3"/>
          <c:order val="3"/>
          <c:tx>
            <c:strRef>
              <c:f>'spec-speedup'!$E$1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'spec-speedup'!$E$2:$E$9</c:f>
              <c:numCache/>
            </c:numRef>
          </c:val>
          <c:smooth val="0"/>
        </c:ser>
        <c:ser>
          <c:idx val="4"/>
          <c:order val="4"/>
          <c:tx>
            <c:strRef>
              <c:f>'spec-speedup'!$F$1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'spec-speedup'!$F$2:$F$9</c:f>
              <c:numCache/>
            </c:numRef>
          </c:val>
          <c:smooth val="0"/>
        </c:ser>
        <c:ser>
          <c:idx val="5"/>
          <c:order val="5"/>
          <c:tx>
            <c:strRef>
              <c:f>'spec-speedup'!$G$1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'spec-speedup'!$G$2:$G$9</c:f>
              <c:numCache/>
            </c:numRef>
          </c:val>
          <c:smooth val="0"/>
        </c:ser>
        <c:ser>
          <c:idx val="6"/>
          <c:order val="6"/>
          <c:tx>
            <c:strRef>
              <c:f>'spec-speedup'!$H$1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'spec-speedup'!$H$2:$H$9</c:f>
              <c:numCache/>
            </c:numRef>
          </c:val>
          <c:smooth val="0"/>
        </c:ser>
        <c:ser>
          <c:idx val="7"/>
          <c:order val="7"/>
          <c:tx>
            <c:strRef>
              <c:f>'spec-speedup'!$I$1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'spec-speedup'!$I$2:$I$9</c:f>
              <c:numCache/>
            </c:numRef>
          </c:val>
          <c:smooth val="0"/>
        </c:ser>
        <c:ser>
          <c:idx val="8"/>
          <c:order val="8"/>
          <c:tx>
            <c:strRef>
              <c:f>'spec-speedup'!$J$1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'spec-speedup'!$J$2:$J$9</c:f>
              <c:numCache/>
            </c:numRef>
          </c:val>
          <c:smooth val="0"/>
        </c:ser>
        <c:ser>
          <c:idx val="9"/>
          <c:order val="9"/>
          <c:tx>
            <c:strRef>
              <c:f>'spec-speedup'!$K$1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'spec-speedup'!$K$2:$K$9</c:f>
              <c:numCache/>
            </c:numRef>
          </c:val>
          <c:smooth val="0"/>
        </c:ser>
        <c:ser>
          <c:idx val="10"/>
          <c:order val="10"/>
          <c:tx>
            <c:strRef>
              <c:f>'spec-speedup'!$L$1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'spec-speedup'!$L$2:$L$9</c:f>
              <c:numCache/>
            </c:numRef>
          </c:val>
          <c:smooth val="0"/>
        </c:ser>
        <c:ser>
          <c:idx val="11"/>
          <c:order val="11"/>
          <c:tx>
            <c:strRef>
              <c:f>'spec-speedup'!$M$1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'spec-speedup'!$M$2:$M$9</c:f>
              <c:numCache/>
            </c:numRef>
          </c:val>
          <c:smooth val="0"/>
        </c:ser>
        <c:ser>
          <c:idx val="12"/>
          <c:order val="12"/>
          <c:tx>
            <c:strRef>
              <c:f>'spec-speedup'!$N$1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'spec-speedup'!$N$2:$N$9</c:f>
              <c:numCache/>
            </c:numRef>
          </c:val>
          <c:smooth val="0"/>
        </c:ser>
        <c:ser>
          <c:idx val="13"/>
          <c:order val="13"/>
          <c:tx>
            <c:strRef>
              <c:f>'spec-speedup'!$O$1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'spec-speedup'!$O$2:$O$9</c:f>
              <c:numCache/>
            </c:numRef>
          </c:val>
          <c:smooth val="0"/>
        </c:ser>
        <c:ser>
          <c:idx val="14"/>
          <c:order val="14"/>
          <c:tx>
            <c:strRef>
              <c:f>'spec-speedup'!$P$1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'spec-speedup'!$P$2:$P$9</c:f>
              <c:numCache/>
            </c:numRef>
          </c:val>
          <c:smooth val="0"/>
        </c:ser>
        <c:ser>
          <c:idx val="15"/>
          <c:order val="15"/>
          <c:tx>
            <c:strRef>
              <c:f>'spec-speedup'!$Q$1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'spec-speedup'!$Q$2:$Q$9</c:f>
              <c:numCache/>
            </c:numRef>
          </c:val>
          <c:smooth val="0"/>
        </c:ser>
        <c:ser>
          <c:idx val="16"/>
          <c:order val="16"/>
          <c:tx>
            <c:strRef>
              <c:f>'spec-speedup'!$R$1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'spec-speedup'!$A$2:$A$9</c:f>
            </c:strRef>
          </c:cat>
          <c:val>
            <c:numRef>
              <c:f>'spec-speedup'!$R$2:$R$9</c:f>
              <c:numCache/>
            </c:numRef>
          </c:val>
          <c:smooth val="0"/>
        </c:ser>
        <c:axId val="1046732912"/>
        <c:axId val="1163712366"/>
      </c:lineChart>
      <c:catAx>
        <c:axId val="104673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712366"/>
      </c:catAx>
      <c:valAx>
        <c:axId val="116371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732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'spec-speedup'!$M$12:$M$20</c:f>
              <c:numCache/>
            </c:numRef>
          </c:val>
          <c:smooth val="0"/>
        </c:ser>
        <c:axId val="2139051138"/>
        <c:axId val="200562058"/>
      </c:lineChart>
      <c:catAx>
        <c:axId val="2139051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62058"/>
      </c:catAx>
      <c:valAx>
        <c:axId val="200562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051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gen-time and compile-time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'gen-time-x86-arm'!$B$1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'gen-time-x86-arm'!$A$2:$A$18</c:f>
            </c:strRef>
          </c:cat>
          <c:val>
            <c:numRef>
              <c:f>'gen-time-x86-arm'!$B$2:$B$18</c:f>
              <c:numCache/>
            </c:numRef>
          </c:val>
        </c:ser>
        <c:ser>
          <c:idx val="1"/>
          <c:order val="1"/>
          <c:tx>
            <c:strRef>
              <c:f>'gen-time-x86-arm'!$C$1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'gen-time-x86-arm'!$A$2:$A$18</c:f>
            </c:strRef>
          </c:cat>
          <c:val>
            <c:numRef>
              <c:f>'gen-time-x86-arm'!$C$2:$C$18</c:f>
              <c:numCache/>
            </c:numRef>
          </c:val>
        </c:ser>
        <c:overlap val="100"/>
        <c:axId val="514220421"/>
        <c:axId val="1313787341"/>
      </c:barChart>
      <c:catAx>
        <c:axId val="514220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787341"/>
      </c:catAx>
      <c:valAx>
        <c:axId val="1313787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220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'gen-time-x86-arm'!$A$21:$A$29</c:f>
            </c:strRef>
          </c:cat>
          <c:val>
            <c:numRef>
              <c:f>'gen-time-x86-arm'!$B$21:$B$29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'gen-time-x86-arm'!$A$21:$A$29</c:f>
            </c:strRef>
          </c:cat>
          <c:val>
            <c:numRef>
              <c:f>'gen-time-x86-arm'!$C$21:$C$29</c:f>
              <c:numCache/>
            </c:numRef>
          </c:val>
        </c:ser>
        <c:overlap val="100"/>
        <c:axId val="1349410381"/>
        <c:axId val="606507605"/>
      </c:barChart>
      <c:catAx>
        <c:axId val="1349410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507605"/>
      </c:catAx>
      <c:valAx>
        <c:axId val="606507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410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x86 and arm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'gen-time-x86-arm'!$B$32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'gen-time-x86-arm'!$A$33:$A$41</c:f>
            </c:strRef>
          </c:cat>
          <c:val>
            <c:numRef>
              <c:f>'gen-time-x86-arm'!$B$33:$B$41</c:f>
              <c:numCache/>
            </c:numRef>
          </c:val>
        </c:ser>
        <c:ser>
          <c:idx val="1"/>
          <c:order val="1"/>
          <c:tx>
            <c:strRef>
              <c:f>'gen-time-x86-arm'!$C$32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'gen-time-x86-arm'!$A$33:$A$41</c:f>
            </c:strRef>
          </c:cat>
          <c:val>
            <c:numRef>
              <c:f>'gen-time-x86-arm'!$C$33:$C$41</c:f>
              <c:numCache/>
            </c:numRef>
          </c:val>
        </c:ser>
        <c:axId val="1673297399"/>
        <c:axId val="2122371843"/>
      </c:barChart>
      <c:catAx>
        <c:axId val="1673297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371843"/>
      </c:catAx>
      <c:valAx>
        <c:axId val="2122371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297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'parsec-baseline-simlarge-full-a'!$B$156:$J$156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'parsec-baseline-simlarge-full-a'!$A$157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'parsec-baseline-simlarge-full-a'!$B$157:$J$157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'parsec-baseline-simlarge-full-a'!$A$158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'parsec-baseline-simlarge-full-a'!$B$158:$J$158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'parsec-baseline-simlarge-full-a'!$A$159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'parsec-baseline-simlarge-full-a'!$B$159:$J$159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'parsec-baseline-simlarge-full-a'!$A$160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'parsec-baseline-simlarge-full-a'!$B$160:$J$160</c:f>
              <c:numCache/>
            </c:numRef>
          </c:val>
          <c:smooth val="0"/>
        </c:ser>
        <c:axId val="1619693778"/>
        <c:axId val="1733977694"/>
      </c:lineChart>
      <c:catAx>
        <c:axId val="1619693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977694"/>
      </c:catAx>
      <c:valAx>
        <c:axId val="1733977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693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'parsec-baseline-simlarge-full-a'!$B$130:$J$130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'parsec-baseline-simlarge-full-a'!$B$190:$J$190</c:f>
              <c:numCache/>
            </c:numRef>
          </c:val>
          <c:smooth val="0"/>
        </c:ser>
        <c:axId val="895187023"/>
        <c:axId val="2062826190"/>
      </c:lineChart>
      <c:catAx>
        <c:axId val="89518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826190"/>
      </c:catAx>
      <c:valAx>
        <c:axId val="2062826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187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rebuttal!$A$116:$A$125</c:f>
            </c:strRef>
          </c:cat>
          <c:val>
            <c:numRef>
              <c:f>rebuttal!$B$116:$B$125</c:f>
              <c:numCache/>
            </c:numRef>
          </c:val>
          <c:smooth val="0"/>
        </c:ser>
        <c:axId val="870323814"/>
        <c:axId val="82978224"/>
      </c:lineChart>
      <c:catAx>
        <c:axId val="87032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78224"/>
      </c:catAx>
      <c:valAx>
        <c:axId val="82978224"/>
        <c:scaling>
          <c:orientation val="minMax"/>
          <c:min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32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'parsec-baseline-simlarge-full-a'!$B$135:$J$135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'parsec-baseline-simlarge-full-a'!$A$195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'parsec-baseline-simlarge-full-a'!$B$195:$J$195</c:f>
              <c:numCache/>
            </c:numRef>
          </c:val>
          <c:smooth val="0"/>
        </c:ser>
        <c:axId val="1684740041"/>
        <c:axId val="1351659108"/>
      </c:lineChart>
      <c:catAx>
        <c:axId val="1684740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659108"/>
      </c:catAx>
      <c:valAx>
        <c:axId val="1351659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740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'parsec-baseline-simlarge-full-a'!$B$140:$J$140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'parsec-baseline-simlarge-full-a'!$A$200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'parsec-baseline-simlarge-full-a'!$B$200:$J$200</c:f>
              <c:numCache/>
            </c:numRef>
          </c:val>
          <c:smooth val="0"/>
        </c:ser>
        <c:axId val="1489270058"/>
        <c:axId val="1799593803"/>
      </c:lineChart>
      <c:catAx>
        <c:axId val="1489270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593803"/>
      </c:catAx>
      <c:valAx>
        <c:axId val="1799593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270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'parsec-baseline-simlarge-full-a'!$A$145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'parsec-baseline-simlarge-full-a'!$B$145:$J$145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'parsec-baseline-simlarge-full-a'!$A$205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'parsec-baseline-simlarge-full-a'!$B$205:$J$205</c:f>
              <c:numCache/>
            </c:numRef>
          </c:val>
          <c:smooth val="0"/>
        </c:ser>
        <c:axId val="1594041073"/>
        <c:axId val="215827117"/>
      </c:lineChart>
      <c:catAx>
        <c:axId val="1594041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827117"/>
      </c:catAx>
      <c:valAx>
        <c:axId val="215827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0410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'parsec-baseline-simlarge-full-a'!$B$155:$J$155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'parsec-baseline-simlarge-full-a'!$B$215:$J$215</c:f>
              <c:numCache/>
            </c:numRef>
          </c:val>
          <c:smooth val="0"/>
        </c:ser>
        <c:axId val="1520945357"/>
        <c:axId val="624295446"/>
      </c:lineChart>
      <c:catAx>
        <c:axId val="1520945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295446"/>
      </c:catAx>
      <c:valAx>
        <c:axId val="624295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945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'parsec-baseline-simlarge-full-a'!$A$160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'parsec-baseline-simlarge-full-a'!$B$160:$J$160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'parsec-baseline-simlarge-full-a'!$B$220:$J$220</c:f>
              <c:numCache/>
            </c:numRef>
          </c:val>
          <c:smooth val="0"/>
        </c:ser>
        <c:axId val="1248428629"/>
        <c:axId val="700958014"/>
      </c:lineChart>
      <c:catAx>
        <c:axId val="1248428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958014"/>
      </c:catAx>
      <c:valAx>
        <c:axId val="700958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428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'parsec-baseline-simlarge-full-a'!$A$165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'parsec-baseline-simlarge-full-a'!$B$165:$J$165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'parsec-baseline-simlarge-full-a'!$B$225:$J$225</c:f>
              <c:numCache/>
            </c:numRef>
          </c:val>
          <c:smooth val="0"/>
        </c:ser>
        <c:axId val="682404499"/>
        <c:axId val="528870606"/>
      </c:lineChart>
      <c:catAx>
        <c:axId val="682404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870606"/>
      </c:catAx>
      <c:valAx>
        <c:axId val="528870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404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'parsec-baseline-simlarge-full-a'!$A$170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'parsec-baseline-simlarge-full-a'!$B$170:$J$170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'parsec-baseline-simlarge-full-a'!$B$230:$J$230</c:f>
              <c:numCache/>
            </c:numRef>
          </c:val>
          <c:smooth val="0"/>
        </c:ser>
        <c:axId val="1073011821"/>
        <c:axId val="418068371"/>
      </c:lineChart>
      <c:catAx>
        <c:axId val="1073011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8068371"/>
      </c:catAx>
      <c:valAx>
        <c:axId val="418068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011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'parsec-baseline-simlarge-full-a'!$B$175:$J$175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'parsec-baseline-simlarge-full-a'!$A$235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'parsec-baseline-simlarge-full-a'!$B$235:$J$235</c:f>
              <c:numCache/>
            </c:numRef>
          </c:val>
          <c:smooth val="0"/>
        </c:ser>
        <c:axId val="1332259704"/>
        <c:axId val="814249084"/>
      </c:lineChart>
      <c:catAx>
        <c:axId val="133225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249084"/>
      </c:catAx>
      <c:valAx>
        <c:axId val="814249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259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'parsec-baseline-simlarge-full-a'!$A$180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'parsec-baseline-simlarge-full-a'!$B$180:$J$180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'parsec-baseline-simlarge-full-a'!$A$240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'parsec-baseline-simlarge-full-a'!$B$240:$J$240</c:f>
              <c:numCache/>
            </c:numRef>
          </c:val>
          <c:smooth val="0"/>
        </c:ser>
        <c:axId val="975372669"/>
        <c:axId val="424975306"/>
      </c:lineChart>
      <c:catAx>
        <c:axId val="97537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975306"/>
      </c:catAx>
      <c:valAx>
        <c:axId val="424975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3726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'parsec-baseline-simlarge-full-a'!$A$229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'parsec-baseline-simlarge-full-a'!$B$229:$J$229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'parsec-baseline-simlarge-full-a'!$A$169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'parsec-baseline-simlarge-full-a'!$B$169:$J$169</c:f>
              <c:numCache/>
            </c:numRef>
          </c:val>
          <c:smooth val="0"/>
        </c:ser>
        <c:axId val="1323589260"/>
        <c:axId val="1620547168"/>
      </c:lineChart>
      <c:catAx>
        <c:axId val="132358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547168"/>
      </c:catAx>
      <c:valAx>
        <c:axId val="1620547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589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Performance regression caused by a single commit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7"/>
            <c:marker>
              <c:symbol val="none"/>
            </c:marker>
          </c:dPt>
          <c:cat>
            <c:strRef>
              <c:f>rebuttal!$A$1:$A$26</c:f>
            </c:strRef>
          </c:cat>
          <c:val>
            <c:numRef>
              <c:f>rebuttal!$B$1:$B$26</c:f>
              <c:numCache/>
            </c:numRef>
          </c:val>
          <c:smooth val="0"/>
        </c:ser>
        <c:axId val="1328510684"/>
        <c:axId val="227126989"/>
      </c:lineChart>
      <c:catAx>
        <c:axId val="1328510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Commit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126989"/>
      </c:catAx>
      <c:valAx>
        <c:axId val="22712698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Absolute testing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510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'parsec-baseline-simlarge-full-a'!$B$265:$B$269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'parsec-baseline-simlarge-full-a'!$C$265:$C$269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'parsec-baseline-simlarge-full-a'!$D$265:$D$269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'parsec-baseline-simlarge-full-a'!$E$265:$E$269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'parsec-baseline-simlarge-full-a'!$F$265:$F$269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'parsec-baseline-simlarge-full-a'!$G$265:$G$269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'parsec-baseline-simlarge-full-a'!$H$265:$H$269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'parsec-baseline-simlarge-full-a'!$I$265:$I$269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'parsec-baseline-simlarge-full-a'!$A$265:$A$269</c:f>
            </c:strRef>
          </c:cat>
          <c:val>
            <c:numRef>
              <c:f>'parsec-baseline-simlarge-full-a'!$J$265:$J$269</c:f>
              <c:numCache/>
            </c:numRef>
          </c:val>
          <c:smooth val="0"/>
        </c:ser>
        <c:axId val="573513844"/>
        <c:axId val="510474400"/>
      </c:lineChart>
      <c:catAx>
        <c:axId val="573513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474400"/>
      </c:catAx>
      <c:valAx>
        <c:axId val="510474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513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'parsec-baseline-simlarge-full-a'!$B$270:$B$274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'parsec-baseline-simlarge-full-a'!$C$270:$C$274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'parsec-baseline-simlarge-full-a'!$D$270:$D$274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'parsec-baseline-simlarge-full-a'!$E$270:$E$274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'parsec-baseline-simlarge-full-a'!$F$270:$F$274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'parsec-baseline-simlarge-full-a'!$G$270:$G$274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'parsec-baseline-simlarge-full-a'!$H$270:$H$274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'parsec-baseline-simlarge-full-a'!$I$270:$I$274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'parsec-baseline-simlarge-full-a'!$A$270:$A$274</c:f>
            </c:strRef>
          </c:cat>
          <c:val>
            <c:numRef>
              <c:f>'parsec-baseline-simlarge-full-a'!$J$270:$J$274</c:f>
              <c:numCache/>
            </c:numRef>
          </c:val>
          <c:smooth val="0"/>
        </c:ser>
        <c:axId val="725679390"/>
        <c:axId val="505231968"/>
      </c:lineChart>
      <c:catAx>
        <c:axId val="725679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231968"/>
      </c:catAx>
      <c:valAx>
        <c:axId val="505231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679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'parsec-baseline-simlarge-full-a'!$B$275:$B$279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'parsec-baseline-simlarge-full-a'!$C$275:$C$279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'parsec-baseline-simlarge-full-a'!$D$275:$D$279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'parsec-baseline-simlarge-full-a'!$E$275:$E$279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'parsec-baseline-simlarge-full-a'!$F$275:$F$279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'parsec-baseline-simlarge-full-a'!$G$275:$G$279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'parsec-baseline-simlarge-full-a'!$H$275:$H$279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'parsec-baseline-simlarge-full-a'!$I$275:$I$279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'parsec-baseline-simlarge-full-a'!$A$275:$A$279</c:f>
            </c:strRef>
          </c:cat>
          <c:val>
            <c:numRef>
              <c:f>'parsec-baseline-simlarge-full-a'!$J$275:$J$279</c:f>
              <c:numCache/>
            </c:numRef>
          </c:val>
          <c:smooth val="0"/>
        </c:ser>
        <c:axId val="1237754548"/>
        <c:axId val="1811887238"/>
      </c:lineChart>
      <c:catAx>
        <c:axId val="1237754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887238"/>
      </c:catAx>
      <c:valAx>
        <c:axId val="1811887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754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'parsec-baseline-simlarge-full-a'!$B$280:$B$284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'parsec-baseline-simlarge-full-a'!$C$280:$C$284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'parsec-baseline-simlarge-full-a'!$D$280:$D$284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'parsec-baseline-simlarge-full-a'!$E$280:$E$284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'parsec-baseline-simlarge-full-a'!$F$280:$F$284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'parsec-baseline-simlarge-full-a'!$G$280:$G$284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'parsec-baseline-simlarge-full-a'!$H$280:$H$284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'parsec-baseline-simlarge-full-a'!$I$280:$I$284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'parsec-baseline-simlarge-full-a'!$A$280:$A$284</c:f>
            </c:strRef>
          </c:cat>
          <c:val>
            <c:numRef>
              <c:f>'parsec-baseline-simlarge-full-a'!$J$280:$J$284</c:f>
              <c:numCache/>
            </c:numRef>
          </c:val>
          <c:smooth val="0"/>
        </c:ser>
        <c:axId val="1826615636"/>
        <c:axId val="1673937886"/>
      </c:lineChart>
      <c:catAx>
        <c:axId val="182661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3937886"/>
      </c:catAx>
      <c:valAx>
        <c:axId val="1673937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615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'parsec-baseline-simlarge-full-a'!$B$290:$B$294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'parsec-baseline-simlarge-full-a'!$C$290:$C$294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'parsec-baseline-simlarge-full-a'!$D$290:$D$294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'parsec-baseline-simlarge-full-a'!$E$290:$E$294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'parsec-baseline-simlarge-full-a'!$F$290:$F$294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'parsec-baseline-simlarge-full-a'!$G$290:$G$294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'parsec-baseline-simlarge-full-a'!$H$290:$H$294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'parsec-baseline-simlarge-full-a'!$I$290:$I$294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'parsec-baseline-simlarge-full-a'!$A$290:$A$294</c:f>
            </c:strRef>
          </c:cat>
          <c:val>
            <c:numRef>
              <c:f>'parsec-baseline-simlarge-full-a'!$J$290:$J$294</c:f>
              <c:numCache/>
            </c:numRef>
          </c:val>
          <c:smooth val="0"/>
        </c:ser>
        <c:axId val="119969324"/>
        <c:axId val="1529498783"/>
      </c:lineChart>
      <c:catAx>
        <c:axId val="119969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498783"/>
      </c:catAx>
      <c:valAx>
        <c:axId val="1529498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69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'parsec-baseline-simlarge-full-a'!$B$295:$B$299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'parsec-baseline-simlarge-full-a'!$C$295:$C$299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'parsec-baseline-simlarge-full-a'!$D$295:$D$299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'parsec-baseline-simlarge-full-a'!$E$295:$E$299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'parsec-baseline-simlarge-full-a'!$F$295:$F$299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'parsec-baseline-simlarge-full-a'!$G$295:$G$299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'parsec-baseline-simlarge-full-a'!$H$295:$H$299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'parsec-baseline-simlarge-full-a'!$I$295:$I$299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'parsec-baseline-simlarge-full-a'!$A$295:$A$299</c:f>
            </c:strRef>
          </c:cat>
          <c:val>
            <c:numRef>
              <c:f>'parsec-baseline-simlarge-full-a'!$J$295:$J$299</c:f>
              <c:numCache/>
            </c:numRef>
          </c:val>
          <c:smooth val="0"/>
        </c:ser>
        <c:axId val="163263321"/>
        <c:axId val="1326168628"/>
      </c:lineChart>
      <c:catAx>
        <c:axId val="163263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168628"/>
      </c:catAx>
      <c:valAx>
        <c:axId val="1326168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63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'parsec-baseline-simlarge-full-a'!$B$300:$B$304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'parsec-baseline-simlarge-full-a'!$C$300:$C$304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'parsec-baseline-simlarge-full-a'!$D$300:$D$304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'parsec-baseline-simlarge-full-a'!$E$300:$E$304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'parsec-baseline-simlarge-full-a'!$F$300:$F$304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'parsec-baseline-simlarge-full-a'!$G$300:$G$304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'parsec-baseline-simlarge-full-a'!$H$300:$H$304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'parsec-baseline-simlarge-full-a'!$I$300:$I$304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'parsec-baseline-simlarge-full-a'!$A$300:$A$304</c:f>
            </c:strRef>
          </c:cat>
          <c:val>
            <c:numRef>
              <c:f>'parsec-baseline-simlarge-full-a'!$J$300:$J$304</c:f>
              <c:numCache/>
            </c:numRef>
          </c:val>
          <c:smooth val="0"/>
        </c:ser>
        <c:axId val="1109325829"/>
        <c:axId val="569617718"/>
      </c:lineChart>
      <c:catAx>
        <c:axId val="1109325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617718"/>
      </c:catAx>
      <c:valAx>
        <c:axId val="569617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325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'parsec-baseline-simlarge-full-a'!$B$305:$B$309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'parsec-baseline-simlarge-full-a'!$C$305:$C$309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'parsec-baseline-simlarge-full-a'!$D$305:$D$309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'parsec-baseline-simlarge-full-a'!$E$305:$E$309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'parsec-baseline-simlarge-full-a'!$F$305:$F$309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'parsec-baseline-simlarge-full-a'!$G$305:$G$309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'parsec-baseline-simlarge-full-a'!$H$305:$H$309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'parsec-baseline-simlarge-full-a'!$I$305:$I$309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'parsec-baseline-simlarge-full-a'!$A$305:$A$309</c:f>
            </c:strRef>
          </c:cat>
          <c:val>
            <c:numRef>
              <c:f>'parsec-baseline-simlarge-full-a'!$J$305:$J$309</c:f>
              <c:numCache/>
            </c:numRef>
          </c:val>
          <c:smooth val="0"/>
        </c:ser>
        <c:axId val="2054932662"/>
        <c:axId val="120448543"/>
      </c:lineChart>
      <c:catAx>
        <c:axId val="2054932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48543"/>
      </c:catAx>
      <c:valAx>
        <c:axId val="120448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932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'parsec-baseline-simlarge-full-a'!$A$42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'parsec-baseline-simlarge-full-a'!$B$42:$J$42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'parsec-baseline-simlarge-full-a'!$B$43:$J$43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'parsec-baseline-simlarge-full-a'!$A$44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'parsec-baseline-simlarge-full-a'!$B$44:$J$44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'parsec-baseline-simlarge-full-a'!$A$45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'parsec-baseline-simlarge-full-a'!$B$45:$J$45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'parsec-baseline-simlarge-full-a'!$A$46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'parsec-baseline-simlarge-full-a'!$B$46:$J$46</c:f>
              <c:numCache/>
            </c:numRef>
          </c:val>
          <c:smooth val="0"/>
        </c:ser>
        <c:axId val="647963657"/>
        <c:axId val="118386007"/>
      </c:lineChart>
      <c:catAx>
        <c:axId val="64796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86007"/>
      </c:catAx>
      <c:valAx>
        <c:axId val="118386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963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'parsec-baseline-simlarge-full-a'!$B$310:$B$314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'parsec-baseline-simlarge-full-a'!$C$310:$C$314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'parsec-baseline-simlarge-full-a'!$D$310:$D$314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'parsec-baseline-simlarge-full-a'!$E$310:$E$314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'parsec-baseline-simlarge-full-a'!$F$310:$F$314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'parsec-baseline-simlarge-full-a'!$G$310:$G$314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'parsec-baseline-simlarge-full-a'!$H$310:$H$314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'parsec-baseline-simlarge-full-a'!$I$310:$I$314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'parsec-baseline-simlarge-full-a'!$A$310:$A$314</c:f>
            </c:strRef>
          </c:cat>
          <c:val>
            <c:numRef>
              <c:f>'parsec-baseline-simlarge-full-a'!$J$310:$J$314</c:f>
              <c:numCache/>
            </c:numRef>
          </c:val>
          <c:smooth val="0"/>
        </c:ser>
        <c:axId val="2115913557"/>
        <c:axId val="2019182942"/>
      </c:lineChart>
      <c:catAx>
        <c:axId val="2115913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182942"/>
      </c:catAx>
      <c:valAx>
        <c:axId val="2019182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913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vs. 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rebuttal!$A$277:$A$402</c:f>
            </c:strRef>
          </c:cat>
          <c:val>
            <c:numRef>
              <c:f>rebuttal!$B$277:$B$402</c:f>
              <c:numCache/>
            </c:numRef>
          </c:val>
          <c:smooth val="0"/>
        </c:ser>
        <c:axId val="1588733282"/>
        <c:axId val="1521191148"/>
      </c:lineChart>
      <c:catAx>
        <c:axId val="1588733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191148"/>
      </c:catAx>
      <c:valAx>
        <c:axId val="1521191148"/>
        <c:scaling>
          <c:orientation val="minMax"/>
          <c:min val="8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733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'parsec-baseline-simlarge-full-a'!$B$315:$B$319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'parsec-baseline-simlarge-full-a'!$C$315:$C$319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'parsec-baseline-simlarge-full-a'!$D$315:$D$319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'parsec-baseline-simlarge-full-a'!$E$315:$E$319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'parsec-baseline-simlarge-full-a'!$F$315:$F$319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'parsec-baseline-simlarge-full-a'!$G$315:$G$319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'parsec-baseline-simlarge-full-a'!$H$315:$H$319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'parsec-baseline-simlarge-full-a'!$I$315:$I$319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'parsec-baseline-simlarge-full-a'!$A$315:$A$319</c:f>
            </c:strRef>
          </c:cat>
          <c:val>
            <c:numRef>
              <c:f>'parsec-baseline-simlarge-full-a'!$J$315:$J$319</c:f>
              <c:numCache/>
            </c:numRef>
          </c:val>
          <c:smooth val="0"/>
        </c:ser>
        <c:axId val="248978139"/>
        <c:axId val="2137301199"/>
      </c:lineChart>
      <c:catAx>
        <c:axId val="24897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301199"/>
      </c:catAx>
      <c:valAx>
        <c:axId val="2137301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978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'parsec-baseline-simlarge-full-a'!$B$325:$B$329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'parsec-baseline-simlarge-full-a'!$C$325:$C$329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'parsec-baseline-simlarge-full-a'!$D$325:$D$329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'parsec-baseline-simlarge-full-a'!$E$325:$E$329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'parsec-baseline-simlarge-full-a'!$F$325:$F$329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'parsec-baseline-simlarge-full-a'!$G$325:$G$329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'parsec-baseline-simlarge-full-a'!$H$325:$H$329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'parsec-baseline-simlarge-full-a'!$I$325:$I$329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'parsec-baseline-simlarge-full-a'!$A$325:$A$329</c:f>
            </c:strRef>
          </c:cat>
          <c:val>
            <c:numRef>
              <c:f>'parsec-baseline-simlarge-full-a'!$J$325:$J$329</c:f>
              <c:numCache/>
            </c:numRef>
          </c:val>
          <c:smooth val="0"/>
        </c:ser>
        <c:axId val="1810420421"/>
        <c:axId val="139171209"/>
      </c:lineChart>
      <c:catAx>
        <c:axId val="1810420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71209"/>
      </c:catAx>
      <c:valAx>
        <c:axId val="139171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420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'parsec-baseline-simlarge-full-a'!$B$330:$B$334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'parsec-baseline-simlarge-full-a'!$C$330:$C$334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'parsec-baseline-simlarge-full-a'!$D$330:$D$334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'parsec-baseline-simlarge-full-a'!$E$330:$E$334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'parsec-baseline-simlarge-full-a'!$F$330:$F$334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'parsec-baseline-simlarge-full-a'!$G$330:$G$334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'parsec-baseline-simlarge-full-a'!$H$330:$H$334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'parsec-baseline-simlarge-full-a'!$I$330:$I$334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'parsec-baseline-simlarge-full-a'!$A$330:$A$334</c:f>
            </c:strRef>
          </c:cat>
          <c:val>
            <c:numRef>
              <c:f>'parsec-baseline-simlarge-full-a'!$J$330:$J$334</c:f>
              <c:numCache/>
            </c:numRef>
          </c:val>
          <c:smooth val="0"/>
        </c:ser>
        <c:axId val="613256662"/>
        <c:axId val="108917120"/>
      </c:lineChart>
      <c:catAx>
        <c:axId val="613256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17120"/>
      </c:catAx>
      <c:valAx>
        <c:axId val="10891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256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'parsec-baseline-simlarge-full-a'!$B$335:$B$339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'parsec-baseline-simlarge-full-a'!$C$335:$C$339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'parsec-baseline-simlarge-full-a'!$D$335:$D$339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'parsec-baseline-simlarge-full-a'!$E$335:$E$339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'parsec-baseline-simlarge-full-a'!$F$335:$F$339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'parsec-baseline-simlarge-full-a'!$G$335:$G$339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'parsec-baseline-simlarge-full-a'!$H$335:$H$339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'parsec-baseline-simlarge-full-a'!$I$335:$I$339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'parsec-baseline-simlarge-full-a'!$A$335:$A$339</c:f>
            </c:strRef>
          </c:cat>
          <c:val>
            <c:numRef>
              <c:f>'parsec-baseline-simlarge-full-a'!$J$335:$J$339</c:f>
              <c:numCache/>
            </c:numRef>
          </c:val>
          <c:smooth val="0"/>
        </c:ser>
        <c:axId val="1699039133"/>
        <c:axId val="299148288"/>
      </c:lineChart>
      <c:catAx>
        <c:axId val="1699039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148288"/>
      </c:catAx>
      <c:valAx>
        <c:axId val="299148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039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'parsec-baseline-simlarge-full-a'!$B$340:$B$344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'parsec-baseline-simlarge-full-a'!$C$340:$C$344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'parsec-baseline-simlarge-full-a'!$D$340:$D$344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'parsec-baseline-simlarge-full-a'!$E$340:$E$344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'parsec-baseline-simlarge-full-a'!$F$340:$F$344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'parsec-baseline-simlarge-full-a'!$G$340:$G$344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'parsec-baseline-simlarge-full-a'!$H$340:$H$344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'parsec-baseline-simlarge-full-a'!$I$340:$I$344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'parsec-baseline-simlarge-full-a'!$A$340:$A$344</c:f>
            </c:strRef>
          </c:cat>
          <c:val>
            <c:numRef>
              <c:f>'parsec-baseline-simlarge-full-a'!$J$340:$J$344</c:f>
              <c:numCache/>
            </c:numRef>
          </c:val>
          <c:smooth val="0"/>
        </c:ser>
        <c:axId val="1406924067"/>
        <c:axId val="1846742280"/>
      </c:lineChart>
      <c:catAx>
        <c:axId val="1406924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742280"/>
      </c:catAx>
      <c:valAx>
        <c:axId val="1846742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924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'parsec-baseline-simlarge-full-a'!$B$350:$B$354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'parsec-baseline-simlarge-full-a'!$C$350:$C$354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'parsec-baseline-simlarge-full-a'!$D$350:$D$354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'parsec-baseline-simlarge-full-a'!$E$350:$E$354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'parsec-baseline-simlarge-full-a'!$F$350:$F$354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'parsec-baseline-simlarge-full-a'!$G$350:$G$354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'parsec-baseline-simlarge-full-a'!$H$350:$H$354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'parsec-baseline-simlarge-full-a'!$I$350:$I$354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'parsec-baseline-simlarge-full-a'!$A$350:$A$354</c:f>
            </c:strRef>
          </c:cat>
          <c:val>
            <c:numRef>
              <c:f>'parsec-baseline-simlarge-full-a'!$J$350:$J$354</c:f>
              <c:numCache/>
            </c:numRef>
          </c:val>
          <c:smooth val="0"/>
        </c:ser>
        <c:axId val="1840345406"/>
        <c:axId val="1525748954"/>
      </c:lineChart>
      <c:catAx>
        <c:axId val="1840345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748954"/>
      </c:catAx>
      <c:valAx>
        <c:axId val="1525748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345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'parsec-baseline-simlarge-full-a'!$B$355:$B$359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'parsec-baseline-simlarge-full-a'!$C$355:$C$359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'parsec-baseline-simlarge-full-a'!$D$355:$D$359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'parsec-baseline-simlarge-full-a'!$E$355:$E$359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'parsec-baseline-simlarge-full-a'!$F$355:$F$359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'parsec-baseline-simlarge-full-a'!$G$355:$G$359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'parsec-baseline-simlarge-full-a'!$H$355:$H$359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'parsec-baseline-simlarge-full-a'!$I$355:$I$359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'parsec-baseline-simlarge-full-a'!$A$355:$A$359</c:f>
            </c:strRef>
          </c:cat>
          <c:val>
            <c:numRef>
              <c:f>'parsec-baseline-simlarge-full-a'!$J$355:$J$359</c:f>
              <c:numCache/>
            </c:numRef>
          </c:val>
          <c:smooth val="0"/>
        </c:ser>
        <c:axId val="221723771"/>
        <c:axId val="2112519226"/>
      </c:lineChart>
      <c:catAx>
        <c:axId val="221723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519226"/>
      </c:catAx>
      <c:valAx>
        <c:axId val="2112519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723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'parsec-baseline-simlarge-full-a'!$B$360:$B$364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'parsec-baseline-simlarge-full-a'!$C$360:$C$364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'parsec-baseline-simlarge-full-a'!$D$360:$D$364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'parsec-baseline-simlarge-full-a'!$E$360:$E$364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'parsec-baseline-simlarge-full-a'!$F$360:$F$364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'parsec-baseline-simlarge-full-a'!$G$360:$G$364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'parsec-baseline-simlarge-full-a'!$H$360:$H$364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'parsec-baseline-simlarge-full-a'!$I$360:$I$364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'parsec-baseline-simlarge-full-a'!$A$360:$A$364</c:f>
            </c:strRef>
          </c:cat>
          <c:val>
            <c:numRef>
              <c:f>'parsec-baseline-simlarge-full-a'!$J$360:$J$364</c:f>
              <c:numCache/>
            </c:numRef>
          </c:val>
          <c:smooth val="0"/>
        </c:ser>
        <c:axId val="1182563042"/>
        <c:axId val="1845316349"/>
      </c:lineChart>
      <c:catAx>
        <c:axId val="1182563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316349"/>
      </c:catAx>
      <c:valAx>
        <c:axId val="1845316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563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'parsec-baseline-simlarge-full-a'!$B$365:$B$369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'parsec-baseline-simlarge-full-a'!$C$365:$C$369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'parsec-baseline-simlarge-full-a'!$D$365:$D$369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'parsec-baseline-simlarge-full-a'!$E$365:$E$369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'parsec-baseline-simlarge-full-a'!$F$365:$F$369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'parsec-baseline-simlarge-full-a'!$G$365:$G$369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'parsec-baseline-simlarge-full-a'!$H$365:$H$369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'parsec-baseline-simlarge-full-a'!$I$365:$I$369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'parsec-baseline-simlarge-full-a'!$A$365:$A$369</c:f>
            </c:strRef>
          </c:cat>
          <c:val>
            <c:numRef>
              <c:f>'parsec-baseline-simlarge-full-a'!$J$365:$J$369</c:f>
              <c:numCache/>
            </c:numRef>
          </c:val>
          <c:smooth val="0"/>
        </c:ser>
        <c:axId val="1002571022"/>
        <c:axId val="1987474849"/>
      </c:lineChart>
      <c:catAx>
        <c:axId val="1002571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474849"/>
      </c:catAx>
      <c:valAx>
        <c:axId val="1987474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571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'parsec-baseline-simlarge-full-a'!$B$370:$B$374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'parsec-baseline-simlarge-full-a'!$C$370:$C$374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'parsec-baseline-simlarge-full-a'!$D$370:$D$374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'parsec-baseline-simlarge-full-a'!$E$370:$E$374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'parsec-baseline-simlarge-full-a'!$F$370:$F$374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'parsec-baseline-simlarge-full-a'!$G$370:$G$374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'parsec-baseline-simlarge-full-a'!$H$370:$H$374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'parsec-baseline-simlarge-full-a'!$I$370:$I$374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'parsec-baseline-simlarge-full-a'!$A$370:$A$374</c:f>
            </c:strRef>
          </c:cat>
          <c:val>
            <c:numRef>
              <c:f>'parsec-baseline-simlarge-full-a'!$J$370:$J$374</c:f>
              <c:numCache/>
            </c:numRef>
          </c:val>
          <c:smooth val="0"/>
        </c:ser>
        <c:axId val="498798361"/>
        <c:axId val="280475692"/>
      </c:lineChart>
      <c:catAx>
        <c:axId val="498798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0475692"/>
      </c:catAx>
      <c:valAx>
        <c:axId val="280475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798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rate vs. 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rebuttal!$B$404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rebuttal!$A$405:$A$528</c:f>
            </c:strRef>
          </c:cat>
          <c:val>
            <c:numRef>
              <c:f>rebuttal!$B$405:$B$528</c:f>
              <c:numCache/>
            </c:numRef>
          </c:val>
          <c:smooth val="0"/>
        </c:ser>
        <c:axId val="776922880"/>
        <c:axId val="1767672825"/>
      </c:lineChart>
      <c:catAx>
        <c:axId val="7769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672825"/>
      </c:catAx>
      <c:valAx>
        <c:axId val="1767672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922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'parsec-baseline-simlarge-full-a'!$B$375:$B$379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'parsec-baseline-simlarge-full-a'!$C$375:$C$379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'parsec-baseline-simlarge-full-a'!$D$375:$D$379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'parsec-baseline-simlarge-full-a'!$E$375:$E$379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'parsec-baseline-simlarge-full-a'!$F$375:$F$379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'parsec-baseline-simlarge-full-a'!$G$375:$G$379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'parsec-baseline-simlarge-full-a'!$H$375:$H$379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'parsec-baseline-simlarge-full-a'!$I$375:$I$379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'parsec-baseline-simlarge-full-a'!$A$375:$A$379</c:f>
            </c:strRef>
          </c:cat>
          <c:val>
            <c:numRef>
              <c:f>'parsec-baseline-simlarge-full-a'!$J$375:$J$379</c:f>
              <c:numCache/>
            </c:numRef>
          </c:val>
          <c:smooth val="0"/>
        </c:ser>
        <c:axId val="610934116"/>
        <c:axId val="2081284517"/>
      </c:lineChart>
      <c:catAx>
        <c:axId val="610934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284517"/>
      </c:catAx>
      <c:valAx>
        <c:axId val="2081284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934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'parsec-baseline-simlarge-full-a'!$A$455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'parsec-baseline-simlarge-full-a'!$B$455:$J$455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'parsec-baseline-simlarge-full-a'!$A$456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'parsec-baseline-simlarge-full-a'!$B$456:$J$456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'parsec-baseline-simlarge-full-a'!$A$457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'parsec-baseline-simlarge-full-a'!$B$457:$J$457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'parsec-baseline-simlarge-full-a'!$A$458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'parsec-baseline-simlarge-full-a'!$B$458:$J$458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'parsec-baseline-simlarge-full-a'!$A$459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'parsec-baseline-simlarge-full-a'!$B$459:$J$459</c:f>
              <c:numCache/>
            </c:numRef>
          </c:val>
          <c:smooth val="0"/>
        </c:ser>
        <c:axId val="1387035484"/>
        <c:axId val="1665755640"/>
      </c:lineChart>
      <c:catAx>
        <c:axId val="1387035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755640"/>
      </c:catAx>
      <c:valAx>
        <c:axId val="166575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035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'parsec-baseline-simlarge-full-a'!$A$475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'parsec-baseline-simlarge-full-a'!$B$475:$J$475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'parsec-baseline-simlarge-full-a'!$A$476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'parsec-baseline-simlarge-full-a'!$B$476:$J$476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'parsec-baseline-simlarge-full-a'!$A$477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'parsec-baseline-simlarge-full-a'!$B$477:$J$477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'parsec-baseline-simlarge-full-a'!$A$478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'parsec-baseline-simlarge-full-a'!$B$478:$J$478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'parsec-baseline-simlarge-full-a'!$A$479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'parsec-baseline-simlarge-full-a'!$B$479:$J$479</c:f>
              <c:numCache/>
            </c:numRef>
          </c:val>
          <c:smooth val="0"/>
        </c:ser>
        <c:axId val="1871946047"/>
        <c:axId val="681095187"/>
      </c:lineChart>
      <c:catAx>
        <c:axId val="187194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095187"/>
      </c:catAx>
      <c:valAx>
        <c:axId val="681095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946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parsec.swaptions-simlarge-1, parsec.swaptions-simlarge-2, parsec.swaptions-simlarge-4, parsec.swaptions-simlarge-8 and parsec.swaptions-simlarge-16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'parsec-baseline-simlarge-full-a'!$A$536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'parsec-baseline-simlarge-full-a'!$B$535:$K$535</c:f>
            </c:strRef>
          </c:cat>
          <c:val>
            <c:numRef>
              <c:f>'parsec-baseline-simlarge-full-a'!$B$536:$K$536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'parsec-baseline-simlarge-full-a'!$A$537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'parsec-baseline-simlarge-full-a'!$B$535:$K$535</c:f>
            </c:strRef>
          </c:cat>
          <c:val>
            <c:numRef>
              <c:f>'parsec-baseline-simlarge-full-a'!$B$537:$K$537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'parsec-baseline-simlarge-full-a'!$A$538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'parsec-baseline-simlarge-full-a'!$B$535:$K$535</c:f>
            </c:strRef>
          </c:cat>
          <c:val>
            <c:numRef>
              <c:f>'parsec-baseline-simlarge-full-a'!$B$538:$K$538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'parsec-baseline-simlarge-full-a'!$A$539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'parsec-baseline-simlarge-full-a'!$B$535:$K$535</c:f>
            </c:strRef>
          </c:cat>
          <c:val>
            <c:numRef>
              <c:f>'parsec-baseline-simlarge-full-a'!$B$539:$K$539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'parsec-baseline-simlarge-full-a'!$A$540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'parsec-baseline-simlarge-full-a'!$B$535:$K$535</c:f>
            </c:strRef>
          </c:cat>
          <c:val>
            <c:numRef>
              <c:f>'parsec-baseline-simlarge-full-a'!$B$540:$K$540</c:f>
              <c:numCache/>
            </c:numRef>
          </c:val>
          <c:smooth val="0"/>
        </c:ser>
        <c:axId val="1474330701"/>
        <c:axId val="627014527"/>
      </c:lineChart>
      <c:catAx>
        <c:axId val="1474330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014527"/>
      </c:catAx>
      <c:valAx>
        <c:axId val="627014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330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BLACKSCHOLES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'Baseline on armor'!$A$3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'Baseline on armor'!$B$2:$J$2</c:f>
            </c:strRef>
          </c:cat>
          <c:val>
            <c:numRef>
              <c:f>'Baseline on armor'!$B$3:$J$3</c:f>
              <c:numCache/>
            </c:numRef>
          </c:val>
          <c:smooth val="0"/>
        </c:ser>
        <c:ser>
          <c:idx val="1"/>
          <c:order val="1"/>
          <c:tx>
            <c:strRef>
              <c:f>'Baseline on armor'!$A$4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'Baseline on armor'!$B$2:$J$2</c:f>
            </c:strRef>
          </c:cat>
          <c:val>
            <c:numRef>
              <c:f>'Baseline on armor'!$B$4:$J$4</c:f>
              <c:numCache/>
            </c:numRef>
          </c:val>
          <c:smooth val="0"/>
        </c:ser>
        <c:ser>
          <c:idx val="2"/>
          <c:order val="2"/>
          <c:tx>
            <c:strRef>
              <c:f>'Baseline on armor'!$A$5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'Baseline on armor'!$B$2:$J$2</c:f>
            </c:strRef>
          </c:cat>
          <c:val>
            <c:numRef>
              <c:f>'Baseline on armor'!$B$5:$J$5</c:f>
              <c:numCache/>
            </c:numRef>
          </c:val>
          <c:smooth val="0"/>
        </c:ser>
        <c:ser>
          <c:idx val="3"/>
          <c:order val="3"/>
          <c:tx>
            <c:strRef>
              <c:f>'Baseline on armor'!$A$6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'Baseline on armor'!$B$2:$J$2</c:f>
            </c:strRef>
          </c:cat>
          <c:val>
            <c:numRef>
              <c:f>'Baseline on armor'!$B$6:$J$6</c:f>
              <c:numCache/>
            </c:numRef>
          </c:val>
          <c:smooth val="0"/>
        </c:ser>
        <c:ser>
          <c:idx val="4"/>
          <c:order val="4"/>
          <c:tx>
            <c:strRef>
              <c:f>'Baseline on armor'!$A$7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'Baseline on armor'!$B$2:$J$2</c:f>
            </c:strRef>
          </c:cat>
          <c:val>
            <c:numRef>
              <c:f>'Baseline on armor'!$B$7:$J$7</c:f>
              <c:numCache/>
            </c:numRef>
          </c:val>
          <c:smooth val="0"/>
        </c:ser>
        <c:axId val="1301890358"/>
        <c:axId val="1852181327"/>
      </c:lineChart>
      <c:catAx>
        <c:axId val="1301890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simlarge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181327"/>
      </c:catAx>
      <c:valAx>
        <c:axId val="1852181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890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FACESIM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'Baseline on armor'!$A$19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'Baseline on armor'!$B$18:$J$18</c:f>
            </c:strRef>
          </c:cat>
          <c:val>
            <c:numRef>
              <c:f>'Baseline on armor'!$B$19:$J$19</c:f>
              <c:numCache/>
            </c:numRef>
          </c:val>
          <c:smooth val="0"/>
        </c:ser>
        <c:ser>
          <c:idx val="1"/>
          <c:order val="1"/>
          <c:tx>
            <c:strRef>
              <c:f>'Baseline on armor'!$A$20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'Baseline on armor'!$B$18:$J$18</c:f>
            </c:strRef>
          </c:cat>
          <c:val>
            <c:numRef>
              <c:f>'Baseline on armor'!$B$20:$J$20</c:f>
              <c:numCache/>
            </c:numRef>
          </c:val>
          <c:smooth val="0"/>
        </c:ser>
        <c:ser>
          <c:idx val="2"/>
          <c:order val="2"/>
          <c:tx>
            <c:strRef>
              <c:f>'Baseline on armor'!$A$21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'Baseline on armor'!$B$18:$J$18</c:f>
            </c:strRef>
          </c:cat>
          <c:val>
            <c:numRef>
              <c:f>'Baseline on armor'!$B$21:$J$21</c:f>
              <c:numCache/>
            </c:numRef>
          </c:val>
          <c:smooth val="0"/>
        </c:ser>
        <c:ser>
          <c:idx val="3"/>
          <c:order val="3"/>
          <c:tx>
            <c:strRef>
              <c:f>'Baseline on armor'!$A$22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'Baseline on armor'!$B$18:$J$18</c:f>
            </c:strRef>
          </c:cat>
          <c:val>
            <c:numRef>
              <c:f>'Baseline on armor'!$B$22:$J$22</c:f>
              <c:numCache/>
            </c:numRef>
          </c:val>
          <c:smooth val="0"/>
        </c:ser>
        <c:ser>
          <c:idx val="4"/>
          <c:order val="4"/>
          <c:tx>
            <c:strRef>
              <c:f>'Baseline on armor'!$A$23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'Baseline on armor'!$B$18:$J$18</c:f>
            </c:strRef>
          </c:cat>
          <c:val>
            <c:numRef>
              <c:f>'Baseline on armor'!$B$23:$J$23</c:f>
              <c:numCache/>
            </c:numRef>
          </c:val>
          <c:smooth val="0"/>
        </c:ser>
        <c:axId val="142833625"/>
        <c:axId val="118288239"/>
      </c:lineChart>
      <c:catAx>
        <c:axId val="142833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88239"/>
      </c:catAx>
      <c:valAx>
        <c:axId val="118288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33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BODYTRACK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'Baseline on armor'!$A$10:$J$10</c:f>
            </c:strRef>
          </c:cat>
          <c:val>
            <c:numRef>
              <c:f>'Baseline on armor'!$A$11:$J$11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'Baseline on armor'!$A$10:$J$10</c:f>
            </c:strRef>
          </c:cat>
          <c:val>
            <c:numRef>
              <c:f>'Baseline on armor'!$A$12:$J$12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'Baseline on armor'!$A$10:$J$10</c:f>
            </c:strRef>
          </c:cat>
          <c:val>
            <c:numRef>
              <c:f>'Baseline on armor'!$A$13:$J$13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'Baseline on armor'!$A$10:$J$10</c:f>
            </c:strRef>
          </c:cat>
          <c:val>
            <c:numRef>
              <c:f>'Baseline on armor'!$A$14:$J$14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'Baseline on armor'!$A$10:$J$10</c:f>
            </c:strRef>
          </c:cat>
          <c:val>
            <c:numRef>
              <c:f>'Baseline on armor'!$A$15:$J$15</c:f>
              <c:numCache/>
            </c:numRef>
          </c:val>
          <c:smooth val="0"/>
        </c:ser>
        <c:axId val="678528805"/>
        <c:axId val="446575021"/>
      </c:lineChart>
      <c:catAx>
        <c:axId val="678528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575021"/>
      </c:catAx>
      <c:valAx>
        <c:axId val="446575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528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thread-1, thread-2, thread-4, thread-8 and thread-16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'Baseline on armor'!$A$27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'Baseline on armor'!$B$26:$J$26</c:f>
            </c:strRef>
          </c:cat>
          <c:val>
            <c:numRef>
              <c:f>'Baseline on armor'!$B$27:$J$27</c:f>
              <c:numCache/>
            </c:numRef>
          </c:val>
          <c:smooth val="0"/>
        </c:ser>
        <c:ser>
          <c:idx val="1"/>
          <c:order val="1"/>
          <c:tx>
            <c:strRef>
              <c:f>'Baseline on armor'!$A$28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'Baseline on armor'!$B$26:$J$26</c:f>
            </c:strRef>
          </c:cat>
          <c:val>
            <c:numRef>
              <c:f>'Baseline on armor'!$B$28:$J$28</c:f>
              <c:numCache/>
            </c:numRef>
          </c:val>
          <c:smooth val="0"/>
        </c:ser>
        <c:ser>
          <c:idx val="2"/>
          <c:order val="2"/>
          <c:tx>
            <c:strRef>
              <c:f>'Baseline on armor'!$A$29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'Baseline on armor'!$B$26:$J$26</c:f>
            </c:strRef>
          </c:cat>
          <c:val>
            <c:numRef>
              <c:f>'Baseline on armor'!$B$29:$J$29</c:f>
              <c:numCache/>
            </c:numRef>
          </c:val>
          <c:smooth val="0"/>
        </c:ser>
        <c:ser>
          <c:idx val="3"/>
          <c:order val="3"/>
          <c:tx>
            <c:strRef>
              <c:f>'Baseline on armor'!$A$30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'Baseline on armor'!$B$26:$J$26</c:f>
            </c:strRef>
          </c:cat>
          <c:val>
            <c:numRef>
              <c:f>'Baseline on armor'!$B$30:$J$30</c:f>
              <c:numCache/>
            </c:numRef>
          </c:val>
          <c:smooth val="0"/>
        </c:ser>
        <c:ser>
          <c:idx val="4"/>
          <c:order val="4"/>
          <c:tx>
            <c:strRef>
              <c:f>'Baseline on armor'!$A$31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'Baseline on armor'!$B$26:$J$26</c:f>
            </c:strRef>
          </c:cat>
          <c:val>
            <c:numRef>
              <c:f>'Baseline on armor'!$B$31:$J$31</c:f>
              <c:numCache/>
            </c:numRef>
          </c:val>
          <c:smooth val="0"/>
        </c:ser>
        <c:axId val="709969833"/>
        <c:axId val="1075197444"/>
      </c:lineChart>
      <c:catAx>
        <c:axId val="709969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197444"/>
      </c:catAx>
      <c:valAx>
        <c:axId val="1075197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969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thread-1, thread-2, thread-4, thread-8 and thread-16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'Baseline on armor'!$A$35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'Baseline on armor'!$B$34:$J$34</c:f>
            </c:strRef>
          </c:cat>
          <c:val>
            <c:numRef>
              <c:f>'Baseline on armor'!$B$35:$J$35</c:f>
              <c:numCache/>
            </c:numRef>
          </c:val>
          <c:smooth val="0"/>
        </c:ser>
        <c:ser>
          <c:idx val="1"/>
          <c:order val="1"/>
          <c:tx>
            <c:strRef>
              <c:f>'Baseline on armor'!$A$36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'Baseline on armor'!$B$34:$J$34</c:f>
            </c:strRef>
          </c:cat>
          <c:val>
            <c:numRef>
              <c:f>'Baseline on armor'!$B$36:$J$36</c:f>
              <c:numCache/>
            </c:numRef>
          </c:val>
          <c:smooth val="0"/>
        </c:ser>
        <c:ser>
          <c:idx val="2"/>
          <c:order val="2"/>
          <c:tx>
            <c:strRef>
              <c:f>'Baseline on armor'!$A$37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'Baseline on armor'!$B$34:$J$34</c:f>
            </c:strRef>
          </c:cat>
          <c:val>
            <c:numRef>
              <c:f>'Baseline on armor'!$B$37:$J$37</c:f>
              <c:numCache/>
            </c:numRef>
          </c:val>
          <c:smooth val="0"/>
        </c:ser>
        <c:ser>
          <c:idx val="3"/>
          <c:order val="3"/>
          <c:tx>
            <c:strRef>
              <c:f>'Baseline on armor'!$A$38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'Baseline on armor'!$B$34:$J$34</c:f>
            </c:strRef>
          </c:cat>
          <c:val>
            <c:numRef>
              <c:f>'Baseline on armor'!$B$38:$J$38</c:f>
              <c:numCache/>
            </c:numRef>
          </c:val>
          <c:smooth val="0"/>
        </c:ser>
        <c:ser>
          <c:idx val="4"/>
          <c:order val="4"/>
          <c:tx>
            <c:strRef>
              <c:f>'Baseline on armor'!$A$39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'Baseline on armor'!$B$34:$J$34</c:f>
            </c:strRef>
          </c:cat>
          <c:val>
            <c:numRef>
              <c:f>'Baseline on armor'!$B$39:$J$39</c:f>
              <c:numCache/>
            </c:numRef>
          </c:val>
          <c:smooth val="0"/>
        </c:ser>
        <c:axId val="748641363"/>
        <c:axId val="2013695058"/>
      </c:lineChart>
      <c:catAx>
        <c:axId val="748641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695058"/>
      </c:catAx>
      <c:valAx>
        <c:axId val="2013695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641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thread-1, thread-2, thread-4, thread-8 and thread-16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'Baseline on armor'!$A$43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'Baseline on armor'!$B$42:$J$42</c:f>
            </c:strRef>
          </c:cat>
          <c:val>
            <c:numRef>
              <c:f>'Baseline on armor'!$B$43:$J$43</c:f>
              <c:numCache/>
            </c:numRef>
          </c:val>
          <c:smooth val="0"/>
        </c:ser>
        <c:ser>
          <c:idx val="1"/>
          <c:order val="1"/>
          <c:tx>
            <c:strRef>
              <c:f>'Baseline on armor'!$A$44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'Baseline on armor'!$B$42:$J$42</c:f>
            </c:strRef>
          </c:cat>
          <c:val>
            <c:numRef>
              <c:f>'Baseline on armor'!$B$44:$J$44</c:f>
              <c:numCache/>
            </c:numRef>
          </c:val>
          <c:smooth val="0"/>
        </c:ser>
        <c:ser>
          <c:idx val="2"/>
          <c:order val="2"/>
          <c:tx>
            <c:strRef>
              <c:f>'Baseline on armor'!$A$45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'Baseline on armor'!$B$42:$J$42</c:f>
            </c:strRef>
          </c:cat>
          <c:val>
            <c:numRef>
              <c:f>'Baseline on armor'!$B$45:$J$45</c:f>
              <c:numCache/>
            </c:numRef>
          </c:val>
          <c:smooth val="0"/>
        </c:ser>
        <c:ser>
          <c:idx val="3"/>
          <c:order val="3"/>
          <c:tx>
            <c:strRef>
              <c:f>'Baseline on armor'!$A$46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'Baseline on armor'!$B$42:$J$42</c:f>
            </c:strRef>
          </c:cat>
          <c:val>
            <c:numRef>
              <c:f>'Baseline on armor'!$B$46:$J$46</c:f>
              <c:numCache/>
            </c:numRef>
          </c:val>
          <c:smooth val="0"/>
        </c:ser>
        <c:ser>
          <c:idx val="4"/>
          <c:order val="4"/>
          <c:tx>
            <c:strRef>
              <c:f>'Baseline on armor'!$A$47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'Baseline on armor'!$B$42:$J$42</c:f>
            </c:strRef>
          </c:cat>
          <c:val>
            <c:numRef>
              <c:f>'Baseline on armor'!$B$47:$J$47</c:f>
              <c:numCache/>
            </c:numRef>
          </c:val>
          <c:smooth val="0"/>
        </c:ser>
        <c:axId val="430700581"/>
        <c:axId val="1811640231"/>
      </c:lineChart>
      <c:catAx>
        <c:axId val="430700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640231"/>
      </c:catAx>
      <c:valAx>
        <c:axId val="1811640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700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'parsec-baseline-simlarge-full-a'!$B$126:$J$126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'parsec-baseline-simlarge-full-a'!$B$127:$J$127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'parsec-baseline-simlarge-full-a'!$B$128:$J$128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'parsec-baseline-simlarge-full-a'!$A$129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'parsec-baseline-simlarge-full-a'!$B$129:$J$129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'parsec-baseline-simlarge-full-a'!$A$130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'parsec-baseline-simlarge-full-a'!$B$130:$J$130</c:f>
              <c:numCache/>
            </c:numRef>
          </c:val>
          <c:smooth val="0"/>
        </c:ser>
        <c:axId val="176353237"/>
        <c:axId val="470395096"/>
      </c:lineChart>
      <c:catAx>
        <c:axId val="176353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395096"/>
      </c:catAx>
      <c:valAx>
        <c:axId val="470395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53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'parsec-baseline-full-pbp'!$B$52:$H$52</c:f>
            </c:strRef>
          </c:cat>
          <c:val>
            <c:numRef>
              <c:f>'parsec-baseline-full-pbp'!$B$53:$H$53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'parsec-baseline-full-pbp'!$A$54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'parsec-baseline-full-pbp'!$B$52:$H$52</c:f>
            </c:strRef>
          </c:cat>
          <c:val>
            <c:numRef>
              <c:f>'parsec-baseline-full-pbp'!$B$54:$H$54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'parsec-baseline-full-pbp'!$A$55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'parsec-baseline-full-pbp'!$B$52:$H$52</c:f>
            </c:strRef>
          </c:cat>
          <c:val>
            <c:numRef>
              <c:f>'parsec-baseline-full-pbp'!$B$55:$H$55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'parsec-baseline-full-pbp'!$A$56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'parsec-baseline-full-pbp'!$B$52:$H$52</c:f>
            </c:strRef>
          </c:cat>
          <c:val>
            <c:numRef>
              <c:f>'parsec-baseline-full-pbp'!$B$56:$H$56</c:f>
              <c:numCache/>
            </c:numRef>
          </c:val>
          <c:smooth val="0"/>
        </c:ser>
        <c:axId val="1222813370"/>
        <c:axId val="1066939005"/>
      </c:lineChart>
      <c:catAx>
        <c:axId val="1222813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6939005"/>
      </c:catAx>
      <c:valAx>
        <c:axId val="106693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813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'parsec-baseline-full-pbp'!$A$57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'parsec-baseline-full-pbp'!$B$57:$H$57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'parsec-baseline-full-pbp'!$B$58:$H$58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'parsec-baseline-full-pbp'!$A$59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'parsec-baseline-full-pbp'!$B$59:$H$59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'parsec-baseline-full-pbp'!$A$60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'parsec-baseline-full-pbp'!$B$60:$H$60</c:f>
              <c:numCache/>
            </c:numRef>
          </c:val>
          <c:smooth val="0"/>
        </c:ser>
        <c:axId val="234861373"/>
        <c:axId val="752748267"/>
      </c:lineChart>
      <c:catAx>
        <c:axId val="234861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748267"/>
      </c:catAx>
      <c:valAx>
        <c:axId val="75274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861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'parsec-baseline-full-pbp'!$B$61:$H$61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'parsec-baseline-full-pbp'!$A$62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'parsec-baseline-full-pbp'!$B$62:$H$62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'parsec-baseline-full-pbp'!$A$63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'parsec-baseline-full-pbp'!$B$63:$H$63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'parsec-baseline-full-pbp'!$A$64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'parsec-baseline-full-pbp'!$B$64:$H$64</c:f>
              <c:numCache/>
            </c:numRef>
          </c:val>
          <c:smooth val="0"/>
        </c:ser>
        <c:axId val="2125915194"/>
        <c:axId val="1685966721"/>
      </c:lineChart>
      <c:catAx>
        <c:axId val="2125915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966721"/>
      </c:catAx>
      <c:valAx>
        <c:axId val="1685966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915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'parsec-baseline-full-pbp'!$A$65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'parsec-baseline-full-pbp'!$B$65:$H$65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'parsec-baseline-full-pbp'!$A$66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'parsec-baseline-full-pbp'!$B$66:$H$66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'parsec-baseline-full-pbp'!$A$67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'parsec-baseline-full-pbp'!$B$67:$H$67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'parsec-baseline-full-pbp'!$A$68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'parsec-baseline-full-pbp'!$B$68:$H$68</c:f>
              <c:numCache/>
            </c:numRef>
          </c:val>
          <c:smooth val="0"/>
        </c:ser>
        <c:axId val="1827083798"/>
        <c:axId val="1070225074"/>
      </c:lineChart>
      <c:catAx>
        <c:axId val="1827083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225074"/>
      </c:catAx>
      <c:valAx>
        <c:axId val="1070225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083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'parsec-baseline-full-pbp'!$A$69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'parsec-baseline-full-pbp'!$B$69:$H$69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'parsec-baseline-full-pbp'!$A$70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'parsec-baseline-full-pbp'!$B$70:$H$70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'parsec-baseline-full-pbp'!$A$71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'parsec-baseline-full-pbp'!$B$71:$H$71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'parsec-baseline-full-pbp'!$A$72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'parsec-baseline-full-pbp'!$B$72:$H$72</c:f>
              <c:numCache/>
            </c:numRef>
          </c:val>
          <c:smooth val="0"/>
        </c:ser>
        <c:axId val="1687865455"/>
        <c:axId val="1488225110"/>
      </c:lineChart>
      <c:catAx>
        <c:axId val="168786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225110"/>
      </c:catAx>
      <c:valAx>
        <c:axId val="1488225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865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'parsec-baseline-full-pbp'!$B$73:$H$73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'parsec-baseline-full-pbp'!$A$74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'parsec-baseline-full-pbp'!$B$74:$H$74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'parsec-baseline-full-pbp'!$A$75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'parsec-baseline-full-pbp'!$B$75:$H$75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'parsec-baseline-full-pbp'!$A$76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'parsec-baseline-full-pbp'!$B$76:$H$76</c:f>
              <c:numCache/>
            </c:numRef>
          </c:val>
          <c:smooth val="0"/>
        </c:ser>
        <c:axId val="436840909"/>
        <c:axId val="45132049"/>
      </c:lineChart>
      <c:catAx>
        <c:axId val="436840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32049"/>
      </c:catAx>
      <c:valAx>
        <c:axId val="4513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840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'parsec-baseline-full-pbp'!$A$77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'parsec-baseline-full-pbp'!$B$77:$H$77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'parsec-baseline-full-pbp'!$A$78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'parsec-baseline-full-pbp'!$B$78:$H$78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'parsec-baseline-full-pbp'!$A$79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'parsec-baseline-full-pbp'!$B$79:$H$79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'parsec-baseline-full-pbp'!$A$80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'parsec-baseline-full-pbp'!$B$80:$H$80</c:f>
              <c:numCache/>
            </c:numRef>
          </c:val>
          <c:smooth val="0"/>
        </c:ser>
        <c:axId val="1705364370"/>
        <c:axId val="1819858381"/>
      </c:lineChart>
      <c:catAx>
        <c:axId val="1705364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858381"/>
      </c:catAx>
      <c:valAx>
        <c:axId val="1819858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364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'parsec-baseline-full-pbp'!$A$81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'parsec-baseline-full-pbp'!$B$81:$H$81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'parsec-baseline-full-pbp'!$A$82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'parsec-baseline-full-pbp'!$B$82:$H$82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'parsec-baseline-full-pbp'!$A$83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'parsec-baseline-full-pbp'!$B$83:$H$83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'parsec-baseline-full-pbp'!$A$84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'parsec-baseline-full-pbp'!$B$84:$H$84</c:f>
              <c:numCache/>
            </c:numRef>
          </c:val>
          <c:smooth val="0"/>
        </c:ser>
        <c:axId val="229367196"/>
        <c:axId val="1772462320"/>
      </c:lineChart>
      <c:catAx>
        <c:axId val="229367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462320"/>
      </c:catAx>
      <c:valAx>
        <c:axId val="1772462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367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'parsec-baseline-full-pbp'!$A$85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'parsec-baseline-full-pbp'!$B$85:$H$85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'parsec-baseline-full-pbp'!$A$86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'parsec-baseline-full-pbp'!$B$86:$H$86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'parsec-baseline-full-pbp'!$A$87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'parsec-baseline-full-pbp'!$B$87:$H$87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'parsec-baseline-full-pbp'!$A$88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'parsec-baseline-full-pbp'!$B$88:$H$88</c:f>
              <c:numCache/>
            </c:numRef>
          </c:val>
          <c:smooth val="0"/>
        </c:ser>
        <c:axId val="950207785"/>
        <c:axId val="626285834"/>
      </c:lineChart>
      <c:catAx>
        <c:axId val="950207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285834"/>
      </c:catAx>
      <c:valAx>
        <c:axId val="626285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207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'parsec-baseline-full-pbp'!$A$89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'parsec-baseline-full-pbp'!$B$89:$H$89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'parsec-baseline-full-pbp'!$B$90:$H$90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'parsec-baseline-full-pbp'!$A$91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'parsec-baseline-full-pbp'!$B$91:$H$91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'parsec-baseline-full-pbp'!$A$92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'parsec-baseline-full-pbp'!$B$92:$H$92</c:f>
              <c:numCache/>
            </c:numRef>
          </c:val>
          <c:smooth val="0"/>
        </c:ser>
        <c:axId val="483416806"/>
        <c:axId val="798111760"/>
      </c:lineChart>
      <c:catAx>
        <c:axId val="483416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111760"/>
      </c:catAx>
      <c:valAx>
        <c:axId val="798111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4168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'parsec-baseline-simlarge-full-a'!$B$131:$J$131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'parsec-baseline-simlarge-full-a'!$B$132:$J$132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'parsec-baseline-simlarge-full-a'!$A$133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'parsec-baseline-simlarge-full-a'!$B$133:$J$133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'parsec-baseline-simlarge-full-a'!$A$134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'parsec-baseline-simlarge-full-a'!$B$134:$J$134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'parsec-baseline-simlarge-full-a'!$A$135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'parsec-baseline-simlarge-full-a'!$B$135:$J$135</c:f>
              <c:numCache/>
            </c:numRef>
          </c:val>
          <c:smooth val="0"/>
        </c:ser>
        <c:axId val="528050367"/>
        <c:axId val="314608800"/>
      </c:lineChart>
      <c:catAx>
        <c:axId val="52805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608800"/>
      </c:catAx>
      <c:valAx>
        <c:axId val="314608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050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'parsec-baseline-full-pbp'!$A$93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'parsec-baseline-full-pbp'!$B$93:$H$93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'parsec-baseline-full-pbp'!$B$94:$H$94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'parsec-baseline-full-pbp'!$A$95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'parsec-baseline-full-pbp'!$B$95:$H$95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'parsec-baseline-full-pbp'!$A$96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'parsec-baseline-full-pbp'!$B$96:$H$96</c:f>
              <c:numCache/>
            </c:numRef>
          </c:val>
          <c:smooth val="0"/>
        </c:ser>
        <c:axId val="242446405"/>
        <c:axId val="2117487612"/>
      </c:lineChart>
      <c:catAx>
        <c:axId val="242446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487612"/>
      </c:catAx>
      <c:valAx>
        <c:axId val="2117487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446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'parsec-baseline-full-pbp'!$A$97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'parsec-baseline-full-pbp'!$B$97:$H$97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'parsec-baseline-full-pbp'!$A$98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'parsec-baseline-full-pbp'!$B$98:$H$98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'parsec-baseline-full-pbp'!$A$99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'parsec-baseline-full-pbp'!$B$99:$H$99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'parsec-baseline-full-pbp'!$A$100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'parsec-baseline-full-pbp'!$B$100:$H$100</c:f>
              <c:numCache/>
            </c:numRef>
          </c:val>
          <c:smooth val="0"/>
        </c:ser>
        <c:axId val="1652758392"/>
        <c:axId val="1261619999"/>
      </c:lineChart>
      <c:catAx>
        <c:axId val="165275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619999"/>
      </c:catAx>
      <c:valAx>
        <c:axId val="1261619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758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'parsec-baseline-full-pbp'!$A$154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'parsec-baseline-full-pbp'!$B$153:$H$153</c:f>
            </c:strRef>
          </c:cat>
          <c:val>
            <c:numRef>
              <c:f>'parsec-baseline-full-pbp'!$B$154:$H$154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'parsec-baseline-full-pbp'!$A$155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'parsec-baseline-full-pbp'!$B$153:$H$153</c:f>
            </c:strRef>
          </c:cat>
          <c:val>
            <c:numRef>
              <c:f>'parsec-baseline-full-pbp'!$B$155:$H$155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'parsec-baseline-full-pbp'!$A$156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'parsec-baseline-full-pbp'!$B$153:$H$153</c:f>
            </c:strRef>
          </c:cat>
          <c:val>
            <c:numRef>
              <c:f>'parsec-baseline-full-pbp'!$B$156:$H$156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'parsec-baseline-full-pbp'!$A$157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'parsec-baseline-full-pbp'!$B$153:$H$153</c:f>
            </c:strRef>
          </c:cat>
          <c:val>
            <c:numRef>
              <c:f>'parsec-baseline-full-pbp'!$B$157:$H$157</c:f>
              <c:numCache/>
            </c:numRef>
          </c:val>
          <c:smooth val="0"/>
        </c:ser>
        <c:axId val="919357336"/>
        <c:axId val="555270411"/>
      </c:lineChart>
      <c:catAx>
        <c:axId val="91935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270411"/>
      </c:catAx>
      <c:valAx>
        <c:axId val="555270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357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'parsec-baseline-full-pbp'!$B$158:$H$158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'parsec-baseline-full-pbp'!$A$159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'parsec-baseline-full-pbp'!$B$159:$H$159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'parsec-baseline-full-pbp'!$A$160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'parsec-baseline-full-pbp'!$B$160:$H$160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'parsec-baseline-full-pbp'!$A$161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'parsec-baseline-full-pbp'!$B$161:$H$161</c:f>
              <c:numCache/>
            </c:numRef>
          </c:val>
          <c:smooth val="0"/>
        </c:ser>
        <c:axId val="1784409817"/>
        <c:axId val="580597128"/>
      </c:lineChart>
      <c:catAx>
        <c:axId val="1784409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597128"/>
      </c:catAx>
      <c:valAx>
        <c:axId val="580597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409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'parsec-baseline-full-pbp'!$A$162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'parsec-baseline-full-pbp'!$B$162:$H$162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'parsec-baseline-full-pbp'!$A$163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'parsec-baseline-full-pbp'!$B$163:$H$163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'parsec-baseline-full-pbp'!$A$164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'parsec-baseline-full-pbp'!$B$164:$H$164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'parsec-baseline-full-pbp'!$A$165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'parsec-baseline-full-pbp'!$B$165:$H$165</c:f>
              <c:numCache/>
            </c:numRef>
          </c:val>
          <c:smooth val="0"/>
        </c:ser>
        <c:axId val="1628736481"/>
        <c:axId val="69907403"/>
      </c:lineChart>
      <c:catAx>
        <c:axId val="1628736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07403"/>
      </c:catAx>
      <c:valAx>
        <c:axId val="69907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736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'parsec-baseline-full-pbp'!$A$166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'parsec-baseline-full-pbp'!$B$166:$H$166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'parsec-baseline-full-pbp'!$A$167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'parsec-baseline-full-pbp'!$B$167:$H$167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'parsec-baseline-full-pbp'!$A$168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'parsec-baseline-full-pbp'!$B$168:$H$168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'parsec-baseline-full-pbp'!$A$169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'parsec-baseline-full-pbp'!$B$169:$H$169</c:f>
              <c:numCache/>
            </c:numRef>
          </c:val>
          <c:smooth val="0"/>
        </c:ser>
        <c:axId val="1315926069"/>
        <c:axId val="128908732"/>
      </c:lineChart>
      <c:catAx>
        <c:axId val="1315926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8732"/>
      </c:catAx>
      <c:valAx>
        <c:axId val="12890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926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'parsec-baseline-full-pbp'!$A$170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'parsec-baseline-full-pbp'!$B$170:$H$170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'parsec-baseline-full-pbp'!$A$171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'parsec-baseline-full-pbp'!$B$171:$H$171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'parsec-baseline-full-pbp'!$A$172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'parsec-baseline-full-pbp'!$B$172:$H$172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'parsec-baseline-full-pbp'!$A$173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'parsec-baseline-full-pbp'!$B$173:$H$173</c:f>
              <c:numCache/>
            </c:numRef>
          </c:val>
          <c:smooth val="0"/>
        </c:ser>
        <c:axId val="1583524609"/>
        <c:axId val="2001331712"/>
      </c:lineChart>
      <c:catAx>
        <c:axId val="1583524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331712"/>
      </c:catAx>
      <c:valAx>
        <c:axId val="2001331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524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'parsec-baseline-full-pbp'!$A$174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'parsec-baseline-full-pbp'!$B$174:$H$174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'parsec-baseline-full-pbp'!$A$175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'parsec-baseline-full-pbp'!$B$175:$H$175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'parsec-baseline-full-pbp'!$A$176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'parsec-baseline-full-pbp'!$B$176:$H$176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'parsec-baseline-full-pbp'!$A$177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'parsec-baseline-full-pbp'!$B$177:$H$177</c:f>
              <c:numCache/>
            </c:numRef>
          </c:val>
          <c:smooth val="0"/>
        </c:ser>
        <c:axId val="888457559"/>
        <c:axId val="751033394"/>
      </c:lineChart>
      <c:catAx>
        <c:axId val="888457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033394"/>
      </c:catAx>
      <c:valAx>
        <c:axId val="751033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57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'parsec-baseline-full-pbp'!$A$178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'parsec-baseline-full-pbp'!$B$178:$H$178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'parsec-baseline-full-pbp'!$A$179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'parsec-baseline-full-pbp'!$B$179:$H$179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'parsec-baseline-full-pbp'!$A$180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'parsec-baseline-full-pbp'!$B$180:$H$180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'parsec-baseline-full-pbp'!$A$181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'parsec-baseline-full-pbp'!$B$181:$H$181</c:f>
              <c:numCache/>
            </c:numRef>
          </c:val>
          <c:smooth val="0"/>
        </c:ser>
        <c:axId val="431221476"/>
        <c:axId val="585178544"/>
      </c:lineChart>
      <c:catAx>
        <c:axId val="431221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178544"/>
      </c:catAx>
      <c:valAx>
        <c:axId val="58517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221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'parsec-baseline-full-pbp'!$A$186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'parsec-baseline-full-pbp'!$B$186:$H$186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'parsec-baseline-full-pbp'!$A$187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'parsec-baseline-full-pbp'!$B$187:$H$187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'parsec-baseline-full-pbp'!$A$188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'parsec-baseline-full-pbp'!$B$188:$H$188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'parsec-baseline-full-pbp'!$A$189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'parsec-baseline-full-pbp'!$B$189:$H$189</c:f>
              <c:numCache/>
            </c:numRef>
          </c:val>
          <c:smooth val="0"/>
        </c:ser>
        <c:axId val="1558031666"/>
        <c:axId val="1647394787"/>
      </c:lineChart>
      <c:catAx>
        <c:axId val="155803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394787"/>
      </c:catAx>
      <c:valAx>
        <c:axId val="1647394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031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'parsec-baseline-simlarge-full-a'!$B$136:$J$136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'parsec-baseline-simlarge-full-a'!$A$137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'parsec-baseline-simlarge-full-a'!$B$137:$J$137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'parsec-baseline-simlarge-full-a'!$A$138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'parsec-baseline-simlarge-full-a'!$B$138:$J$138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'parsec-baseline-simlarge-full-a'!$A$139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'parsec-baseline-simlarge-full-a'!$B$139:$J$139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'parsec-baseline-simlarge-full-a'!$A$140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'parsec-baseline-simlarge-full-a'!$B$140:$J$140</c:f>
              <c:numCache/>
            </c:numRef>
          </c:val>
          <c:smooth val="0"/>
        </c:ser>
        <c:axId val="122465586"/>
        <c:axId val="1304955117"/>
      </c:lineChart>
      <c:catAx>
        <c:axId val="122465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955117"/>
      </c:catAx>
      <c:valAx>
        <c:axId val="1304955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65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'parsec-baseline-full-pbp'!$A$190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'parsec-baseline-full-pbp'!$B$190:$H$190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'parsec-baseline-full-pbp'!$A$191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'parsec-baseline-full-pbp'!$B$191:$H$191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'parsec-baseline-full-pbp'!$A$192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'parsec-baseline-full-pbp'!$B$192:$H$192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'parsec-baseline-full-pbp'!$A$193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'parsec-baseline-full-pbp'!$B$193:$H$193</c:f>
              <c:numCache/>
            </c:numRef>
          </c:val>
          <c:smooth val="0"/>
        </c:ser>
        <c:axId val="238491185"/>
        <c:axId val="1544488922"/>
      </c:lineChart>
      <c:catAx>
        <c:axId val="238491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488922"/>
      </c:catAx>
      <c:valAx>
        <c:axId val="1544488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4911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'parsec-baseline-full-pbp'!$B$194:$H$194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'parsec-baseline-full-pbp'!$A$195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'parsec-baseline-full-pbp'!$B$195:$H$195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'parsec-baseline-full-pbp'!$A$196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'parsec-baseline-full-pbp'!$B$196:$H$196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'parsec-baseline-full-pbp'!$A$197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'parsec-baseline-full-pbp'!$B$197:$H$197</c:f>
              <c:numCache/>
            </c:numRef>
          </c:val>
          <c:smooth val="0"/>
        </c:ser>
        <c:axId val="898587690"/>
        <c:axId val="1057550509"/>
      </c:lineChart>
      <c:catAx>
        <c:axId val="898587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550509"/>
      </c:catAx>
      <c:valAx>
        <c:axId val="1057550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587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'parsec-baseline-full-pbp'!$B$198:$H$198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'parsec-baseline-full-pbp'!$A$199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'parsec-baseline-full-pbp'!$B$199:$H$199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'parsec-baseline-full-pbp'!$A$200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'parsec-baseline-full-pbp'!$B$200:$H$200</c:f>
              <c:numCache/>
            </c:numRef>
          </c:val>
          <c:smooth val="0"/>
        </c:ser>
        <c:axId val="1245980536"/>
        <c:axId val="361425675"/>
      </c:lineChart>
      <c:catAx>
        <c:axId val="124598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425675"/>
      </c:catAx>
      <c:valAx>
        <c:axId val="361425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980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qemu-2.9.1, qemu-2.12.1, qemu-3.0.0, qemu-4.0.1, qemu-4.1.1…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'parsec-baseline-full-pbp'!$A$182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'parsec-baseline-full-pbp'!$B$182:$H$182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'parsec-baseline-full-pbp'!$A$183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'parsec-baseline-full-pbp'!$B$183:$H$183</c:f>
              <c:numCache/>
            </c:numRef>
          </c:val>
          <c:smooth val="0"/>
        </c:ser>
        <c:ser>
          <c:idx val="2"/>
          <c:order val="2"/>
          <c:tx>
            <c:strRef>
              <c:f>'parsec-baseline-full-pbp'!$A$184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'parsec-baseline-full-pbp'!$B$184:$H$184</c:f>
              <c:numCache/>
            </c:numRef>
          </c:val>
          <c:smooth val="0"/>
        </c:ser>
        <c:ser>
          <c:idx val="3"/>
          <c:order val="3"/>
          <c:tx>
            <c:strRef>
              <c:f>'parsec-baseline-full-pbp'!$A$185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'parsec-baseline-full-pbp'!$B$185:$H$185</c:f>
              <c:numCache/>
            </c:numRef>
          </c:val>
          <c:smooth val="0"/>
        </c:ser>
        <c:axId val="744151212"/>
        <c:axId val="1429956110"/>
      </c:lineChart>
      <c:catAx>
        <c:axId val="744151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956110"/>
      </c:catAx>
      <c:valAx>
        <c:axId val="1429956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151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'parsec-baseline-full-pbp'!$A$56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'parsec-baseline-full-pbp'!$B$56:$H$56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'parsec-baseline-full-pbp'!$A$157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'parsec-baseline-full-pbp'!$B$157:$H$157</c:f>
              <c:numCache/>
            </c:numRef>
          </c:val>
          <c:smooth val="0"/>
        </c:ser>
        <c:axId val="853506819"/>
        <c:axId val="482723900"/>
      </c:lineChart>
      <c:catAx>
        <c:axId val="853506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723900"/>
      </c:catAx>
      <c:valAx>
        <c:axId val="482723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506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'parsec-baseline-full-pbp'!$A$68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'parsec-baseline-full-pbp'!$B$68:$H$68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'parsec-baseline-full-pbp'!$A$169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'parsec-baseline-full-pbp'!$B$169:$H$169</c:f>
              <c:numCache/>
            </c:numRef>
          </c:val>
          <c:smooth val="0"/>
        </c:ser>
        <c:axId val="1060344289"/>
        <c:axId val="1978633451"/>
      </c:lineChart>
      <c:catAx>
        <c:axId val="1060344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633451"/>
      </c:catAx>
      <c:valAx>
        <c:axId val="1978633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344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'parsec-baseline-full-pbp'!$A$84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'parsec-baseline-full-pbp'!$B$84:$H$84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'parsec-baseline-full-pbp'!$A$185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'parsec-baseline-full-pbp'!$B$185:$H$185</c:f>
              <c:numCache/>
            </c:numRef>
          </c:val>
          <c:smooth val="0"/>
        </c:ser>
        <c:axId val="1415531740"/>
        <c:axId val="942580771"/>
      </c:lineChart>
      <c:catAx>
        <c:axId val="1415531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580771"/>
      </c:catAx>
      <c:valAx>
        <c:axId val="942580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5317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'parsec-baseline-full-pbp'!$A$99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'parsec-baseline-full-pbp'!$B$99:$H$99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'parsec-baseline-full-pbp'!$A$200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'parsec-baseline-full-pbp'!$B$200:$H$200</c:f>
              <c:numCache/>
            </c:numRef>
          </c:val>
          <c:smooth val="0"/>
        </c:ser>
        <c:axId val="1667693134"/>
        <c:axId val="194321019"/>
      </c:lineChart>
      <c:catAx>
        <c:axId val="1667693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21019"/>
      </c:catAx>
      <c:valAx>
        <c:axId val="194321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693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parsec.blackscholes-native-1 and parsec.blackscholes-native-2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'parsec-baseline-full-pbp'!$A$204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'parsec-baseline-full-pbp'!$B$203:$H$203</c:f>
            </c:strRef>
          </c:cat>
          <c:val>
            <c:numRef>
              <c:f>'parsec-baseline-full-pbp'!$B$204:$H$204</c:f>
              <c:numCache/>
            </c:numRef>
          </c:val>
          <c:smooth val="0"/>
        </c:ser>
        <c:ser>
          <c:idx val="1"/>
          <c:order val="1"/>
          <c:tx>
            <c:strRef>
              <c:f>'parsec-baseline-full-pbp'!$A$205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'parsec-baseline-full-pbp'!$B$203:$H$203</c:f>
            </c:strRef>
          </c:cat>
          <c:val>
            <c:numRef>
              <c:f>'parsec-baseline-full-pbp'!$B$205:$H$205</c:f>
              <c:numCache/>
            </c:numRef>
          </c:val>
          <c:smooth val="0"/>
        </c:ser>
        <c:axId val="846471184"/>
        <c:axId val="1638411313"/>
      </c:lineChart>
      <c:catAx>
        <c:axId val="84647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411313"/>
      </c:catAx>
      <c:valAx>
        <c:axId val="1638411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471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'parsec-baseline-simlarge-full-a'!$A$126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'parsec-baseline-simlarge-full-a'!$B$126:$J$126</c:f>
              <c:numCache/>
            </c:numRef>
          </c:val>
          <c:smooth val="0"/>
        </c:ser>
        <c:ser>
          <c:idx val="1"/>
          <c:order val="1"/>
          <c:tx>
            <c:strRef>
              <c:f>'parsec-baseline-simlarge-full-a'!$A$127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'parsec-baseline-simlarge-full-a'!$B$127:$J$127</c:f>
              <c:numCache/>
            </c:numRef>
          </c:val>
          <c:smooth val="0"/>
        </c:ser>
        <c:ser>
          <c:idx val="2"/>
          <c:order val="2"/>
          <c:tx>
            <c:strRef>
              <c:f>'parsec-baseline-simlarge-full-a'!$A$128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'parsec-baseline-simlarge-full-a'!$B$128:$J$128</c:f>
              <c:numCache/>
            </c:numRef>
          </c:val>
          <c:smooth val="0"/>
        </c:ser>
        <c:ser>
          <c:idx val="3"/>
          <c:order val="3"/>
          <c:tx>
            <c:strRef>
              <c:f>'parsec-baseline-simlarge-full-a'!$A$129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'parsec-baseline-simlarge-full-a'!$B$129:$J$129</c:f>
              <c:numCache/>
            </c:numRef>
          </c:val>
          <c:smooth val="0"/>
        </c:ser>
        <c:ser>
          <c:idx val="4"/>
          <c:order val="4"/>
          <c:tx>
            <c:strRef>
              <c:f>'parsec-baseline-simlarge-full-a'!$A$130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'parsec-baseline-simlarge-full-a'!$B$130:$J$130</c:f>
              <c:numCache/>
            </c:numRef>
          </c:val>
          <c:smooth val="0"/>
        </c:ser>
        <c:axId val="311377132"/>
        <c:axId val="999736503"/>
      </c:lineChart>
      <c:catAx>
        <c:axId val="311377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736503"/>
      </c:catAx>
      <c:valAx>
        <c:axId val="999736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377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5.xml"/><Relationship Id="rId2" Type="http://schemas.openxmlformats.org/officeDocument/2006/relationships/chart" Target="../charts/chart106.xml"/><Relationship Id="rId3" Type="http://schemas.openxmlformats.org/officeDocument/2006/relationships/chart" Target="../charts/chart10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8.xml"/><Relationship Id="rId2" Type="http://schemas.openxmlformats.org/officeDocument/2006/relationships/chart" Target="../charts/chart109.xml"/><Relationship Id="rId3" Type="http://schemas.openxmlformats.org/officeDocument/2006/relationships/chart" Target="../charts/chart110.xml"/><Relationship Id="rId4" Type="http://schemas.openxmlformats.org/officeDocument/2006/relationships/chart" Target="../charts/chart111.xml"/><Relationship Id="rId9" Type="http://schemas.openxmlformats.org/officeDocument/2006/relationships/chart" Target="../charts/chart116.xml"/><Relationship Id="rId5" Type="http://schemas.openxmlformats.org/officeDocument/2006/relationships/chart" Target="../charts/chart112.xml"/><Relationship Id="rId6" Type="http://schemas.openxmlformats.org/officeDocument/2006/relationships/chart" Target="../charts/chart113.xml"/><Relationship Id="rId7" Type="http://schemas.openxmlformats.org/officeDocument/2006/relationships/chart" Target="../charts/chart114.xml"/><Relationship Id="rId8" Type="http://schemas.openxmlformats.org/officeDocument/2006/relationships/chart" Target="../charts/chart115.xml"/><Relationship Id="rId11" Type="http://schemas.openxmlformats.org/officeDocument/2006/relationships/chart" Target="../charts/chart118.xml"/><Relationship Id="rId10" Type="http://schemas.openxmlformats.org/officeDocument/2006/relationships/chart" Target="../charts/chart117.xml"/><Relationship Id="rId13" Type="http://schemas.openxmlformats.org/officeDocument/2006/relationships/chart" Target="../charts/chart120.xml"/><Relationship Id="rId12" Type="http://schemas.openxmlformats.org/officeDocument/2006/relationships/chart" Target="../charts/chart11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9" Type="http://schemas.openxmlformats.org/officeDocument/2006/relationships/chart" Target="../charts/chart131.xml"/><Relationship Id="rId5" Type="http://schemas.openxmlformats.org/officeDocument/2006/relationships/chart" Target="../charts/chart127.xml"/><Relationship Id="rId6" Type="http://schemas.openxmlformats.org/officeDocument/2006/relationships/chart" Target="../charts/chart128.xml"/><Relationship Id="rId7" Type="http://schemas.openxmlformats.org/officeDocument/2006/relationships/chart" Target="../charts/chart129.xml"/><Relationship Id="rId8" Type="http://schemas.openxmlformats.org/officeDocument/2006/relationships/chart" Target="../charts/chart130.xml"/><Relationship Id="rId11" Type="http://schemas.openxmlformats.org/officeDocument/2006/relationships/chart" Target="../charts/chart133.xml"/><Relationship Id="rId10" Type="http://schemas.openxmlformats.org/officeDocument/2006/relationships/chart" Target="../charts/chart132.xml"/><Relationship Id="rId12" Type="http://schemas.openxmlformats.org/officeDocument/2006/relationships/chart" Target="../charts/chart134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Relationship Id="rId3" Type="http://schemas.openxmlformats.org/officeDocument/2006/relationships/chart" Target="../charts/chart137.xml"/><Relationship Id="rId4" Type="http://schemas.openxmlformats.org/officeDocument/2006/relationships/chart" Target="../charts/chart138.xml"/><Relationship Id="rId9" Type="http://schemas.openxmlformats.org/officeDocument/2006/relationships/chart" Target="../charts/chart143.xml"/><Relationship Id="rId5" Type="http://schemas.openxmlformats.org/officeDocument/2006/relationships/chart" Target="../charts/chart139.xml"/><Relationship Id="rId6" Type="http://schemas.openxmlformats.org/officeDocument/2006/relationships/chart" Target="../charts/chart140.xml"/><Relationship Id="rId7" Type="http://schemas.openxmlformats.org/officeDocument/2006/relationships/chart" Target="../charts/chart141.xml"/><Relationship Id="rId8" Type="http://schemas.openxmlformats.org/officeDocument/2006/relationships/chart" Target="../charts/chart142.xml"/><Relationship Id="rId11" Type="http://schemas.openxmlformats.org/officeDocument/2006/relationships/chart" Target="../charts/chart145.xml"/><Relationship Id="rId10" Type="http://schemas.openxmlformats.org/officeDocument/2006/relationships/chart" Target="../charts/chart144.xml"/><Relationship Id="rId13" Type="http://schemas.openxmlformats.org/officeDocument/2006/relationships/chart" Target="../charts/chart147.xml"/><Relationship Id="rId12" Type="http://schemas.openxmlformats.org/officeDocument/2006/relationships/chart" Target="../charts/chart146.xml"/><Relationship Id="rId15" Type="http://schemas.openxmlformats.org/officeDocument/2006/relationships/chart" Target="../charts/chart149.xml"/><Relationship Id="rId14" Type="http://schemas.openxmlformats.org/officeDocument/2006/relationships/chart" Target="../charts/chart148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0.xml"/><Relationship Id="rId2" Type="http://schemas.openxmlformats.org/officeDocument/2006/relationships/chart" Target="../charts/chart151.xml"/><Relationship Id="rId3" Type="http://schemas.openxmlformats.org/officeDocument/2006/relationships/chart" Target="../charts/chart152.xml"/><Relationship Id="rId4" Type="http://schemas.openxmlformats.org/officeDocument/2006/relationships/chart" Target="../charts/chart153.xml"/><Relationship Id="rId9" Type="http://schemas.openxmlformats.org/officeDocument/2006/relationships/chart" Target="../charts/chart158.xml"/><Relationship Id="rId5" Type="http://schemas.openxmlformats.org/officeDocument/2006/relationships/chart" Target="../charts/chart154.xml"/><Relationship Id="rId6" Type="http://schemas.openxmlformats.org/officeDocument/2006/relationships/chart" Target="../charts/chart155.xml"/><Relationship Id="rId7" Type="http://schemas.openxmlformats.org/officeDocument/2006/relationships/chart" Target="../charts/chart156.xml"/><Relationship Id="rId8" Type="http://schemas.openxmlformats.org/officeDocument/2006/relationships/chart" Target="../charts/chart157.xml"/><Relationship Id="rId11" Type="http://schemas.openxmlformats.org/officeDocument/2006/relationships/chart" Target="../charts/chart160.xml"/><Relationship Id="rId10" Type="http://schemas.openxmlformats.org/officeDocument/2006/relationships/chart" Target="../charts/chart159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1.xml"/><Relationship Id="rId2" Type="http://schemas.openxmlformats.org/officeDocument/2006/relationships/chart" Target="../charts/chart162.xml"/><Relationship Id="rId3" Type="http://schemas.openxmlformats.org/officeDocument/2006/relationships/chart" Target="../charts/chart163.xml"/><Relationship Id="rId4" Type="http://schemas.openxmlformats.org/officeDocument/2006/relationships/chart" Target="../charts/chart164.xml"/><Relationship Id="rId9" Type="http://schemas.openxmlformats.org/officeDocument/2006/relationships/chart" Target="../charts/chart169.xml"/><Relationship Id="rId5" Type="http://schemas.openxmlformats.org/officeDocument/2006/relationships/chart" Target="../charts/chart165.xml"/><Relationship Id="rId6" Type="http://schemas.openxmlformats.org/officeDocument/2006/relationships/chart" Target="../charts/chart166.xml"/><Relationship Id="rId7" Type="http://schemas.openxmlformats.org/officeDocument/2006/relationships/chart" Target="../charts/chart167.xml"/><Relationship Id="rId8" Type="http://schemas.openxmlformats.org/officeDocument/2006/relationships/chart" Target="../charts/chart168.xml"/><Relationship Id="rId11" Type="http://schemas.openxmlformats.org/officeDocument/2006/relationships/chart" Target="../charts/chart171.xml"/><Relationship Id="rId10" Type="http://schemas.openxmlformats.org/officeDocument/2006/relationships/chart" Target="../charts/chart170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4.xml"/><Relationship Id="rId2" Type="http://schemas.openxmlformats.org/officeDocument/2006/relationships/chart" Target="../charts/chart175.xml"/><Relationship Id="rId3" Type="http://schemas.openxmlformats.org/officeDocument/2006/relationships/chart" Target="../charts/chart176.xml"/><Relationship Id="rId4" Type="http://schemas.openxmlformats.org/officeDocument/2006/relationships/chart" Target="../charts/chart177.xml"/><Relationship Id="rId9" Type="http://schemas.openxmlformats.org/officeDocument/2006/relationships/chart" Target="../charts/chart182.xml"/><Relationship Id="rId5" Type="http://schemas.openxmlformats.org/officeDocument/2006/relationships/chart" Target="../charts/chart178.xml"/><Relationship Id="rId6" Type="http://schemas.openxmlformats.org/officeDocument/2006/relationships/chart" Target="../charts/chart179.xml"/><Relationship Id="rId7" Type="http://schemas.openxmlformats.org/officeDocument/2006/relationships/chart" Target="../charts/chart180.xml"/><Relationship Id="rId8" Type="http://schemas.openxmlformats.org/officeDocument/2006/relationships/chart" Target="../charts/chart181.xml"/><Relationship Id="rId11" Type="http://schemas.openxmlformats.org/officeDocument/2006/relationships/chart" Target="../charts/chart184.xml"/><Relationship Id="rId10" Type="http://schemas.openxmlformats.org/officeDocument/2006/relationships/chart" Target="../charts/chart183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5.xml"/><Relationship Id="rId2" Type="http://schemas.openxmlformats.org/officeDocument/2006/relationships/chart" Target="../charts/chart186.xml"/><Relationship Id="rId3" Type="http://schemas.openxmlformats.org/officeDocument/2006/relationships/chart" Target="../charts/chart187.xml"/><Relationship Id="rId4" Type="http://schemas.openxmlformats.org/officeDocument/2006/relationships/chart" Target="../charts/chart188.xml"/><Relationship Id="rId9" Type="http://schemas.openxmlformats.org/officeDocument/2006/relationships/chart" Target="../charts/chart193.xml"/><Relationship Id="rId5" Type="http://schemas.openxmlformats.org/officeDocument/2006/relationships/chart" Target="../charts/chart189.xml"/><Relationship Id="rId6" Type="http://schemas.openxmlformats.org/officeDocument/2006/relationships/chart" Target="../charts/chart190.xml"/><Relationship Id="rId7" Type="http://schemas.openxmlformats.org/officeDocument/2006/relationships/chart" Target="../charts/chart191.xml"/><Relationship Id="rId8" Type="http://schemas.openxmlformats.org/officeDocument/2006/relationships/chart" Target="../charts/chart192.xml"/><Relationship Id="rId11" Type="http://schemas.openxmlformats.org/officeDocument/2006/relationships/chart" Target="../charts/chart195.xml"/><Relationship Id="rId10" Type="http://schemas.openxmlformats.org/officeDocument/2006/relationships/chart" Target="../charts/chart194.xml"/><Relationship Id="rId13" Type="http://schemas.openxmlformats.org/officeDocument/2006/relationships/chart" Target="../charts/chart197.xml"/><Relationship Id="rId12" Type="http://schemas.openxmlformats.org/officeDocument/2006/relationships/chart" Target="../charts/chart196.xml"/><Relationship Id="rId15" Type="http://schemas.openxmlformats.org/officeDocument/2006/relationships/chart" Target="../charts/chart199.xml"/><Relationship Id="rId14" Type="http://schemas.openxmlformats.org/officeDocument/2006/relationships/chart" Target="../charts/chart19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0.xml"/><Relationship Id="rId2" Type="http://schemas.openxmlformats.org/officeDocument/2006/relationships/chart" Target="../charts/chart201.xml"/><Relationship Id="rId3" Type="http://schemas.openxmlformats.org/officeDocument/2006/relationships/chart" Target="../charts/chart202.xml"/><Relationship Id="rId4" Type="http://schemas.openxmlformats.org/officeDocument/2006/relationships/chart" Target="../charts/chart203.xml"/><Relationship Id="rId9" Type="http://schemas.openxmlformats.org/officeDocument/2006/relationships/chart" Target="../charts/chart208.xml"/><Relationship Id="rId5" Type="http://schemas.openxmlformats.org/officeDocument/2006/relationships/chart" Target="../charts/chart204.xml"/><Relationship Id="rId6" Type="http://schemas.openxmlformats.org/officeDocument/2006/relationships/chart" Target="../charts/chart205.xml"/><Relationship Id="rId7" Type="http://schemas.openxmlformats.org/officeDocument/2006/relationships/chart" Target="../charts/chart206.xml"/><Relationship Id="rId8" Type="http://schemas.openxmlformats.org/officeDocument/2006/relationships/chart" Target="../charts/chart207.xml"/><Relationship Id="rId20" Type="http://schemas.openxmlformats.org/officeDocument/2006/relationships/chart" Target="../charts/chart219.xml"/><Relationship Id="rId21" Type="http://schemas.openxmlformats.org/officeDocument/2006/relationships/chart" Target="../charts/chart220.xml"/><Relationship Id="rId11" Type="http://schemas.openxmlformats.org/officeDocument/2006/relationships/chart" Target="../charts/chart210.xml"/><Relationship Id="rId10" Type="http://schemas.openxmlformats.org/officeDocument/2006/relationships/chart" Target="../charts/chart209.xml"/><Relationship Id="rId13" Type="http://schemas.openxmlformats.org/officeDocument/2006/relationships/chart" Target="../charts/chart212.xml"/><Relationship Id="rId12" Type="http://schemas.openxmlformats.org/officeDocument/2006/relationships/chart" Target="../charts/chart211.xml"/><Relationship Id="rId15" Type="http://schemas.openxmlformats.org/officeDocument/2006/relationships/chart" Target="../charts/chart214.xml"/><Relationship Id="rId14" Type="http://schemas.openxmlformats.org/officeDocument/2006/relationships/chart" Target="../charts/chart213.xml"/><Relationship Id="rId17" Type="http://schemas.openxmlformats.org/officeDocument/2006/relationships/chart" Target="../charts/chart216.xml"/><Relationship Id="rId16" Type="http://schemas.openxmlformats.org/officeDocument/2006/relationships/chart" Target="../charts/chart215.xml"/><Relationship Id="rId19" Type="http://schemas.openxmlformats.org/officeDocument/2006/relationships/chart" Target="../charts/chart218.xml"/><Relationship Id="rId18" Type="http://schemas.openxmlformats.org/officeDocument/2006/relationships/chart" Target="../charts/chart217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1.xml"/><Relationship Id="rId2" Type="http://schemas.openxmlformats.org/officeDocument/2006/relationships/chart" Target="../charts/chart222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3.xml"/><Relationship Id="rId2" Type="http://schemas.openxmlformats.org/officeDocument/2006/relationships/chart" Target="../charts/chart224.xml"/><Relationship Id="rId3" Type="http://schemas.openxmlformats.org/officeDocument/2006/relationships/chart" Target="../charts/chart225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5" Type="http://schemas.openxmlformats.org/officeDocument/2006/relationships/chart" Target="../charts/chart227.xml"/><Relationship Id="rId6" Type="http://schemas.openxmlformats.org/officeDocument/2006/relationships/chart" Target="../charts/chart228.xml"/><Relationship Id="rId7" Type="http://schemas.openxmlformats.org/officeDocument/2006/relationships/chart" Target="../charts/chart229.xml"/><Relationship Id="rId8" Type="http://schemas.openxmlformats.org/officeDocument/2006/relationships/chart" Target="../charts/chart230.xml"/><Relationship Id="rId10" Type="http://schemas.openxmlformats.org/officeDocument/2006/relationships/chart" Target="../charts/chart232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3.xml"/><Relationship Id="rId2" Type="http://schemas.openxmlformats.org/officeDocument/2006/relationships/chart" Target="../charts/chart234.xml"/><Relationship Id="rId3" Type="http://schemas.openxmlformats.org/officeDocument/2006/relationships/chart" Target="../charts/chart235.xml"/><Relationship Id="rId4" Type="http://schemas.openxmlformats.org/officeDocument/2006/relationships/chart" Target="../charts/chart236.xml"/><Relationship Id="rId9" Type="http://schemas.openxmlformats.org/officeDocument/2006/relationships/chart" Target="../charts/chart241.xml"/><Relationship Id="rId5" Type="http://schemas.openxmlformats.org/officeDocument/2006/relationships/chart" Target="../charts/chart237.xml"/><Relationship Id="rId6" Type="http://schemas.openxmlformats.org/officeDocument/2006/relationships/chart" Target="../charts/chart238.xml"/><Relationship Id="rId7" Type="http://schemas.openxmlformats.org/officeDocument/2006/relationships/chart" Target="../charts/chart239.xml"/><Relationship Id="rId8" Type="http://schemas.openxmlformats.org/officeDocument/2006/relationships/chart" Target="../charts/chart240.xml"/><Relationship Id="rId10" Type="http://schemas.openxmlformats.org/officeDocument/2006/relationships/chart" Target="../charts/chart242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5.xml"/><Relationship Id="rId2" Type="http://schemas.openxmlformats.org/officeDocument/2006/relationships/chart" Target="../charts/chart246.xml"/><Relationship Id="rId3" Type="http://schemas.openxmlformats.org/officeDocument/2006/relationships/chart" Target="../charts/chart247.xml"/><Relationship Id="rId4" Type="http://schemas.openxmlformats.org/officeDocument/2006/relationships/chart" Target="../charts/chart248.xml"/><Relationship Id="rId5" Type="http://schemas.openxmlformats.org/officeDocument/2006/relationships/chart" Target="../charts/chart249.xml"/><Relationship Id="rId6" Type="http://schemas.openxmlformats.org/officeDocument/2006/relationships/chart" Target="../charts/chart250.xml"/><Relationship Id="rId7" Type="http://schemas.openxmlformats.org/officeDocument/2006/relationships/chart" Target="../charts/chart251.xml"/></Relationships>
</file>

<file path=xl/drawings/_rels/drawing3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2.xml"/><Relationship Id="rId2" Type="http://schemas.openxmlformats.org/officeDocument/2006/relationships/chart" Target="../charts/chart253.xml"/><Relationship Id="rId3" Type="http://schemas.openxmlformats.org/officeDocument/2006/relationships/chart" Target="../charts/chart254.xml"/><Relationship Id="rId4" Type="http://schemas.openxmlformats.org/officeDocument/2006/relationships/chart" Target="../charts/chart255.xml"/><Relationship Id="rId9" Type="http://schemas.openxmlformats.org/officeDocument/2006/relationships/chart" Target="../charts/chart260.xml"/><Relationship Id="rId5" Type="http://schemas.openxmlformats.org/officeDocument/2006/relationships/chart" Target="../charts/chart256.xml"/><Relationship Id="rId6" Type="http://schemas.openxmlformats.org/officeDocument/2006/relationships/chart" Target="../charts/chart257.xml"/><Relationship Id="rId7" Type="http://schemas.openxmlformats.org/officeDocument/2006/relationships/chart" Target="../charts/chart258.xml"/><Relationship Id="rId8" Type="http://schemas.openxmlformats.org/officeDocument/2006/relationships/chart" Target="../charts/chart259.xml"/><Relationship Id="rId20" Type="http://schemas.openxmlformats.org/officeDocument/2006/relationships/chart" Target="../charts/chart271.xml"/><Relationship Id="rId21" Type="http://schemas.openxmlformats.org/officeDocument/2006/relationships/chart" Target="../charts/chart272.xml"/><Relationship Id="rId11" Type="http://schemas.openxmlformats.org/officeDocument/2006/relationships/chart" Target="../charts/chart262.xml"/><Relationship Id="rId10" Type="http://schemas.openxmlformats.org/officeDocument/2006/relationships/chart" Target="../charts/chart261.xml"/><Relationship Id="rId13" Type="http://schemas.openxmlformats.org/officeDocument/2006/relationships/chart" Target="../charts/chart264.xml"/><Relationship Id="rId12" Type="http://schemas.openxmlformats.org/officeDocument/2006/relationships/chart" Target="../charts/chart263.xml"/><Relationship Id="rId15" Type="http://schemas.openxmlformats.org/officeDocument/2006/relationships/chart" Target="../charts/chart266.xml"/><Relationship Id="rId14" Type="http://schemas.openxmlformats.org/officeDocument/2006/relationships/chart" Target="../charts/chart265.xml"/><Relationship Id="rId17" Type="http://schemas.openxmlformats.org/officeDocument/2006/relationships/chart" Target="../charts/chart268.xml"/><Relationship Id="rId16" Type="http://schemas.openxmlformats.org/officeDocument/2006/relationships/chart" Target="../charts/chart267.xml"/><Relationship Id="rId19" Type="http://schemas.openxmlformats.org/officeDocument/2006/relationships/chart" Target="../charts/chart270.xml"/><Relationship Id="rId18" Type="http://schemas.openxmlformats.org/officeDocument/2006/relationships/chart" Target="../charts/chart269.xml"/></Relationships>
</file>

<file path=xl/drawings/_rels/drawing3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3.xml"/><Relationship Id="rId2" Type="http://schemas.openxmlformats.org/officeDocument/2006/relationships/chart" Target="../charts/chart274.xml"/></Relationships>
</file>

<file path=xl/drawings/_rels/drawing3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5.xml"/><Relationship Id="rId2" Type="http://schemas.openxmlformats.org/officeDocument/2006/relationships/chart" Target="../charts/chart276.xml"/><Relationship Id="rId3" Type="http://schemas.openxmlformats.org/officeDocument/2006/relationships/chart" Target="../charts/chart277.xml"/></Relationships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6.xml"/><Relationship Id="rId42" Type="http://schemas.openxmlformats.org/officeDocument/2006/relationships/chart" Target="../charts/chart48.xml"/><Relationship Id="rId41" Type="http://schemas.openxmlformats.org/officeDocument/2006/relationships/chart" Target="../charts/chart47.xml"/><Relationship Id="rId44" Type="http://schemas.openxmlformats.org/officeDocument/2006/relationships/chart" Target="../charts/chart50.xml"/><Relationship Id="rId43" Type="http://schemas.openxmlformats.org/officeDocument/2006/relationships/chart" Target="../charts/chart49.xml"/><Relationship Id="rId46" Type="http://schemas.openxmlformats.org/officeDocument/2006/relationships/chart" Target="../charts/chart52.xml"/><Relationship Id="rId45" Type="http://schemas.openxmlformats.org/officeDocument/2006/relationships/chart" Target="../charts/chart5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48" Type="http://schemas.openxmlformats.org/officeDocument/2006/relationships/chart" Target="../charts/chart54.xml"/><Relationship Id="rId47" Type="http://schemas.openxmlformats.org/officeDocument/2006/relationships/chart" Target="../charts/chart53.xml"/><Relationship Id="rId49" Type="http://schemas.openxmlformats.org/officeDocument/2006/relationships/chart" Target="../charts/chart55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31" Type="http://schemas.openxmlformats.org/officeDocument/2006/relationships/chart" Target="../charts/chart37.xml"/><Relationship Id="rId30" Type="http://schemas.openxmlformats.org/officeDocument/2006/relationships/chart" Target="../charts/chart36.xml"/><Relationship Id="rId33" Type="http://schemas.openxmlformats.org/officeDocument/2006/relationships/chart" Target="../charts/chart39.xml"/><Relationship Id="rId32" Type="http://schemas.openxmlformats.org/officeDocument/2006/relationships/chart" Target="../charts/chart38.xml"/><Relationship Id="rId35" Type="http://schemas.openxmlformats.org/officeDocument/2006/relationships/chart" Target="../charts/chart41.xml"/><Relationship Id="rId34" Type="http://schemas.openxmlformats.org/officeDocument/2006/relationships/chart" Target="../charts/chart40.xml"/><Relationship Id="rId37" Type="http://schemas.openxmlformats.org/officeDocument/2006/relationships/chart" Target="../charts/chart43.xml"/><Relationship Id="rId36" Type="http://schemas.openxmlformats.org/officeDocument/2006/relationships/chart" Target="../charts/chart42.xml"/><Relationship Id="rId39" Type="http://schemas.openxmlformats.org/officeDocument/2006/relationships/chart" Target="../charts/chart45.xml"/><Relationship Id="rId38" Type="http://schemas.openxmlformats.org/officeDocument/2006/relationships/chart" Target="../charts/chart44.xml"/><Relationship Id="rId20" Type="http://schemas.openxmlformats.org/officeDocument/2006/relationships/chart" Target="../charts/chart26.xml"/><Relationship Id="rId22" Type="http://schemas.openxmlformats.org/officeDocument/2006/relationships/chart" Target="../charts/chart28.xml"/><Relationship Id="rId21" Type="http://schemas.openxmlformats.org/officeDocument/2006/relationships/chart" Target="../charts/chart27.xml"/><Relationship Id="rId24" Type="http://schemas.openxmlformats.org/officeDocument/2006/relationships/chart" Target="../charts/chart30.xml"/><Relationship Id="rId23" Type="http://schemas.openxmlformats.org/officeDocument/2006/relationships/chart" Target="../charts/chart29.xml"/><Relationship Id="rId26" Type="http://schemas.openxmlformats.org/officeDocument/2006/relationships/chart" Target="../charts/chart32.xml"/><Relationship Id="rId25" Type="http://schemas.openxmlformats.org/officeDocument/2006/relationships/chart" Target="../charts/chart31.xml"/><Relationship Id="rId28" Type="http://schemas.openxmlformats.org/officeDocument/2006/relationships/chart" Target="../charts/chart34.xml"/><Relationship Id="rId27" Type="http://schemas.openxmlformats.org/officeDocument/2006/relationships/chart" Target="../charts/chart33.xml"/><Relationship Id="rId29" Type="http://schemas.openxmlformats.org/officeDocument/2006/relationships/chart" Target="../charts/chart35.xml"/><Relationship Id="rId51" Type="http://schemas.openxmlformats.org/officeDocument/2006/relationships/chart" Target="../charts/chart57.xml"/><Relationship Id="rId50" Type="http://schemas.openxmlformats.org/officeDocument/2006/relationships/chart" Target="../charts/chart56.xml"/><Relationship Id="rId53" Type="http://schemas.openxmlformats.org/officeDocument/2006/relationships/chart" Target="../charts/chart59.xml"/><Relationship Id="rId52" Type="http://schemas.openxmlformats.org/officeDocument/2006/relationships/chart" Target="../charts/chart58.xml"/><Relationship Id="rId11" Type="http://schemas.openxmlformats.org/officeDocument/2006/relationships/chart" Target="../charts/chart17.xml"/><Relationship Id="rId55" Type="http://schemas.openxmlformats.org/officeDocument/2006/relationships/chart" Target="../charts/chart61.xml"/><Relationship Id="rId10" Type="http://schemas.openxmlformats.org/officeDocument/2006/relationships/chart" Target="../charts/chart16.xml"/><Relationship Id="rId54" Type="http://schemas.openxmlformats.org/officeDocument/2006/relationships/chart" Target="../charts/chart60.xml"/><Relationship Id="rId13" Type="http://schemas.openxmlformats.org/officeDocument/2006/relationships/chart" Target="../charts/chart19.xml"/><Relationship Id="rId57" Type="http://schemas.openxmlformats.org/officeDocument/2006/relationships/chart" Target="../charts/chart63.xml"/><Relationship Id="rId12" Type="http://schemas.openxmlformats.org/officeDocument/2006/relationships/chart" Target="../charts/chart18.xml"/><Relationship Id="rId56" Type="http://schemas.openxmlformats.org/officeDocument/2006/relationships/chart" Target="../charts/chart62.xml"/><Relationship Id="rId15" Type="http://schemas.openxmlformats.org/officeDocument/2006/relationships/chart" Target="../charts/chart21.xml"/><Relationship Id="rId14" Type="http://schemas.openxmlformats.org/officeDocument/2006/relationships/chart" Target="../charts/chart20.xml"/><Relationship Id="rId17" Type="http://schemas.openxmlformats.org/officeDocument/2006/relationships/chart" Target="../charts/chart23.xml"/><Relationship Id="rId16" Type="http://schemas.openxmlformats.org/officeDocument/2006/relationships/chart" Target="../charts/chart22.xml"/><Relationship Id="rId19" Type="http://schemas.openxmlformats.org/officeDocument/2006/relationships/chart" Target="../charts/chart25.xml"/><Relationship Id="rId18" Type="http://schemas.openxmlformats.org/officeDocument/2006/relationships/chart" Target="../charts/chart2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5" Type="http://schemas.openxmlformats.org/officeDocument/2006/relationships/chart" Target="../charts/chart74.xml"/><Relationship Id="rId6" Type="http://schemas.openxmlformats.org/officeDocument/2006/relationships/chart" Target="../charts/chart75.xml"/><Relationship Id="rId7" Type="http://schemas.openxmlformats.org/officeDocument/2006/relationships/chart" Target="../charts/chart76.xml"/><Relationship Id="rId8" Type="http://schemas.openxmlformats.org/officeDocument/2006/relationships/chart" Target="../charts/chart77.xml"/><Relationship Id="rId31" Type="http://schemas.openxmlformats.org/officeDocument/2006/relationships/chart" Target="../charts/chart100.xml"/><Relationship Id="rId30" Type="http://schemas.openxmlformats.org/officeDocument/2006/relationships/chart" Target="../charts/chart99.xml"/><Relationship Id="rId33" Type="http://schemas.openxmlformats.org/officeDocument/2006/relationships/chart" Target="../charts/chart102.xml"/><Relationship Id="rId32" Type="http://schemas.openxmlformats.org/officeDocument/2006/relationships/chart" Target="../charts/chart101.xml"/><Relationship Id="rId20" Type="http://schemas.openxmlformats.org/officeDocument/2006/relationships/chart" Target="../charts/chart89.xml"/><Relationship Id="rId22" Type="http://schemas.openxmlformats.org/officeDocument/2006/relationships/chart" Target="../charts/chart91.xml"/><Relationship Id="rId21" Type="http://schemas.openxmlformats.org/officeDocument/2006/relationships/chart" Target="../charts/chart90.xml"/><Relationship Id="rId24" Type="http://schemas.openxmlformats.org/officeDocument/2006/relationships/chart" Target="../charts/chart93.xml"/><Relationship Id="rId23" Type="http://schemas.openxmlformats.org/officeDocument/2006/relationships/chart" Target="../charts/chart92.xml"/><Relationship Id="rId26" Type="http://schemas.openxmlformats.org/officeDocument/2006/relationships/chart" Target="../charts/chart95.xml"/><Relationship Id="rId25" Type="http://schemas.openxmlformats.org/officeDocument/2006/relationships/chart" Target="../charts/chart94.xml"/><Relationship Id="rId28" Type="http://schemas.openxmlformats.org/officeDocument/2006/relationships/chart" Target="../charts/chart97.xml"/><Relationship Id="rId27" Type="http://schemas.openxmlformats.org/officeDocument/2006/relationships/chart" Target="../charts/chart96.xml"/><Relationship Id="rId29" Type="http://schemas.openxmlformats.org/officeDocument/2006/relationships/chart" Target="../charts/chart98.xml"/><Relationship Id="rId11" Type="http://schemas.openxmlformats.org/officeDocument/2006/relationships/chart" Target="../charts/chart80.xml"/><Relationship Id="rId10" Type="http://schemas.openxmlformats.org/officeDocument/2006/relationships/chart" Target="../charts/chart79.xml"/><Relationship Id="rId13" Type="http://schemas.openxmlformats.org/officeDocument/2006/relationships/chart" Target="../charts/chart82.xml"/><Relationship Id="rId12" Type="http://schemas.openxmlformats.org/officeDocument/2006/relationships/chart" Target="../charts/chart81.xml"/><Relationship Id="rId15" Type="http://schemas.openxmlformats.org/officeDocument/2006/relationships/chart" Target="../charts/chart84.xml"/><Relationship Id="rId14" Type="http://schemas.openxmlformats.org/officeDocument/2006/relationships/chart" Target="../charts/chart83.xml"/><Relationship Id="rId17" Type="http://schemas.openxmlformats.org/officeDocument/2006/relationships/chart" Target="../charts/chart86.xml"/><Relationship Id="rId16" Type="http://schemas.openxmlformats.org/officeDocument/2006/relationships/chart" Target="../charts/chart85.xml"/><Relationship Id="rId19" Type="http://schemas.openxmlformats.org/officeDocument/2006/relationships/chart" Target="../charts/chart88.xml"/><Relationship Id="rId18" Type="http://schemas.openxmlformats.org/officeDocument/2006/relationships/chart" Target="../charts/chart8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3.xml"/><Relationship Id="rId2" Type="http://schemas.openxmlformats.org/officeDocument/2006/relationships/chart" Target="../charts/chart10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</xdr:colOff>
      <xdr:row>39</xdr:row>
      <xdr:rowOff>28575</xdr:rowOff>
    </xdr:from>
    <xdr:ext cx="3848100" cy="2371725"/>
    <xdr:graphicFrame>
      <xdr:nvGraphicFramePr>
        <xdr:cNvPr id="105" name="Chart 10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133350</xdr:rowOff>
    </xdr:from>
    <xdr:ext cx="3848100" cy="2371725"/>
    <xdr:graphicFrame>
      <xdr:nvGraphicFramePr>
        <xdr:cNvPr id="106" name="Chart 10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504825</xdr:colOff>
      <xdr:row>3</xdr:row>
      <xdr:rowOff>114300</xdr:rowOff>
    </xdr:from>
    <xdr:ext cx="5715000" cy="3533775"/>
    <xdr:graphicFrame>
      <xdr:nvGraphicFramePr>
        <xdr:cNvPr id="107" name="Chart 10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514350</xdr:colOff>
      <xdr:row>0</xdr:row>
      <xdr:rowOff>0</xdr:rowOff>
    </xdr:from>
    <xdr:ext cx="5715000" cy="3533775"/>
    <xdr:graphicFrame>
      <xdr:nvGraphicFramePr>
        <xdr:cNvPr id="108" name="Chart 10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114300</xdr:colOff>
      <xdr:row>30</xdr:row>
      <xdr:rowOff>180975</xdr:rowOff>
    </xdr:from>
    <xdr:ext cx="3114675" cy="1924050"/>
    <xdr:graphicFrame>
      <xdr:nvGraphicFramePr>
        <xdr:cNvPr id="109" name="Chart 10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438150</xdr:colOff>
      <xdr:row>71</xdr:row>
      <xdr:rowOff>19050</xdr:rowOff>
    </xdr:from>
    <xdr:ext cx="3533775" cy="2181225"/>
    <xdr:graphicFrame>
      <xdr:nvGraphicFramePr>
        <xdr:cNvPr id="110" name="Chart 1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409575</xdr:colOff>
      <xdr:row>96</xdr:row>
      <xdr:rowOff>57150</xdr:rowOff>
    </xdr:from>
    <xdr:ext cx="5715000" cy="3533775"/>
    <xdr:graphicFrame>
      <xdr:nvGraphicFramePr>
        <xdr:cNvPr id="111" name="Chart 1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266700</xdr:colOff>
      <xdr:row>82</xdr:row>
      <xdr:rowOff>104775</xdr:rowOff>
    </xdr:from>
    <xdr:ext cx="2743200" cy="1695450"/>
    <xdr:graphicFrame>
      <xdr:nvGraphicFramePr>
        <xdr:cNvPr id="112" name="Chart 1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114300</xdr:colOff>
      <xdr:row>91</xdr:row>
      <xdr:rowOff>161925</xdr:rowOff>
    </xdr:from>
    <xdr:ext cx="3190875" cy="1971675"/>
    <xdr:graphicFrame>
      <xdr:nvGraphicFramePr>
        <xdr:cNvPr id="113" name="Chart 1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790575</xdr:colOff>
      <xdr:row>61</xdr:row>
      <xdr:rowOff>190500</xdr:rowOff>
    </xdr:from>
    <xdr:ext cx="3190875" cy="1971675"/>
    <xdr:graphicFrame>
      <xdr:nvGraphicFramePr>
        <xdr:cNvPr id="114" name="Chart 1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571500</xdr:colOff>
      <xdr:row>32</xdr:row>
      <xdr:rowOff>66675</xdr:rowOff>
    </xdr:from>
    <xdr:ext cx="3638550" cy="2257425"/>
    <xdr:graphicFrame>
      <xdr:nvGraphicFramePr>
        <xdr:cNvPr id="115" name="Chart 1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123825</xdr:colOff>
      <xdr:row>43</xdr:row>
      <xdr:rowOff>190500</xdr:rowOff>
    </xdr:from>
    <xdr:ext cx="2743200" cy="1695450"/>
    <xdr:graphicFrame>
      <xdr:nvGraphicFramePr>
        <xdr:cNvPr id="116" name="Chart 1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123825</xdr:colOff>
      <xdr:row>53</xdr:row>
      <xdr:rowOff>28575</xdr:rowOff>
    </xdr:from>
    <xdr:ext cx="2971800" cy="1838325"/>
    <xdr:graphicFrame>
      <xdr:nvGraphicFramePr>
        <xdr:cNvPr id="117" name="Chart 1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17</xdr:col>
      <xdr:colOff>228600</xdr:colOff>
      <xdr:row>20</xdr:row>
      <xdr:rowOff>133350</xdr:rowOff>
    </xdr:from>
    <xdr:ext cx="2971800" cy="1838325"/>
    <xdr:graphicFrame>
      <xdr:nvGraphicFramePr>
        <xdr:cNvPr id="118" name="Chart 1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476250</xdr:colOff>
      <xdr:row>121</xdr:row>
      <xdr:rowOff>28575</xdr:rowOff>
    </xdr:from>
    <xdr:ext cx="3190875" cy="1971675"/>
    <xdr:graphicFrame>
      <xdr:nvGraphicFramePr>
        <xdr:cNvPr id="119" name="Chart 1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438150</xdr:colOff>
      <xdr:row>121</xdr:row>
      <xdr:rowOff>19050</xdr:rowOff>
    </xdr:from>
    <xdr:ext cx="3238500" cy="1971675"/>
    <xdr:graphicFrame>
      <xdr:nvGraphicFramePr>
        <xdr:cNvPr id="120" name="Chart 1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590550</xdr:colOff>
      <xdr:row>7</xdr:row>
      <xdr:rowOff>76200</xdr:rowOff>
    </xdr:from>
    <xdr:ext cx="5715000" cy="3533775"/>
    <xdr:graphicFrame>
      <xdr:nvGraphicFramePr>
        <xdr:cNvPr id="121" name="Chart 1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771525</xdr:colOff>
      <xdr:row>7</xdr:row>
      <xdr:rowOff>76200</xdr:rowOff>
    </xdr:from>
    <xdr:ext cx="5715000" cy="3533775"/>
    <xdr:graphicFrame>
      <xdr:nvGraphicFramePr>
        <xdr:cNvPr id="122" name="Chart 1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542925</xdr:colOff>
      <xdr:row>6</xdr:row>
      <xdr:rowOff>66675</xdr:rowOff>
    </xdr:from>
    <xdr:ext cx="5715000" cy="3533775"/>
    <xdr:graphicFrame>
      <xdr:nvGraphicFramePr>
        <xdr:cNvPr id="123" name="Chart 1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942975</xdr:colOff>
      <xdr:row>18</xdr:row>
      <xdr:rowOff>95250</xdr:rowOff>
    </xdr:from>
    <xdr:ext cx="5715000" cy="3533775"/>
    <xdr:graphicFrame>
      <xdr:nvGraphicFramePr>
        <xdr:cNvPr id="124" name="Chart 1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762000</xdr:colOff>
      <xdr:row>36</xdr:row>
      <xdr:rowOff>38100</xdr:rowOff>
    </xdr:from>
    <xdr:ext cx="5715000" cy="3533775"/>
    <xdr:graphicFrame>
      <xdr:nvGraphicFramePr>
        <xdr:cNvPr id="125" name="Chart 1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314325</xdr:colOff>
      <xdr:row>49</xdr:row>
      <xdr:rowOff>47625</xdr:rowOff>
    </xdr:from>
    <xdr:ext cx="5715000" cy="3533775"/>
    <xdr:graphicFrame>
      <xdr:nvGraphicFramePr>
        <xdr:cNvPr id="126" name="Chart 1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38100</xdr:colOff>
      <xdr:row>67</xdr:row>
      <xdr:rowOff>142875</xdr:rowOff>
    </xdr:from>
    <xdr:ext cx="5715000" cy="3533775"/>
    <xdr:graphicFrame>
      <xdr:nvGraphicFramePr>
        <xdr:cNvPr id="127" name="Chart 1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542925</xdr:colOff>
      <xdr:row>81</xdr:row>
      <xdr:rowOff>57150</xdr:rowOff>
    </xdr:from>
    <xdr:ext cx="5715000" cy="3533775"/>
    <xdr:graphicFrame>
      <xdr:nvGraphicFramePr>
        <xdr:cNvPr id="128" name="Chart 1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542925</xdr:colOff>
      <xdr:row>99</xdr:row>
      <xdr:rowOff>104775</xdr:rowOff>
    </xdr:from>
    <xdr:ext cx="5715000" cy="3533775"/>
    <xdr:graphicFrame>
      <xdr:nvGraphicFramePr>
        <xdr:cNvPr id="129" name="Chart 1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542925</xdr:colOff>
      <xdr:row>117</xdr:row>
      <xdr:rowOff>152400</xdr:rowOff>
    </xdr:from>
    <xdr:ext cx="5715000" cy="3533775"/>
    <xdr:graphicFrame>
      <xdr:nvGraphicFramePr>
        <xdr:cNvPr id="130" name="Chart 1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542925</xdr:colOff>
      <xdr:row>135</xdr:row>
      <xdr:rowOff>200025</xdr:rowOff>
    </xdr:from>
    <xdr:ext cx="5715000" cy="3533775"/>
    <xdr:graphicFrame>
      <xdr:nvGraphicFramePr>
        <xdr:cNvPr id="131" name="Chart 1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542925</xdr:colOff>
      <xdr:row>154</xdr:row>
      <xdr:rowOff>47625</xdr:rowOff>
    </xdr:from>
    <xdr:ext cx="5715000" cy="3533775"/>
    <xdr:graphicFrame>
      <xdr:nvGraphicFramePr>
        <xdr:cNvPr id="132" name="Chart 1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542925</xdr:colOff>
      <xdr:row>172</xdr:row>
      <xdr:rowOff>133350</xdr:rowOff>
    </xdr:from>
    <xdr:ext cx="5715000" cy="3533775"/>
    <xdr:graphicFrame>
      <xdr:nvGraphicFramePr>
        <xdr:cNvPr id="133" name="Chart 1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6</xdr:col>
      <xdr:colOff>838200</xdr:colOff>
      <xdr:row>234</xdr:row>
      <xdr:rowOff>38100</xdr:rowOff>
    </xdr:from>
    <xdr:ext cx="5715000" cy="3533775"/>
    <xdr:graphicFrame>
      <xdr:nvGraphicFramePr>
        <xdr:cNvPr id="134" name="Chart 1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542925</xdr:colOff>
      <xdr:row>6</xdr:row>
      <xdr:rowOff>66675</xdr:rowOff>
    </xdr:from>
    <xdr:ext cx="5715000" cy="3533775"/>
    <xdr:graphicFrame>
      <xdr:nvGraphicFramePr>
        <xdr:cNvPr id="135" name="Chart 1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942975</xdr:colOff>
      <xdr:row>18</xdr:row>
      <xdr:rowOff>95250</xdr:rowOff>
    </xdr:from>
    <xdr:ext cx="5715000" cy="3533775"/>
    <xdr:graphicFrame>
      <xdr:nvGraphicFramePr>
        <xdr:cNvPr id="136" name="Chart 1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762000</xdr:colOff>
      <xdr:row>36</xdr:row>
      <xdr:rowOff>38100</xdr:rowOff>
    </xdr:from>
    <xdr:ext cx="5715000" cy="3533775"/>
    <xdr:graphicFrame>
      <xdr:nvGraphicFramePr>
        <xdr:cNvPr id="137" name="Chart 1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314325</xdr:colOff>
      <xdr:row>49</xdr:row>
      <xdr:rowOff>47625</xdr:rowOff>
    </xdr:from>
    <xdr:ext cx="5715000" cy="3533775"/>
    <xdr:graphicFrame>
      <xdr:nvGraphicFramePr>
        <xdr:cNvPr id="138" name="Chart 1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542925</xdr:colOff>
      <xdr:row>81</xdr:row>
      <xdr:rowOff>57150</xdr:rowOff>
    </xdr:from>
    <xdr:ext cx="5715000" cy="3533775"/>
    <xdr:graphicFrame>
      <xdr:nvGraphicFramePr>
        <xdr:cNvPr id="139" name="Chart 1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542925</xdr:colOff>
      <xdr:row>99</xdr:row>
      <xdr:rowOff>104775</xdr:rowOff>
    </xdr:from>
    <xdr:ext cx="5715000" cy="3533775"/>
    <xdr:graphicFrame>
      <xdr:nvGraphicFramePr>
        <xdr:cNvPr id="140" name="Chart 1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542925</xdr:colOff>
      <xdr:row>117</xdr:row>
      <xdr:rowOff>152400</xdr:rowOff>
    </xdr:from>
    <xdr:ext cx="5715000" cy="3533775"/>
    <xdr:graphicFrame>
      <xdr:nvGraphicFramePr>
        <xdr:cNvPr id="141" name="Chart 1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542925</xdr:colOff>
      <xdr:row>135</xdr:row>
      <xdr:rowOff>200025</xdr:rowOff>
    </xdr:from>
    <xdr:ext cx="5715000" cy="3533775"/>
    <xdr:graphicFrame>
      <xdr:nvGraphicFramePr>
        <xdr:cNvPr id="142" name="Chart 1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542925</xdr:colOff>
      <xdr:row>154</xdr:row>
      <xdr:rowOff>47625</xdr:rowOff>
    </xdr:from>
    <xdr:ext cx="5715000" cy="3533775"/>
    <xdr:graphicFrame>
      <xdr:nvGraphicFramePr>
        <xdr:cNvPr id="143" name="Chart 1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542925</xdr:colOff>
      <xdr:row>172</xdr:row>
      <xdr:rowOff>133350</xdr:rowOff>
    </xdr:from>
    <xdr:ext cx="5715000" cy="3533775"/>
    <xdr:graphicFrame>
      <xdr:nvGraphicFramePr>
        <xdr:cNvPr id="144" name="Chart 1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419100</xdr:colOff>
      <xdr:row>67</xdr:row>
      <xdr:rowOff>114300</xdr:rowOff>
    </xdr:from>
    <xdr:ext cx="5715000" cy="3533775"/>
    <xdr:graphicFrame>
      <xdr:nvGraphicFramePr>
        <xdr:cNvPr id="145" name="Chart 1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85725</xdr:colOff>
      <xdr:row>84</xdr:row>
      <xdr:rowOff>190500</xdr:rowOff>
    </xdr:from>
    <xdr:ext cx="5715000" cy="3533775"/>
    <xdr:graphicFrame>
      <xdr:nvGraphicFramePr>
        <xdr:cNvPr id="146" name="Chart 1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13</xdr:col>
      <xdr:colOff>304800</xdr:colOff>
      <xdr:row>26</xdr:row>
      <xdr:rowOff>0</xdr:rowOff>
    </xdr:from>
    <xdr:ext cx="5715000" cy="3533775"/>
    <xdr:graphicFrame>
      <xdr:nvGraphicFramePr>
        <xdr:cNvPr id="147" name="Chart 1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533400</xdr:colOff>
      <xdr:row>45</xdr:row>
      <xdr:rowOff>47625</xdr:rowOff>
    </xdr:from>
    <xdr:ext cx="5715000" cy="3533775"/>
    <xdr:graphicFrame>
      <xdr:nvGraphicFramePr>
        <xdr:cNvPr id="148" name="Chart 1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10</xdr:col>
      <xdr:colOff>657225</xdr:colOff>
      <xdr:row>172</xdr:row>
      <xdr:rowOff>133350</xdr:rowOff>
    </xdr:from>
    <xdr:ext cx="5715000" cy="3533775"/>
    <xdr:graphicFrame>
      <xdr:nvGraphicFramePr>
        <xdr:cNvPr id="149" name="Chart 1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542925</xdr:colOff>
      <xdr:row>6</xdr:row>
      <xdr:rowOff>66675</xdr:rowOff>
    </xdr:from>
    <xdr:ext cx="5715000" cy="3533775"/>
    <xdr:graphicFrame>
      <xdr:nvGraphicFramePr>
        <xdr:cNvPr id="150" name="Chart 1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81</xdr:row>
      <xdr:rowOff>57150</xdr:rowOff>
    </xdr:from>
    <xdr:ext cx="5715000" cy="3533775"/>
    <xdr:graphicFrame>
      <xdr:nvGraphicFramePr>
        <xdr:cNvPr id="151" name="Chart 1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542925</xdr:colOff>
      <xdr:row>99</xdr:row>
      <xdr:rowOff>104775</xdr:rowOff>
    </xdr:from>
    <xdr:ext cx="5715000" cy="3533775"/>
    <xdr:graphicFrame>
      <xdr:nvGraphicFramePr>
        <xdr:cNvPr id="152" name="Chart 1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542925</xdr:colOff>
      <xdr:row>117</xdr:row>
      <xdr:rowOff>152400</xdr:rowOff>
    </xdr:from>
    <xdr:ext cx="5715000" cy="3533775"/>
    <xdr:graphicFrame>
      <xdr:nvGraphicFramePr>
        <xdr:cNvPr id="153" name="Chart 1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542925</xdr:colOff>
      <xdr:row>135</xdr:row>
      <xdr:rowOff>200025</xdr:rowOff>
    </xdr:from>
    <xdr:ext cx="5715000" cy="3533775"/>
    <xdr:graphicFrame>
      <xdr:nvGraphicFramePr>
        <xdr:cNvPr id="154" name="Chart 1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542925</xdr:colOff>
      <xdr:row>172</xdr:row>
      <xdr:rowOff>133350</xdr:rowOff>
    </xdr:from>
    <xdr:ext cx="5715000" cy="3533775"/>
    <xdr:graphicFrame>
      <xdr:nvGraphicFramePr>
        <xdr:cNvPr id="155" name="Chart 1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381000</xdr:colOff>
      <xdr:row>16</xdr:row>
      <xdr:rowOff>171450</xdr:rowOff>
    </xdr:from>
    <xdr:ext cx="5715000" cy="3533775"/>
    <xdr:graphicFrame>
      <xdr:nvGraphicFramePr>
        <xdr:cNvPr id="156" name="Chart 1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142875</xdr:colOff>
      <xdr:row>53</xdr:row>
      <xdr:rowOff>180975</xdr:rowOff>
    </xdr:from>
    <xdr:ext cx="5715000" cy="3533775"/>
    <xdr:graphicFrame>
      <xdr:nvGraphicFramePr>
        <xdr:cNvPr id="157" name="Chart 1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133350</xdr:colOff>
      <xdr:row>35</xdr:row>
      <xdr:rowOff>76200</xdr:rowOff>
    </xdr:from>
    <xdr:ext cx="5715000" cy="3533775"/>
    <xdr:graphicFrame>
      <xdr:nvGraphicFramePr>
        <xdr:cNvPr id="158" name="Chart 1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457200</xdr:colOff>
      <xdr:row>61</xdr:row>
      <xdr:rowOff>190500</xdr:rowOff>
    </xdr:from>
    <xdr:ext cx="5715000" cy="3533775"/>
    <xdr:graphicFrame>
      <xdr:nvGraphicFramePr>
        <xdr:cNvPr id="159" name="Chart 1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342900</xdr:colOff>
      <xdr:row>154</xdr:row>
      <xdr:rowOff>190500</xdr:rowOff>
    </xdr:from>
    <xdr:ext cx="5715000" cy="3533775"/>
    <xdr:graphicFrame>
      <xdr:nvGraphicFramePr>
        <xdr:cNvPr id="160" name="Chart 1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85725</xdr:colOff>
      <xdr:row>1</xdr:row>
      <xdr:rowOff>57150</xdr:rowOff>
    </xdr:from>
    <xdr:ext cx="5715000" cy="3533775"/>
    <xdr:graphicFrame>
      <xdr:nvGraphicFramePr>
        <xdr:cNvPr id="161" name="Chart 1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81</xdr:row>
      <xdr:rowOff>57150</xdr:rowOff>
    </xdr:from>
    <xdr:ext cx="5715000" cy="3533775"/>
    <xdr:graphicFrame>
      <xdr:nvGraphicFramePr>
        <xdr:cNvPr id="162" name="Chart 1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542925</xdr:colOff>
      <xdr:row>99</xdr:row>
      <xdr:rowOff>104775</xdr:rowOff>
    </xdr:from>
    <xdr:ext cx="5715000" cy="3533775"/>
    <xdr:graphicFrame>
      <xdr:nvGraphicFramePr>
        <xdr:cNvPr id="163" name="Chart 1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542925</xdr:colOff>
      <xdr:row>117</xdr:row>
      <xdr:rowOff>152400</xdr:rowOff>
    </xdr:from>
    <xdr:ext cx="5715000" cy="3533775"/>
    <xdr:graphicFrame>
      <xdr:nvGraphicFramePr>
        <xdr:cNvPr id="164" name="Chart 1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542925</xdr:colOff>
      <xdr:row>135</xdr:row>
      <xdr:rowOff>200025</xdr:rowOff>
    </xdr:from>
    <xdr:ext cx="5715000" cy="3533775"/>
    <xdr:graphicFrame>
      <xdr:nvGraphicFramePr>
        <xdr:cNvPr id="165" name="Chart 1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542925</xdr:colOff>
      <xdr:row>172</xdr:row>
      <xdr:rowOff>133350</xdr:rowOff>
    </xdr:from>
    <xdr:ext cx="5715000" cy="3533775"/>
    <xdr:graphicFrame>
      <xdr:nvGraphicFramePr>
        <xdr:cNvPr id="166" name="Chart 1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361950</xdr:colOff>
      <xdr:row>16</xdr:row>
      <xdr:rowOff>171450</xdr:rowOff>
    </xdr:from>
    <xdr:ext cx="5715000" cy="3533775"/>
    <xdr:graphicFrame>
      <xdr:nvGraphicFramePr>
        <xdr:cNvPr id="167" name="Chart 1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142875</xdr:colOff>
      <xdr:row>53</xdr:row>
      <xdr:rowOff>180975</xdr:rowOff>
    </xdr:from>
    <xdr:ext cx="5715000" cy="3533775"/>
    <xdr:graphicFrame>
      <xdr:nvGraphicFramePr>
        <xdr:cNvPr id="168" name="Chart 1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133350</xdr:colOff>
      <xdr:row>35</xdr:row>
      <xdr:rowOff>76200</xdr:rowOff>
    </xdr:from>
    <xdr:ext cx="5715000" cy="3533775"/>
    <xdr:graphicFrame>
      <xdr:nvGraphicFramePr>
        <xdr:cNvPr id="169" name="Chart 1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457200</xdr:colOff>
      <xdr:row>61</xdr:row>
      <xdr:rowOff>190500</xdr:rowOff>
    </xdr:from>
    <xdr:ext cx="5715000" cy="3533775"/>
    <xdr:graphicFrame>
      <xdr:nvGraphicFramePr>
        <xdr:cNvPr id="170" name="Chart 1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485775</xdr:colOff>
      <xdr:row>154</xdr:row>
      <xdr:rowOff>47625</xdr:rowOff>
    </xdr:from>
    <xdr:ext cx="5715000" cy="3533775"/>
    <xdr:graphicFrame>
      <xdr:nvGraphicFramePr>
        <xdr:cNvPr id="171" name="Chart 1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323850</xdr:colOff>
      <xdr:row>31</xdr:row>
      <xdr:rowOff>47625</xdr:rowOff>
    </xdr:from>
    <xdr:ext cx="5715000" cy="3533775"/>
    <xdr:graphicFrame>
      <xdr:nvGraphicFramePr>
        <xdr:cNvPr id="172" name="Chart 1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638175</xdr:colOff>
      <xdr:row>33</xdr:row>
      <xdr:rowOff>123825</xdr:rowOff>
    </xdr:from>
    <xdr:ext cx="5715000" cy="3533775"/>
    <xdr:graphicFrame>
      <xdr:nvGraphicFramePr>
        <xdr:cNvPr id="173" name="Chart 1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542925</xdr:colOff>
      <xdr:row>6</xdr:row>
      <xdr:rowOff>66675</xdr:rowOff>
    </xdr:from>
    <xdr:ext cx="5715000" cy="3533775"/>
    <xdr:graphicFrame>
      <xdr:nvGraphicFramePr>
        <xdr:cNvPr id="174" name="Chart 1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81</xdr:row>
      <xdr:rowOff>57150</xdr:rowOff>
    </xdr:from>
    <xdr:ext cx="5715000" cy="3533775"/>
    <xdr:graphicFrame>
      <xdr:nvGraphicFramePr>
        <xdr:cNvPr id="175" name="Chart 1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542925</xdr:colOff>
      <xdr:row>99</xdr:row>
      <xdr:rowOff>104775</xdr:rowOff>
    </xdr:from>
    <xdr:ext cx="5715000" cy="3533775"/>
    <xdr:graphicFrame>
      <xdr:nvGraphicFramePr>
        <xdr:cNvPr id="176" name="Chart 1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542925</xdr:colOff>
      <xdr:row>117</xdr:row>
      <xdr:rowOff>152400</xdr:rowOff>
    </xdr:from>
    <xdr:ext cx="5715000" cy="3533775"/>
    <xdr:graphicFrame>
      <xdr:nvGraphicFramePr>
        <xdr:cNvPr id="177" name="Chart 1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542925</xdr:colOff>
      <xdr:row>135</xdr:row>
      <xdr:rowOff>200025</xdr:rowOff>
    </xdr:from>
    <xdr:ext cx="5715000" cy="3533775"/>
    <xdr:graphicFrame>
      <xdr:nvGraphicFramePr>
        <xdr:cNvPr id="178" name="Chart 1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542925</xdr:colOff>
      <xdr:row>172</xdr:row>
      <xdr:rowOff>133350</xdr:rowOff>
    </xdr:from>
    <xdr:ext cx="5715000" cy="3533775"/>
    <xdr:graphicFrame>
      <xdr:nvGraphicFramePr>
        <xdr:cNvPr id="179" name="Chart 1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381000</xdr:colOff>
      <xdr:row>16</xdr:row>
      <xdr:rowOff>171450</xdr:rowOff>
    </xdr:from>
    <xdr:ext cx="5715000" cy="3533775"/>
    <xdr:graphicFrame>
      <xdr:nvGraphicFramePr>
        <xdr:cNvPr id="180" name="Chart 1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142875</xdr:colOff>
      <xdr:row>53</xdr:row>
      <xdr:rowOff>180975</xdr:rowOff>
    </xdr:from>
    <xdr:ext cx="5715000" cy="3533775"/>
    <xdr:graphicFrame>
      <xdr:nvGraphicFramePr>
        <xdr:cNvPr id="181" name="Chart 1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133350</xdr:colOff>
      <xdr:row>35</xdr:row>
      <xdr:rowOff>76200</xdr:rowOff>
    </xdr:from>
    <xdr:ext cx="5715000" cy="3533775"/>
    <xdr:graphicFrame>
      <xdr:nvGraphicFramePr>
        <xdr:cNvPr id="182" name="Chart 1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457200</xdr:colOff>
      <xdr:row>61</xdr:row>
      <xdr:rowOff>190500</xdr:rowOff>
    </xdr:from>
    <xdr:ext cx="5715000" cy="3533775"/>
    <xdr:graphicFrame>
      <xdr:nvGraphicFramePr>
        <xdr:cNvPr id="183" name="Chart 1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485775</xdr:colOff>
      <xdr:row>154</xdr:row>
      <xdr:rowOff>47625</xdr:rowOff>
    </xdr:from>
    <xdr:ext cx="5715000" cy="3533775"/>
    <xdr:graphicFrame>
      <xdr:nvGraphicFramePr>
        <xdr:cNvPr id="184" name="Chart 1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542925</xdr:colOff>
      <xdr:row>6</xdr:row>
      <xdr:rowOff>66675</xdr:rowOff>
    </xdr:from>
    <xdr:ext cx="5715000" cy="3533775"/>
    <xdr:graphicFrame>
      <xdr:nvGraphicFramePr>
        <xdr:cNvPr id="185" name="Chart 1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942975</xdr:colOff>
      <xdr:row>18</xdr:row>
      <xdr:rowOff>95250</xdr:rowOff>
    </xdr:from>
    <xdr:ext cx="5715000" cy="3533775"/>
    <xdr:graphicFrame>
      <xdr:nvGraphicFramePr>
        <xdr:cNvPr id="186" name="Chart 1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762000</xdr:colOff>
      <xdr:row>36</xdr:row>
      <xdr:rowOff>38100</xdr:rowOff>
    </xdr:from>
    <xdr:ext cx="5715000" cy="3533775"/>
    <xdr:graphicFrame>
      <xdr:nvGraphicFramePr>
        <xdr:cNvPr id="187" name="Chart 1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314325</xdr:colOff>
      <xdr:row>49</xdr:row>
      <xdr:rowOff>47625</xdr:rowOff>
    </xdr:from>
    <xdr:ext cx="5715000" cy="3533775"/>
    <xdr:graphicFrame>
      <xdr:nvGraphicFramePr>
        <xdr:cNvPr id="188" name="Chart 1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542925</xdr:colOff>
      <xdr:row>81</xdr:row>
      <xdr:rowOff>57150</xdr:rowOff>
    </xdr:from>
    <xdr:ext cx="5715000" cy="3533775"/>
    <xdr:graphicFrame>
      <xdr:nvGraphicFramePr>
        <xdr:cNvPr id="189" name="Chart 1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542925</xdr:colOff>
      <xdr:row>99</xdr:row>
      <xdr:rowOff>104775</xdr:rowOff>
    </xdr:from>
    <xdr:ext cx="5715000" cy="3533775"/>
    <xdr:graphicFrame>
      <xdr:nvGraphicFramePr>
        <xdr:cNvPr id="190" name="Chart 1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542925</xdr:colOff>
      <xdr:row>117</xdr:row>
      <xdr:rowOff>152400</xdr:rowOff>
    </xdr:from>
    <xdr:ext cx="5715000" cy="3533775"/>
    <xdr:graphicFrame>
      <xdr:nvGraphicFramePr>
        <xdr:cNvPr id="191" name="Chart 1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542925</xdr:colOff>
      <xdr:row>135</xdr:row>
      <xdr:rowOff>200025</xdr:rowOff>
    </xdr:from>
    <xdr:ext cx="5715000" cy="3533775"/>
    <xdr:graphicFrame>
      <xdr:nvGraphicFramePr>
        <xdr:cNvPr id="192" name="Chart 1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542925</xdr:colOff>
      <xdr:row>154</xdr:row>
      <xdr:rowOff>47625</xdr:rowOff>
    </xdr:from>
    <xdr:ext cx="5715000" cy="3533775"/>
    <xdr:graphicFrame>
      <xdr:nvGraphicFramePr>
        <xdr:cNvPr id="193" name="Chart 1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542925</xdr:colOff>
      <xdr:row>172</xdr:row>
      <xdr:rowOff>133350</xdr:rowOff>
    </xdr:from>
    <xdr:ext cx="5715000" cy="3533775"/>
    <xdr:graphicFrame>
      <xdr:nvGraphicFramePr>
        <xdr:cNvPr id="194" name="Chart 1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419100</xdr:colOff>
      <xdr:row>67</xdr:row>
      <xdr:rowOff>114300</xdr:rowOff>
    </xdr:from>
    <xdr:ext cx="5715000" cy="3533775"/>
    <xdr:graphicFrame>
      <xdr:nvGraphicFramePr>
        <xdr:cNvPr id="195" name="Chart 1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85725</xdr:colOff>
      <xdr:row>84</xdr:row>
      <xdr:rowOff>190500</xdr:rowOff>
    </xdr:from>
    <xdr:ext cx="5715000" cy="3533775"/>
    <xdr:graphicFrame>
      <xdr:nvGraphicFramePr>
        <xdr:cNvPr id="196" name="Chart 1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13</xdr:col>
      <xdr:colOff>304800</xdr:colOff>
      <xdr:row>26</xdr:row>
      <xdr:rowOff>0</xdr:rowOff>
    </xdr:from>
    <xdr:ext cx="5715000" cy="3533775"/>
    <xdr:graphicFrame>
      <xdr:nvGraphicFramePr>
        <xdr:cNvPr id="197" name="Chart 1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533400</xdr:colOff>
      <xdr:row>45</xdr:row>
      <xdr:rowOff>47625</xdr:rowOff>
    </xdr:from>
    <xdr:ext cx="5715000" cy="3533775"/>
    <xdr:graphicFrame>
      <xdr:nvGraphicFramePr>
        <xdr:cNvPr id="198" name="Chart 1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10</xdr:col>
      <xdr:colOff>657225</xdr:colOff>
      <xdr:row>172</xdr:row>
      <xdr:rowOff>133350</xdr:rowOff>
    </xdr:from>
    <xdr:ext cx="5715000" cy="3533775"/>
    <xdr:graphicFrame>
      <xdr:nvGraphicFramePr>
        <xdr:cNvPr id="199" name="Chart 1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904875</xdr:colOff>
      <xdr:row>49</xdr:row>
      <xdr:rowOff>180975</xdr:rowOff>
    </xdr:from>
    <xdr:ext cx="73628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485775</xdr:colOff>
      <xdr:row>84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200025</xdr:colOff>
      <xdr:row>111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1743075</xdr:colOff>
      <xdr:row>1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666750</xdr:colOff>
      <xdr:row>397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514350</xdr:colOff>
      <xdr:row>413</xdr:row>
      <xdr:rowOff>85725</xdr:rowOff>
    </xdr:from>
    <xdr:ext cx="6943725" cy="4295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1</xdr:row>
      <xdr:rowOff>114300</xdr:rowOff>
    </xdr:from>
    <xdr:ext cx="2933700" cy="1809750"/>
    <xdr:graphicFrame>
      <xdr:nvGraphicFramePr>
        <xdr:cNvPr id="200" name="Chart 2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352425</xdr:colOff>
      <xdr:row>11</xdr:row>
      <xdr:rowOff>47625</xdr:rowOff>
    </xdr:from>
    <xdr:ext cx="3143250" cy="1943100"/>
    <xdr:graphicFrame>
      <xdr:nvGraphicFramePr>
        <xdr:cNvPr id="201" name="Chart 20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352425</xdr:colOff>
      <xdr:row>21</xdr:row>
      <xdr:rowOff>47625</xdr:rowOff>
    </xdr:from>
    <xdr:ext cx="3238500" cy="2009775"/>
    <xdr:graphicFrame>
      <xdr:nvGraphicFramePr>
        <xdr:cNvPr id="202" name="Chart 20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314325</xdr:colOff>
      <xdr:row>31</xdr:row>
      <xdr:rowOff>104775</xdr:rowOff>
    </xdr:from>
    <xdr:ext cx="3143250" cy="1943100"/>
    <xdr:graphicFrame>
      <xdr:nvGraphicFramePr>
        <xdr:cNvPr id="203" name="Chart 20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314325</xdr:colOff>
      <xdr:row>41</xdr:row>
      <xdr:rowOff>133350</xdr:rowOff>
    </xdr:from>
    <xdr:ext cx="3143250" cy="1943100"/>
    <xdr:graphicFrame>
      <xdr:nvGraphicFramePr>
        <xdr:cNvPr id="204" name="Chart 20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314325</xdr:colOff>
      <xdr:row>51</xdr:row>
      <xdr:rowOff>161925</xdr:rowOff>
    </xdr:from>
    <xdr:ext cx="3019425" cy="1809750"/>
    <xdr:graphicFrame>
      <xdr:nvGraphicFramePr>
        <xdr:cNvPr id="205" name="Chart 20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314325</xdr:colOff>
      <xdr:row>61</xdr:row>
      <xdr:rowOff>57150</xdr:rowOff>
    </xdr:from>
    <xdr:ext cx="3600450" cy="2228850"/>
    <xdr:graphicFrame>
      <xdr:nvGraphicFramePr>
        <xdr:cNvPr id="206" name="Chart 20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714375</xdr:colOff>
      <xdr:row>3</xdr:row>
      <xdr:rowOff>19050</xdr:rowOff>
    </xdr:from>
    <xdr:ext cx="2933700" cy="1209675"/>
    <xdr:graphicFrame>
      <xdr:nvGraphicFramePr>
        <xdr:cNvPr id="207" name="Chart 20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11</xdr:col>
      <xdr:colOff>714375</xdr:colOff>
      <xdr:row>11</xdr:row>
      <xdr:rowOff>28575</xdr:rowOff>
    </xdr:from>
    <xdr:ext cx="3190875" cy="1943100"/>
    <xdr:graphicFrame>
      <xdr:nvGraphicFramePr>
        <xdr:cNvPr id="208" name="Chart 20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771525</xdr:colOff>
      <xdr:row>21</xdr:row>
      <xdr:rowOff>57150</xdr:rowOff>
    </xdr:from>
    <xdr:ext cx="3143250" cy="1943100"/>
    <xdr:graphicFrame>
      <xdr:nvGraphicFramePr>
        <xdr:cNvPr id="209" name="Chart 20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781050</xdr:colOff>
      <xdr:row>31</xdr:row>
      <xdr:rowOff>85725</xdr:rowOff>
    </xdr:from>
    <xdr:ext cx="3190875" cy="1943100"/>
    <xdr:graphicFrame>
      <xdr:nvGraphicFramePr>
        <xdr:cNvPr id="210" name="Chart 2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781050</xdr:colOff>
      <xdr:row>41</xdr:row>
      <xdr:rowOff>142875</xdr:rowOff>
    </xdr:from>
    <xdr:ext cx="3143250" cy="1943100"/>
    <xdr:graphicFrame>
      <xdr:nvGraphicFramePr>
        <xdr:cNvPr id="211" name="Chart 2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790575</xdr:colOff>
      <xdr:row>51</xdr:row>
      <xdr:rowOff>171450</xdr:rowOff>
    </xdr:from>
    <xdr:ext cx="2933700" cy="1809750"/>
    <xdr:graphicFrame>
      <xdr:nvGraphicFramePr>
        <xdr:cNvPr id="212" name="Chart 2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12</xdr:col>
      <xdr:colOff>285750</xdr:colOff>
      <xdr:row>61</xdr:row>
      <xdr:rowOff>28575</xdr:rowOff>
    </xdr:from>
    <xdr:ext cx="3686175" cy="2286000"/>
    <xdr:graphicFrame>
      <xdr:nvGraphicFramePr>
        <xdr:cNvPr id="213" name="Chart 2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</xdr:col>
      <xdr:colOff>352425</xdr:colOff>
      <xdr:row>144</xdr:row>
      <xdr:rowOff>28575</xdr:rowOff>
    </xdr:from>
    <xdr:ext cx="3390900" cy="2095500"/>
    <xdr:graphicFrame>
      <xdr:nvGraphicFramePr>
        <xdr:cNvPr id="214" name="Chart 2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</xdr:col>
      <xdr:colOff>400050</xdr:colOff>
      <xdr:row>156</xdr:row>
      <xdr:rowOff>66675</xdr:rowOff>
    </xdr:from>
    <xdr:ext cx="5715000" cy="3533775"/>
    <xdr:graphicFrame>
      <xdr:nvGraphicFramePr>
        <xdr:cNvPr id="215" name="Chart 2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</xdr:col>
      <xdr:colOff>28575</xdr:colOff>
      <xdr:row>183</xdr:row>
      <xdr:rowOff>38100</xdr:rowOff>
    </xdr:from>
    <xdr:ext cx="3305175" cy="2038350"/>
    <xdr:graphicFrame>
      <xdr:nvGraphicFramePr>
        <xdr:cNvPr id="216" name="Chart 2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7</xdr:col>
      <xdr:colOff>571500</xdr:colOff>
      <xdr:row>194</xdr:row>
      <xdr:rowOff>180975</xdr:rowOff>
    </xdr:from>
    <xdr:ext cx="3486150" cy="2152650"/>
    <xdr:graphicFrame>
      <xdr:nvGraphicFramePr>
        <xdr:cNvPr id="217" name="Chart 2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923925</xdr:colOff>
      <xdr:row>207</xdr:row>
      <xdr:rowOff>38100</xdr:rowOff>
    </xdr:from>
    <xdr:ext cx="3248025" cy="2038350"/>
    <xdr:graphicFrame>
      <xdr:nvGraphicFramePr>
        <xdr:cNvPr id="218" name="Chart 2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7</xdr:col>
      <xdr:colOff>923925</xdr:colOff>
      <xdr:row>218</xdr:row>
      <xdr:rowOff>114300</xdr:rowOff>
    </xdr:from>
    <xdr:ext cx="3724275" cy="2305050"/>
    <xdr:graphicFrame>
      <xdr:nvGraphicFramePr>
        <xdr:cNvPr id="219" name="Chart 2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16</xdr:col>
      <xdr:colOff>533400</xdr:colOff>
      <xdr:row>125</xdr:row>
      <xdr:rowOff>133350</xdr:rowOff>
    </xdr:from>
    <xdr:ext cx="5715000" cy="3533775"/>
    <xdr:graphicFrame>
      <xdr:nvGraphicFramePr>
        <xdr:cNvPr id="220" name="Chart 2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352425</xdr:colOff>
      <xdr:row>2</xdr:row>
      <xdr:rowOff>57150</xdr:rowOff>
    </xdr:from>
    <xdr:ext cx="5715000" cy="3533775"/>
    <xdr:graphicFrame>
      <xdr:nvGraphicFramePr>
        <xdr:cNvPr id="221" name="Chart 2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581025</xdr:colOff>
      <xdr:row>20</xdr:row>
      <xdr:rowOff>123825</xdr:rowOff>
    </xdr:from>
    <xdr:ext cx="5715000" cy="3533775"/>
    <xdr:graphicFrame>
      <xdr:nvGraphicFramePr>
        <xdr:cNvPr id="222" name="Chart 2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13</xdr:row>
      <xdr:rowOff>142875</xdr:rowOff>
    </xdr:from>
    <xdr:ext cx="5810250" cy="3600450"/>
    <xdr:graphicFrame>
      <xdr:nvGraphicFramePr>
        <xdr:cNvPr id="223" name="Chart 2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36</xdr:row>
      <xdr:rowOff>104775</xdr:rowOff>
    </xdr:from>
    <xdr:ext cx="5715000" cy="3533775"/>
    <xdr:graphicFrame>
      <xdr:nvGraphicFramePr>
        <xdr:cNvPr id="224" name="Chart 2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333375</xdr:colOff>
      <xdr:row>57</xdr:row>
      <xdr:rowOff>190500</xdr:rowOff>
    </xdr:from>
    <xdr:ext cx="5715000" cy="3533775"/>
    <xdr:graphicFrame>
      <xdr:nvGraphicFramePr>
        <xdr:cNvPr id="225" name="Chart 2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323850</xdr:colOff>
      <xdr:row>80</xdr:row>
      <xdr:rowOff>9525</xdr:rowOff>
    </xdr:from>
    <xdr:ext cx="5715000" cy="3533775"/>
    <xdr:graphicFrame>
      <xdr:nvGraphicFramePr>
        <xdr:cNvPr id="226" name="Chart 2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647700</xdr:colOff>
      <xdr:row>101</xdr:row>
      <xdr:rowOff>171450</xdr:rowOff>
    </xdr:from>
    <xdr:ext cx="5715000" cy="3533775"/>
    <xdr:graphicFrame>
      <xdr:nvGraphicFramePr>
        <xdr:cNvPr id="227" name="Chart 2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266700</xdr:colOff>
      <xdr:row>124</xdr:row>
      <xdr:rowOff>28575</xdr:rowOff>
    </xdr:from>
    <xdr:ext cx="5715000" cy="3533775"/>
    <xdr:graphicFrame>
      <xdr:nvGraphicFramePr>
        <xdr:cNvPr id="228" name="Chart 2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171450</xdr:colOff>
      <xdr:row>146</xdr:row>
      <xdr:rowOff>9525</xdr:rowOff>
    </xdr:from>
    <xdr:ext cx="5715000" cy="3533775"/>
    <xdr:graphicFrame>
      <xdr:nvGraphicFramePr>
        <xdr:cNvPr id="229" name="Chart 2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933450</xdr:colOff>
      <xdr:row>165</xdr:row>
      <xdr:rowOff>133350</xdr:rowOff>
    </xdr:from>
    <xdr:ext cx="5715000" cy="3533775"/>
    <xdr:graphicFrame>
      <xdr:nvGraphicFramePr>
        <xdr:cNvPr id="230" name="Chart 2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809625</xdr:colOff>
      <xdr:row>190</xdr:row>
      <xdr:rowOff>47625</xdr:rowOff>
    </xdr:from>
    <xdr:ext cx="5715000" cy="3533775"/>
    <xdr:graphicFrame>
      <xdr:nvGraphicFramePr>
        <xdr:cNvPr id="231" name="Chart 2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809625</xdr:colOff>
      <xdr:row>212</xdr:row>
      <xdr:rowOff>104775</xdr:rowOff>
    </xdr:from>
    <xdr:ext cx="5715000" cy="3533775"/>
    <xdr:graphicFrame>
      <xdr:nvGraphicFramePr>
        <xdr:cNvPr id="232" name="Chart 2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466725</xdr:colOff>
      <xdr:row>4</xdr:row>
      <xdr:rowOff>190500</xdr:rowOff>
    </xdr:from>
    <xdr:ext cx="5810250" cy="3600450"/>
    <xdr:graphicFrame>
      <xdr:nvGraphicFramePr>
        <xdr:cNvPr id="233" name="Chart 2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36</xdr:row>
      <xdr:rowOff>104775</xdr:rowOff>
    </xdr:from>
    <xdr:ext cx="5715000" cy="3533775"/>
    <xdr:graphicFrame>
      <xdr:nvGraphicFramePr>
        <xdr:cNvPr id="234" name="Chart 2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333375</xdr:colOff>
      <xdr:row>57</xdr:row>
      <xdr:rowOff>190500</xdr:rowOff>
    </xdr:from>
    <xdr:ext cx="5715000" cy="3533775"/>
    <xdr:graphicFrame>
      <xdr:nvGraphicFramePr>
        <xdr:cNvPr id="235" name="Chart 2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323850</xdr:colOff>
      <xdr:row>80</xdr:row>
      <xdr:rowOff>9525</xdr:rowOff>
    </xdr:from>
    <xdr:ext cx="5715000" cy="3533775"/>
    <xdr:graphicFrame>
      <xdr:nvGraphicFramePr>
        <xdr:cNvPr id="236" name="Chart 2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647700</xdr:colOff>
      <xdr:row>101</xdr:row>
      <xdr:rowOff>171450</xdr:rowOff>
    </xdr:from>
    <xdr:ext cx="5715000" cy="3533775"/>
    <xdr:graphicFrame>
      <xdr:nvGraphicFramePr>
        <xdr:cNvPr id="237" name="Chart 2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266700</xdr:colOff>
      <xdr:row>124</xdr:row>
      <xdr:rowOff>28575</xdr:rowOff>
    </xdr:from>
    <xdr:ext cx="5715000" cy="3533775"/>
    <xdr:graphicFrame>
      <xdr:nvGraphicFramePr>
        <xdr:cNvPr id="238" name="Chart 2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171450</xdr:colOff>
      <xdr:row>146</xdr:row>
      <xdr:rowOff>9525</xdr:rowOff>
    </xdr:from>
    <xdr:ext cx="5715000" cy="3533775"/>
    <xdr:graphicFrame>
      <xdr:nvGraphicFramePr>
        <xdr:cNvPr id="239" name="Chart 2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933450</xdr:colOff>
      <xdr:row>165</xdr:row>
      <xdr:rowOff>133350</xdr:rowOff>
    </xdr:from>
    <xdr:ext cx="5715000" cy="3533775"/>
    <xdr:graphicFrame>
      <xdr:nvGraphicFramePr>
        <xdr:cNvPr id="240" name="Chart 2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809625</xdr:colOff>
      <xdr:row>190</xdr:row>
      <xdr:rowOff>47625</xdr:rowOff>
    </xdr:from>
    <xdr:ext cx="5715000" cy="3533775"/>
    <xdr:graphicFrame>
      <xdr:nvGraphicFramePr>
        <xdr:cNvPr id="241" name="Chart 2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809625</xdr:colOff>
      <xdr:row>212</xdr:row>
      <xdr:rowOff>104775</xdr:rowOff>
    </xdr:from>
    <xdr:ext cx="5715000" cy="3533775"/>
    <xdr:graphicFrame>
      <xdr:nvGraphicFramePr>
        <xdr:cNvPr id="242" name="Chart 2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552450</xdr:colOff>
      <xdr:row>11</xdr:row>
      <xdr:rowOff>85725</xdr:rowOff>
    </xdr:from>
    <xdr:ext cx="5715000" cy="3533775"/>
    <xdr:graphicFrame>
      <xdr:nvGraphicFramePr>
        <xdr:cNvPr id="243" name="Chart 2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52</xdr:row>
      <xdr:rowOff>123825</xdr:rowOff>
    </xdr:from>
    <xdr:ext cx="5715000" cy="3533775"/>
    <xdr:graphicFrame>
      <xdr:nvGraphicFramePr>
        <xdr:cNvPr id="244" name="Chart 2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790575</xdr:colOff>
      <xdr:row>81</xdr:row>
      <xdr:rowOff>28575</xdr:rowOff>
    </xdr:from>
    <xdr:ext cx="4381500" cy="2705100"/>
    <xdr:graphicFrame>
      <xdr:nvGraphicFramePr>
        <xdr:cNvPr id="245" name="Chart 2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790575</xdr:colOff>
      <xdr:row>124</xdr:row>
      <xdr:rowOff>142875</xdr:rowOff>
    </xdr:from>
    <xdr:ext cx="4381500" cy="2705100"/>
    <xdr:graphicFrame>
      <xdr:nvGraphicFramePr>
        <xdr:cNvPr id="246" name="Chart 2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438150</xdr:colOff>
      <xdr:row>124</xdr:row>
      <xdr:rowOff>142875</xdr:rowOff>
    </xdr:from>
    <xdr:ext cx="4343400" cy="2705100"/>
    <xdr:graphicFrame>
      <xdr:nvGraphicFramePr>
        <xdr:cNvPr id="247" name="Chart 2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47625</xdr:colOff>
      <xdr:row>124</xdr:row>
      <xdr:rowOff>142875</xdr:rowOff>
    </xdr:from>
    <xdr:ext cx="4343400" cy="2609850"/>
    <xdr:graphicFrame>
      <xdr:nvGraphicFramePr>
        <xdr:cNvPr id="248" name="Chart 2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876300</xdr:colOff>
      <xdr:row>70</xdr:row>
      <xdr:rowOff>104775</xdr:rowOff>
    </xdr:from>
    <xdr:ext cx="3552825" cy="2200275"/>
    <xdr:graphicFrame>
      <xdr:nvGraphicFramePr>
        <xdr:cNvPr id="249" name="Chart 2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647700</xdr:colOff>
      <xdr:row>60</xdr:row>
      <xdr:rowOff>57150</xdr:rowOff>
    </xdr:from>
    <xdr:ext cx="3181350" cy="1971675"/>
    <xdr:graphicFrame>
      <xdr:nvGraphicFramePr>
        <xdr:cNvPr id="250" name="Chart 2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504825</xdr:colOff>
      <xdr:row>97</xdr:row>
      <xdr:rowOff>66675</xdr:rowOff>
    </xdr:from>
    <xdr:ext cx="2924175" cy="1809750"/>
    <xdr:graphicFrame>
      <xdr:nvGraphicFramePr>
        <xdr:cNvPr id="251" name="Chart 2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561975</xdr:colOff>
      <xdr:row>10</xdr:row>
      <xdr:rowOff>152400</xdr:rowOff>
    </xdr:from>
    <xdr:ext cx="5715000" cy="3533775"/>
    <xdr:graphicFrame>
      <xdr:nvGraphicFramePr>
        <xdr:cNvPr id="252" name="Chart 2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885825</xdr:colOff>
      <xdr:row>1</xdr:row>
      <xdr:rowOff>104775</xdr:rowOff>
    </xdr:from>
    <xdr:ext cx="5715000" cy="3533775"/>
    <xdr:graphicFrame>
      <xdr:nvGraphicFramePr>
        <xdr:cNvPr id="253" name="Chart 2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609600</xdr:colOff>
      <xdr:row>18</xdr:row>
      <xdr:rowOff>190500</xdr:rowOff>
    </xdr:from>
    <xdr:ext cx="5715000" cy="3533775"/>
    <xdr:graphicFrame>
      <xdr:nvGraphicFramePr>
        <xdr:cNvPr id="254" name="Chart 2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895350</xdr:colOff>
      <xdr:row>18</xdr:row>
      <xdr:rowOff>190500</xdr:rowOff>
    </xdr:from>
    <xdr:ext cx="5715000" cy="3533775"/>
    <xdr:graphicFrame>
      <xdr:nvGraphicFramePr>
        <xdr:cNvPr id="255" name="Chart 2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609600</xdr:colOff>
      <xdr:row>37</xdr:row>
      <xdr:rowOff>95250</xdr:rowOff>
    </xdr:from>
    <xdr:ext cx="5715000" cy="3533775"/>
    <xdr:graphicFrame>
      <xdr:nvGraphicFramePr>
        <xdr:cNvPr id="256" name="Chart 2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885825</xdr:colOff>
      <xdr:row>37</xdr:row>
      <xdr:rowOff>95250</xdr:rowOff>
    </xdr:from>
    <xdr:ext cx="5715000" cy="3533775"/>
    <xdr:graphicFrame>
      <xdr:nvGraphicFramePr>
        <xdr:cNvPr id="257" name="Chart 2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609600</xdr:colOff>
      <xdr:row>56</xdr:row>
      <xdr:rowOff>0</xdr:rowOff>
    </xdr:from>
    <xdr:ext cx="5715000" cy="3533775"/>
    <xdr:graphicFrame>
      <xdr:nvGraphicFramePr>
        <xdr:cNvPr id="258" name="Chart 2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609600</xdr:colOff>
      <xdr:row>77</xdr:row>
      <xdr:rowOff>47625</xdr:rowOff>
    </xdr:from>
    <xdr:ext cx="5715000" cy="3533775"/>
    <xdr:graphicFrame>
      <xdr:nvGraphicFramePr>
        <xdr:cNvPr id="259" name="Chart 2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742950</xdr:colOff>
      <xdr:row>90</xdr:row>
      <xdr:rowOff>76200</xdr:rowOff>
    </xdr:from>
    <xdr:ext cx="5715000" cy="3533775"/>
    <xdr:graphicFrame>
      <xdr:nvGraphicFramePr>
        <xdr:cNvPr id="260" name="Chart 2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876300</xdr:colOff>
      <xdr:row>204</xdr:row>
      <xdr:rowOff>142875</xdr:rowOff>
    </xdr:from>
    <xdr:ext cx="5715000" cy="3533775"/>
    <xdr:graphicFrame>
      <xdr:nvGraphicFramePr>
        <xdr:cNvPr id="261" name="Chart 2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257175</xdr:colOff>
      <xdr:row>289</xdr:row>
      <xdr:rowOff>190500</xdr:rowOff>
    </xdr:from>
    <xdr:ext cx="5715000" cy="3533775"/>
    <xdr:graphicFrame>
      <xdr:nvGraphicFramePr>
        <xdr:cNvPr id="262" name="Chart 2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257175</xdr:colOff>
      <xdr:row>308</xdr:row>
      <xdr:rowOff>28575</xdr:rowOff>
    </xdr:from>
    <xdr:ext cx="5715000" cy="3533775"/>
    <xdr:graphicFrame>
      <xdr:nvGraphicFramePr>
        <xdr:cNvPr id="263" name="Chart 2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619125</xdr:colOff>
      <xdr:row>343</xdr:row>
      <xdr:rowOff>171450</xdr:rowOff>
    </xdr:from>
    <xdr:ext cx="2876550" cy="1771650"/>
    <xdr:graphicFrame>
      <xdr:nvGraphicFramePr>
        <xdr:cNvPr id="264" name="Chart 2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8</xdr:col>
      <xdr:colOff>619125</xdr:colOff>
      <xdr:row>353</xdr:row>
      <xdr:rowOff>85725</xdr:rowOff>
    </xdr:from>
    <xdr:ext cx="2543175" cy="1571625"/>
    <xdr:graphicFrame>
      <xdr:nvGraphicFramePr>
        <xdr:cNvPr id="265" name="Chart 2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8</xdr:col>
      <xdr:colOff>561975</xdr:colOff>
      <xdr:row>361</xdr:row>
      <xdr:rowOff>142875</xdr:rowOff>
    </xdr:from>
    <xdr:ext cx="3276600" cy="2019300"/>
    <xdr:graphicFrame>
      <xdr:nvGraphicFramePr>
        <xdr:cNvPr id="266" name="Chart 2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8</xdr:col>
      <xdr:colOff>514350</xdr:colOff>
      <xdr:row>372</xdr:row>
      <xdr:rowOff>47625</xdr:rowOff>
    </xdr:from>
    <xdr:ext cx="3124200" cy="1933575"/>
    <xdr:graphicFrame>
      <xdr:nvGraphicFramePr>
        <xdr:cNvPr id="267" name="Chart 2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8</xdr:col>
      <xdr:colOff>514350</xdr:colOff>
      <xdr:row>382</xdr:row>
      <xdr:rowOff>152400</xdr:rowOff>
    </xdr:from>
    <xdr:ext cx="3190875" cy="1933575"/>
    <xdr:graphicFrame>
      <xdr:nvGraphicFramePr>
        <xdr:cNvPr id="268" name="Chart 2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8</xdr:col>
      <xdr:colOff>514350</xdr:colOff>
      <xdr:row>392</xdr:row>
      <xdr:rowOff>171450</xdr:rowOff>
    </xdr:from>
    <xdr:ext cx="2981325" cy="1828800"/>
    <xdr:graphicFrame>
      <xdr:nvGraphicFramePr>
        <xdr:cNvPr id="269" name="Chart 2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8</xdr:col>
      <xdr:colOff>514350</xdr:colOff>
      <xdr:row>402</xdr:row>
      <xdr:rowOff>190500</xdr:rowOff>
    </xdr:from>
    <xdr:ext cx="2876550" cy="1771650"/>
    <xdr:graphicFrame>
      <xdr:nvGraphicFramePr>
        <xdr:cNvPr id="270" name="Chart 2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7</xdr:col>
      <xdr:colOff>457200</xdr:colOff>
      <xdr:row>413</xdr:row>
      <xdr:rowOff>152400</xdr:rowOff>
    </xdr:from>
    <xdr:ext cx="5715000" cy="3533775"/>
    <xdr:graphicFrame>
      <xdr:nvGraphicFramePr>
        <xdr:cNvPr id="271" name="Chart 2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</xdr:col>
      <xdr:colOff>781050</xdr:colOff>
      <xdr:row>129</xdr:row>
      <xdr:rowOff>57150</xdr:rowOff>
    </xdr:from>
    <xdr:ext cx="5715000" cy="3533775"/>
    <xdr:graphicFrame>
      <xdr:nvGraphicFramePr>
        <xdr:cNvPr id="272" name="Chart 2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514350</xdr:colOff>
      <xdr:row>0</xdr:row>
      <xdr:rowOff>0</xdr:rowOff>
    </xdr:from>
    <xdr:ext cx="5715000" cy="3533775"/>
    <xdr:graphicFrame>
      <xdr:nvGraphicFramePr>
        <xdr:cNvPr id="273" name="Chart 2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228600</xdr:colOff>
      <xdr:row>20</xdr:row>
      <xdr:rowOff>133350</xdr:rowOff>
    </xdr:from>
    <xdr:ext cx="2971800" cy="1838325"/>
    <xdr:graphicFrame>
      <xdr:nvGraphicFramePr>
        <xdr:cNvPr id="274" name="Chart 2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0</xdr:row>
      <xdr:rowOff>0</xdr:rowOff>
    </xdr:from>
    <xdr:ext cx="5715000" cy="3533775"/>
    <xdr:graphicFrame>
      <xdr:nvGraphicFramePr>
        <xdr:cNvPr id="275" name="Chart 2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342900</xdr:colOff>
      <xdr:row>18</xdr:row>
      <xdr:rowOff>66675</xdr:rowOff>
    </xdr:from>
    <xdr:ext cx="5715000" cy="3533775"/>
    <xdr:graphicFrame>
      <xdr:nvGraphicFramePr>
        <xdr:cNvPr id="276" name="Chart 2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342900</xdr:colOff>
      <xdr:row>36</xdr:row>
      <xdr:rowOff>180975</xdr:rowOff>
    </xdr:from>
    <xdr:ext cx="5715000" cy="3533775"/>
    <xdr:graphicFrame>
      <xdr:nvGraphicFramePr>
        <xdr:cNvPr id="277" name="Chart 2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104775</xdr:colOff>
      <xdr:row>124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104775</xdr:colOff>
      <xdr:row>142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104775</xdr:colOff>
      <xdr:row>160</xdr:row>
      <xdr:rowOff>104775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104775</xdr:colOff>
      <xdr:row>178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104775</xdr:colOff>
      <xdr:row>196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95250</xdr:colOff>
      <xdr:row>214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104775</xdr:colOff>
      <xdr:row>232</xdr:row>
      <xdr:rowOff>180975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95250</xdr:colOff>
      <xdr:row>250</xdr:row>
      <xdr:rowOff>190500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114300</xdr:colOff>
      <xdr:row>269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114300</xdr:colOff>
      <xdr:row>286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114300</xdr:colOff>
      <xdr:row>304</xdr:row>
      <xdr:rowOff>142875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16</xdr:col>
      <xdr:colOff>257175</xdr:colOff>
      <xdr:row>268</xdr:row>
      <xdr:rowOff>190500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16</xdr:col>
      <xdr:colOff>257175</xdr:colOff>
      <xdr:row>304</xdr:row>
      <xdr:rowOff>142875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16</xdr:col>
      <xdr:colOff>257175</xdr:colOff>
      <xdr:row>286</xdr:row>
      <xdr:rowOff>171450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16</xdr:col>
      <xdr:colOff>257175</xdr:colOff>
      <xdr:row>250</xdr:row>
      <xdr:rowOff>180975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16</xdr:col>
      <xdr:colOff>257175</xdr:colOff>
      <xdr:row>214</xdr:row>
      <xdr:rowOff>190500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16</xdr:col>
      <xdr:colOff>257175</xdr:colOff>
      <xdr:row>196</xdr:row>
      <xdr:rowOff>161925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16</xdr:col>
      <xdr:colOff>257175</xdr:colOff>
      <xdr:row>178</xdr:row>
      <xdr:rowOff>133350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16</xdr:col>
      <xdr:colOff>257175</xdr:colOff>
      <xdr:row>160</xdr:row>
      <xdr:rowOff>95250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16</xdr:col>
      <xdr:colOff>257175</xdr:colOff>
      <xdr:row>142</xdr:row>
      <xdr:rowOff>47625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16</xdr:col>
      <xdr:colOff>257175</xdr:colOff>
      <xdr:row>124</xdr:row>
      <xdr:rowOff>47625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16</xdr:col>
      <xdr:colOff>257175</xdr:colOff>
      <xdr:row>232</xdr:row>
      <xdr:rowOff>180975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22</xdr:col>
      <xdr:colOff>342900</xdr:colOff>
      <xdr:row>124</xdr:row>
      <xdr:rowOff>47625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22</xdr:col>
      <xdr:colOff>342900</xdr:colOff>
      <xdr:row>142</xdr:row>
      <xdr:rowOff>47625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22</xdr:col>
      <xdr:colOff>352425</xdr:colOff>
      <xdr:row>160</xdr:row>
      <xdr:rowOff>104775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22</xdr:col>
      <xdr:colOff>342900</xdr:colOff>
      <xdr:row>178</xdr:row>
      <xdr:rowOff>123825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22</xdr:col>
      <xdr:colOff>352425</xdr:colOff>
      <xdr:row>214</xdr:row>
      <xdr:rowOff>180975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22</xdr:col>
      <xdr:colOff>342900</xdr:colOff>
      <xdr:row>232</xdr:row>
      <xdr:rowOff>180975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22</xdr:col>
      <xdr:colOff>342900</xdr:colOff>
      <xdr:row>250</xdr:row>
      <xdr:rowOff>180975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22</xdr:col>
      <xdr:colOff>352425</xdr:colOff>
      <xdr:row>268</xdr:row>
      <xdr:rowOff>180975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22</xdr:col>
      <xdr:colOff>342900</xdr:colOff>
      <xdr:row>286</xdr:row>
      <xdr:rowOff>180975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22</xdr:col>
      <xdr:colOff>342900</xdr:colOff>
      <xdr:row>304</xdr:row>
      <xdr:rowOff>152400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28</xdr:col>
      <xdr:colOff>447675</xdr:colOff>
      <xdr:row>268</xdr:row>
      <xdr:rowOff>180975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10</xdr:col>
      <xdr:colOff>104775</xdr:colOff>
      <xdr:row>324</xdr:row>
      <xdr:rowOff>85725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10</xdr:col>
      <xdr:colOff>114300</xdr:colOff>
      <xdr:row>342</xdr:row>
      <xdr:rowOff>57150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10</xdr:col>
      <xdr:colOff>114300</xdr:colOff>
      <xdr:row>360</xdr:row>
      <xdr:rowOff>19050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10</xdr:col>
      <xdr:colOff>114300</xdr:colOff>
      <xdr:row>377</xdr:row>
      <xdr:rowOff>180975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10</xdr:col>
      <xdr:colOff>104775</xdr:colOff>
      <xdr:row>395</xdr:row>
      <xdr:rowOff>133350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10</xdr:col>
      <xdr:colOff>95250</xdr:colOff>
      <xdr:row>413</xdr:row>
      <xdr:rowOff>85725</xdr:rowOff>
    </xdr:from>
    <xdr:ext cx="5715000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10</xdr:col>
      <xdr:colOff>95250</xdr:colOff>
      <xdr:row>431</xdr:row>
      <xdr:rowOff>38100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10</xdr:col>
      <xdr:colOff>95250</xdr:colOff>
      <xdr:row>448</xdr:row>
      <xdr:rowOff>190500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10</xdr:col>
      <xdr:colOff>219075</xdr:colOff>
      <xdr:row>34</xdr:row>
      <xdr:rowOff>114300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10</xdr:col>
      <xdr:colOff>95250</xdr:colOff>
      <xdr:row>466</xdr:row>
      <xdr:rowOff>171450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10</xdr:col>
      <xdr:colOff>95250</xdr:colOff>
      <xdr:row>484</xdr:row>
      <xdr:rowOff>152400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16</xdr:col>
      <xdr:colOff>257175</xdr:colOff>
      <xdr:row>324</xdr:row>
      <xdr:rowOff>95250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16</xdr:col>
      <xdr:colOff>257175</xdr:colOff>
      <xdr:row>342</xdr:row>
      <xdr:rowOff>57150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16</xdr:col>
      <xdr:colOff>257175</xdr:colOff>
      <xdr:row>360</xdr:row>
      <xdr:rowOff>9525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  <xdr:oneCellAnchor>
    <xdr:from>
      <xdr:col>16</xdr:col>
      <xdr:colOff>257175</xdr:colOff>
      <xdr:row>377</xdr:row>
      <xdr:rowOff>190500</xdr:rowOff>
    </xdr:from>
    <xdr:ext cx="5715000" cy="35337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8"/>
        </a:graphicData>
      </a:graphic>
    </xdr:graphicFrame>
    <xdr:clientData fLocksWithSheet="0"/>
  </xdr:oneCellAnchor>
  <xdr:oneCellAnchor>
    <xdr:from>
      <xdr:col>16</xdr:col>
      <xdr:colOff>257175</xdr:colOff>
      <xdr:row>395</xdr:row>
      <xdr:rowOff>180975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9"/>
        </a:graphicData>
      </a:graphic>
    </xdr:graphicFrame>
    <xdr:clientData fLocksWithSheet="0"/>
  </xdr:oneCellAnchor>
  <xdr:oneCellAnchor>
    <xdr:from>
      <xdr:col>16</xdr:col>
      <xdr:colOff>257175</xdr:colOff>
      <xdr:row>413</xdr:row>
      <xdr:rowOff>123825</xdr:rowOff>
    </xdr:from>
    <xdr:ext cx="5715000" cy="35337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0"/>
        </a:graphicData>
      </a:graphic>
    </xdr:graphicFrame>
    <xdr:clientData fLocksWithSheet="0"/>
  </xdr:oneCellAnchor>
  <xdr:oneCellAnchor>
    <xdr:from>
      <xdr:col>16</xdr:col>
      <xdr:colOff>257175</xdr:colOff>
      <xdr:row>431</xdr:row>
      <xdr:rowOff>38100</xdr:rowOff>
    </xdr:from>
    <xdr:ext cx="5715000" cy="3533775"/>
    <xdr:graphicFrame>
      <xdr:nvGraphicFramePr>
        <xdr:cNvPr id="57" name="Chart 5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1"/>
        </a:graphicData>
      </a:graphic>
    </xdr:graphicFrame>
    <xdr:clientData fLocksWithSheet="0"/>
  </xdr:oneCellAnchor>
  <xdr:oneCellAnchor>
    <xdr:from>
      <xdr:col>16</xdr:col>
      <xdr:colOff>257175</xdr:colOff>
      <xdr:row>448</xdr:row>
      <xdr:rowOff>152400</xdr:rowOff>
    </xdr:from>
    <xdr:ext cx="5715000" cy="3533775"/>
    <xdr:graphicFrame>
      <xdr:nvGraphicFramePr>
        <xdr:cNvPr id="58" name="Chart 5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2"/>
        </a:graphicData>
      </a:graphic>
    </xdr:graphicFrame>
    <xdr:clientData fLocksWithSheet="0"/>
  </xdr:oneCellAnchor>
  <xdr:oneCellAnchor>
    <xdr:from>
      <xdr:col>16</xdr:col>
      <xdr:colOff>257175</xdr:colOff>
      <xdr:row>466</xdr:row>
      <xdr:rowOff>171450</xdr:rowOff>
    </xdr:from>
    <xdr:ext cx="5715000" cy="3533775"/>
    <xdr:graphicFrame>
      <xdr:nvGraphicFramePr>
        <xdr:cNvPr id="59" name="Chart 5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3"/>
        </a:graphicData>
      </a:graphic>
    </xdr:graphicFrame>
    <xdr:clientData fLocksWithSheet="0"/>
  </xdr:oneCellAnchor>
  <xdr:oneCellAnchor>
    <xdr:from>
      <xdr:col>16</xdr:col>
      <xdr:colOff>257175</xdr:colOff>
      <xdr:row>484</xdr:row>
      <xdr:rowOff>190500</xdr:rowOff>
    </xdr:from>
    <xdr:ext cx="5715000" cy="3533775"/>
    <xdr:graphicFrame>
      <xdr:nvGraphicFramePr>
        <xdr:cNvPr id="60" name="Chart 6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4"/>
        </a:graphicData>
      </a:graphic>
    </xdr:graphicFrame>
    <xdr:clientData fLocksWithSheet="0"/>
  </xdr:oneCellAnchor>
  <xdr:oneCellAnchor>
    <xdr:from>
      <xdr:col>28</xdr:col>
      <xdr:colOff>504825</xdr:colOff>
      <xdr:row>142</xdr:row>
      <xdr:rowOff>47625</xdr:rowOff>
    </xdr:from>
    <xdr:ext cx="5715000" cy="3533775"/>
    <xdr:graphicFrame>
      <xdr:nvGraphicFramePr>
        <xdr:cNvPr id="61" name="Chart 6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5"/>
        </a:graphicData>
      </a:graphic>
    </xdr:graphicFrame>
    <xdr:clientData fLocksWithSheet="0"/>
  </xdr:oneCellAnchor>
  <xdr:oneCellAnchor>
    <xdr:from>
      <xdr:col>28</xdr:col>
      <xdr:colOff>457200</xdr:colOff>
      <xdr:row>214</xdr:row>
      <xdr:rowOff>190500</xdr:rowOff>
    </xdr:from>
    <xdr:ext cx="5715000" cy="3533775"/>
    <xdr:graphicFrame>
      <xdr:nvGraphicFramePr>
        <xdr:cNvPr id="62" name="Chart 6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6"/>
        </a:graphicData>
      </a:graphic>
    </xdr:graphicFrame>
    <xdr:clientData fLocksWithSheet="0"/>
  </xdr:oneCellAnchor>
  <xdr:oneCellAnchor>
    <xdr:from>
      <xdr:col>7</xdr:col>
      <xdr:colOff>828675</xdr:colOff>
      <xdr:row>533</xdr:row>
      <xdr:rowOff>95250</xdr:rowOff>
    </xdr:from>
    <xdr:ext cx="5667375" cy="3533775"/>
    <xdr:graphicFrame>
      <xdr:nvGraphicFramePr>
        <xdr:cNvPr id="63" name="Chart 6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1</xdr:row>
      <xdr:rowOff>57150</xdr:rowOff>
    </xdr:from>
    <xdr:ext cx="4019550" cy="2486025"/>
    <xdr:graphicFrame>
      <xdr:nvGraphicFramePr>
        <xdr:cNvPr id="64" name="Chart 6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733425</xdr:colOff>
      <xdr:row>27</xdr:row>
      <xdr:rowOff>161925</xdr:rowOff>
    </xdr:from>
    <xdr:ext cx="4019550" cy="2486025"/>
    <xdr:graphicFrame>
      <xdr:nvGraphicFramePr>
        <xdr:cNvPr id="65" name="Chart 6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47625</xdr:colOff>
      <xdr:row>14</xdr:row>
      <xdr:rowOff>66675</xdr:rowOff>
    </xdr:from>
    <xdr:ext cx="4019550" cy="2486025"/>
    <xdr:graphicFrame>
      <xdr:nvGraphicFramePr>
        <xdr:cNvPr id="66" name="Chart 6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533400</xdr:colOff>
      <xdr:row>1</xdr:row>
      <xdr:rowOff>47625</xdr:rowOff>
    </xdr:from>
    <xdr:ext cx="3981450" cy="2486025"/>
    <xdr:graphicFrame>
      <xdr:nvGraphicFramePr>
        <xdr:cNvPr id="67" name="Chart 6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533400</xdr:colOff>
      <xdr:row>14</xdr:row>
      <xdr:rowOff>66675</xdr:rowOff>
    </xdr:from>
    <xdr:ext cx="4019550" cy="2486025"/>
    <xdr:graphicFrame>
      <xdr:nvGraphicFramePr>
        <xdr:cNvPr id="68" name="Chart 6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533400</xdr:colOff>
      <xdr:row>27</xdr:row>
      <xdr:rowOff>104775</xdr:rowOff>
    </xdr:from>
    <xdr:ext cx="4019550" cy="2486025"/>
    <xdr:graphicFrame>
      <xdr:nvGraphicFramePr>
        <xdr:cNvPr id="69" name="Chart 6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51</xdr:row>
      <xdr:rowOff>38100</xdr:rowOff>
    </xdr:from>
    <xdr:ext cx="5715000" cy="3533775"/>
    <xdr:graphicFrame>
      <xdr:nvGraphicFramePr>
        <xdr:cNvPr id="70" name="Chart 7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69</xdr:row>
      <xdr:rowOff>47625</xdr:rowOff>
    </xdr:from>
    <xdr:ext cx="5715000" cy="3533775"/>
    <xdr:graphicFrame>
      <xdr:nvGraphicFramePr>
        <xdr:cNvPr id="71" name="Chart 7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57150</xdr:colOff>
      <xdr:row>86</xdr:row>
      <xdr:rowOff>200025</xdr:rowOff>
    </xdr:from>
    <xdr:ext cx="5715000" cy="3533775"/>
    <xdr:graphicFrame>
      <xdr:nvGraphicFramePr>
        <xdr:cNvPr id="72" name="Chart 7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57150</xdr:colOff>
      <xdr:row>104</xdr:row>
      <xdr:rowOff>152400</xdr:rowOff>
    </xdr:from>
    <xdr:ext cx="5715000" cy="3533775"/>
    <xdr:graphicFrame>
      <xdr:nvGraphicFramePr>
        <xdr:cNvPr id="73" name="Chart 7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57150</xdr:colOff>
      <xdr:row>122</xdr:row>
      <xdr:rowOff>95250</xdr:rowOff>
    </xdr:from>
    <xdr:ext cx="5715000" cy="3533775"/>
    <xdr:graphicFrame>
      <xdr:nvGraphicFramePr>
        <xdr:cNvPr id="74" name="Chart 7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57150</xdr:colOff>
      <xdr:row>140</xdr:row>
      <xdr:rowOff>76200</xdr:rowOff>
    </xdr:from>
    <xdr:ext cx="5715000" cy="3533775"/>
    <xdr:graphicFrame>
      <xdr:nvGraphicFramePr>
        <xdr:cNvPr id="75" name="Chart 7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57150</xdr:colOff>
      <xdr:row>158</xdr:row>
      <xdr:rowOff>47625</xdr:rowOff>
    </xdr:from>
    <xdr:ext cx="5715000" cy="3533775"/>
    <xdr:graphicFrame>
      <xdr:nvGraphicFramePr>
        <xdr:cNvPr id="76" name="Chart 7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57150</xdr:colOff>
      <xdr:row>176</xdr:row>
      <xdr:rowOff>28575</xdr:rowOff>
    </xdr:from>
    <xdr:ext cx="5715000" cy="3533775"/>
    <xdr:graphicFrame>
      <xdr:nvGraphicFramePr>
        <xdr:cNvPr id="77" name="Chart 7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57150</xdr:colOff>
      <xdr:row>194</xdr:row>
      <xdr:rowOff>9525</xdr:rowOff>
    </xdr:from>
    <xdr:ext cx="5715000" cy="3533775"/>
    <xdr:graphicFrame>
      <xdr:nvGraphicFramePr>
        <xdr:cNvPr id="78" name="Chart 7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57150</xdr:colOff>
      <xdr:row>211</xdr:row>
      <xdr:rowOff>190500</xdr:rowOff>
    </xdr:from>
    <xdr:ext cx="5715000" cy="3533775"/>
    <xdr:graphicFrame>
      <xdr:nvGraphicFramePr>
        <xdr:cNvPr id="79" name="Chart 7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57150</xdr:colOff>
      <xdr:row>229</xdr:row>
      <xdr:rowOff>161925</xdr:rowOff>
    </xdr:from>
    <xdr:ext cx="5715000" cy="3533775"/>
    <xdr:graphicFrame>
      <xdr:nvGraphicFramePr>
        <xdr:cNvPr id="80" name="Chart 8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57150</xdr:colOff>
      <xdr:row>247</xdr:row>
      <xdr:rowOff>133350</xdr:rowOff>
    </xdr:from>
    <xdr:ext cx="5715000" cy="3533775"/>
    <xdr:graphicFrame>
      <xdr:nvGraphicFramePr>
        <xdr:cNvPr id="81" name="Chart 8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14</xdr:col>
      <xdr:colOff>190500</xdr:colOff>
      <xdr:row>51</xdr:row>
      <xdr:rowOff>38100</xdr:rowOff>
    </xdr:from>
    <xdr:ext cx="5715000" cy="3533775"/>
    <xdr:graphicFrame>
      <xdr:nvGraphicFramePr>
        <xdr:cNvPr id="82" name="Chart 8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14</xdr:col>
      <xdr:colOff>190500</xdr:colOff>
      <xdr:row>69</xdr:row>
      <xdr:rowOff>47625</xdr:rowOff>
    </xdr:from>
    <xdr:ext cx="5715000" cy="3533775"/>
    <xdr:graphicFrame>
      <xdr:nvGraphicFramePr>
        <xdr:cNvPr id="83" name="Chart 8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</xdr:col>
      <xdr:colOff>190500</xdr:colOff>
      <xdr:row>87</xdr:row>
      <xdr:rowOff>0</xdr:rowOff>
    </xdr:from>
    <xdr:ext cx="5715000" cy="3533775"/>
    <xdr:graphicFrame>
      <xdr:nvGraphicFramePr>
        <xdr:cNvPr id="84" name="Chart 8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</xdr:col>
      <xdr:colOff>190500</xdr:colOff>
      <xdr:row>104</xdr:row>
      <xdr:rowOff>152400</xdr:rowOff>
    </xdr:from>
    <xdr:ext cx="5715000" cy="3533775"/>
    <xdr:graphicFrame>
      <xdr:nvGraphicFramePr>
        <xdr:cNvPr id="85" name="Chart 8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14</xdr:col>
      <xdr:colOff>180975</xdr:colOff>
      <xdr:row>122</xdr:row>
      <xdr:rowOff>95250</xdr:rowOff>
    </xdr:from>
    <xdr:ext cx="5715000" cy="3533775"/>
    <xdr:graphicFrame>
      <xdr:nvGraphicFramePr>
        <xdr:cNvPr id="86" name="Chart 8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14</xdr:col>
      <xdr:colOff>171450</xdr:colOff>
      <xdr:row>140</xdr:row>
      <xdr:rowOff>57150</xdr:rowOff>
    </xdr:from>
    <xdr:ext cx="5715000" cy="3533775"/>
    <xdr:graphicFrame>
      <xdr:nvGraphicFramePr>
        <xdr:cNvPr id="87" name="Chart 8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14</xdr:col>
      <xdr:colOff>171450</xdr:colOff>
      <xdr:row>158</xdr:row>
      <xdr:rowOff>9525</xdr:rowOff>
    </xdr:from>
    <xdr:ext cx="5715000" cy="3533775"/>
    <xdr:graphicFrame>
      <xdr:nvGraphicFramePr>
        <xdr:cNvPr id="88" name="Chart 8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14</xdr:col>
      <xdr:colOff>171450</xdr:colOff>
      <xdr:row>194</xdr:row>
      <xdr:rowOff>9525</xdr:rowOff>
    </xdr:from>
    <xdr:ext cx="5715000" cy="3533775"/>
    <xdr:graphicFrame>
      <xdr:nvGraphicFramePr>
        <xdr:cNvPr id="89" name="Chart 8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14</xdr:col>
      <xdr:colOff>171450</xdr:colOff>
      <xdr:row>211</xdr:row>
      <xdr:rowOff>161925</xdr:rowOff>
    </xdr:from>
    <xdr:ext cx="5715000" cy="3533775"/>
    <xdr:graphicFrame>
      <xdr:nvGraphicFramePr>
        <xdr:cNvPr id="90" name="Chart 9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14</xdr:col>
      <xdr:colOff>171450</xdr:colOff>
      <xdr:row>229</xdr:row>
      <xdr:rowOff>152400</xdr:rowOff>
    </xdr:from>
    <xdr:ext cx="5715000" cy="3533775"/>
    <xdr:graphicFrame>
      <xdr:nvGraphicFramePr>
        <xdr:cNvPr id="91" name="Chart 9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14</xdr:col>
      <xdr:colOff>190500</xdr:colOff>
      <xdr:row>247</xdr:row>
      <xdr:rowOff>133350</xdr:rowOff>
    </xdr:from>
    <xdr:ext cx="5715000" cy="3533775"/>
    <xdr:graphicFrame>
      <xdr:nvGraphicFramePr>
        <xdr:cNvPr id="92" name="Chart 9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14</xdr:col>
      <xdr:colOff>171450</xdr:colOff>
      <xdr:row>176</xdr:row>
      <xdr:rowOff>19050</xdr:rowOff>
    </xdr:from>
    <xdr:ext cx="5715000" cy="3533775"/>
    <xdr:graphicFrame>
      <xdr:nvGraphicFramePr>
        <xdr:cNvPr id="93" name="Chart 9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20</xdr:col>
      <xdr:colOff>228600</xdr:colOff>
      <xdr:row>51</xdr:row>
      <xdr:rowOff>47625</xdr:rowOff>
    </xdr:from>
    <xdr:ext cx="5715000" cy="3533775"/>
    <xdr:graphicFrame>
      <xdr:nvGraphicFramePr>
        <xdr:cNvPr id="94" name="Chart 9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20</xdr:col>
      <xdr:colOff>323850</xdr:colOff>
      <xdr:row>104</xdr:row>
      <xdr:rowOff>152400</xdr:rowOff>
    </xdr:from>
    <xdr:ext cx="5715000" cy="3533775"/>
    <xdr:graphicFrame>
      <xdr:nvGraphicFramePr>
        <xdr:cNvPr id="95" name="Chart 9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20</xdr:col>
      <xdr:colOff>323850</xdr:colOff>
      <xdr:row>176</xdr:row>
      <xdr:rowOff>19050</xdr:rowOff>
    </xdr:from>
    <xdr:ext cx="5715000" cy="3533775"/>
    <xdr:graphicFrame>
      <xdr:nvGraphicFramePr>
        <xdr:cNvPr id="96" name="Chart 9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20</xdr:col>
      <xdr:colOff>228600</xdr:colOff>
      <xdr:row>247</xdr:row>
      <xdr:rowOff>133350</xdr:rowOff>
    </xdr:from>
    <xdr:ext cx="5715000" cy="3533775"/>
    <xdr:graphicFrame>
      <xdr:nvGraphicFramePr>
        <xdr:cNvPr id="97" name="Chart 9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26</xdr:col>
      <xdr:colOff>428625</xdr:colOff>
      <xdr:row>51</xdr:row>
      <xdr:rowOff>47625</xdr:rowOff>
    </xdr:from>
    <xdr:ext cx="5715000" cy="3533775"/>
    <xdr:graphicFrame>
      <xdr:nvGraphicFramePr>
        <xdr:cNvPr id="98" name="Chart 9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8</xdr:col>
      <xdr:colOff>57150</xdr:colOff>
      <xdr:row>32</xdr:row>
      <xdr:rowOff>114300</xdr:rowOff>
    </xdr:from>
    <xdr:ext cx="5715000" cy="3533775"/>
    <xdr:graphicFrame>
      <xdr:nvGraphicFramePr>
        <xdr:cNvPr id="99" name="Chart 9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8</xdr:col>
      <xdr:colOff>57150</xdr:colOff>
      <xdr:row>274</xdr:row>
      <xdr:rowOff>161925</xdr:rowOff>
    </xdr:from>
    <xdr:ext cx="5715000" cy="3533775"/>
    <xdr:graphicFrame>
      <xdr:nvGraphicFramePr>
        <xdr:cNvPr id="100" name="Chart 10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9</xdr:col>
      <xdr:colOff>57150</xdr:colOff>
      <xdr:row>353</xdr:row>
      <xdr:rowOff>38100</xdr:rowOff>
    </xdr:from>
    <xdr:ext cx="5715000" cy="3533775"/>
    <xdr:graphicFrame>
      <xdr:nvGraphicFramePr>
        <xdr:cNvPr id="101" name="Chart 10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12</xdr:col>
      <xdr:colOff>657225</xdr:colOff>
      <xdr:row>371</xdr:row>
      <xdr:rowOff>142875</xdr:rowOff>
    </xdr:from>
    <xdr:ext cx="5715000" cy="3533775"/>
    <xdr:graphicFrame>
      <xdr:nvGraphicFramePr>
        <xdr:cNvPr id="102" name="Chart 10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75</xdr:row>
      <xdr:rowOff>161925</xdr:rowOff>
    </xdr:from>
    <xdr:ext cx="5715000" cy="3533775"/>
    <xdr:graphicFrame>
      <xdr:nvGraphicFramePr>
        <xdr:cNvPr id="103" name="Chart 10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438150</xdr:colOff>
      <xdr:row>84</xdr:row>
      <xdr:rowOff>28575</xdr:rowOff>
    </xdr:from>
    <xdr:ext cx="5715000" cy="3533775"/>
    <xdr:graphicFrame>
      <xdr:nvGraphicFramePr>
        <xdr:cNvPr id="104" name="Chart 10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://libc.so/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4" max="4" width="18.86"/>
  </cols>
  <sheetData>
    <row r="1">
      <c r="A1" s="1" t="s">
        <v>0</v>
      </c>
      <c r="D1" s="1" t="s">
        <v>1</v>
      </c>
      <c r="E1" s="1" t="s">
        <v>2</v>
      </c>
      <c r="G1" s="2" t="s">
        <v>1</v>
      </c>
      <c r="H1" s="2" t="s">
        <v>2</v>
      </c>
    </row>
    <row r="2">
      <c r="A2" s="3" t="s">
        <v>3</v>
      </c>
      <c r="D2" s="3" t="s">
        <v>4</v>
      </c>
      <c r="E2" s="1">
        <v>385.0</v>
      </c>
      <c r="G2" s="4" t="s">
        <v>5</v>
      </c>
      <c r="H2" s="2">
        <v>144.0</v>
      </c>
    </row>
    <row r="3">
      <c r="A3" s="3" t="s">
        <v>6</v>
      </c>
      <c r="D3" s="3" t="s">
        <v>7</v>
      </c>
      <c r="E3" s="1">
        <v>1344.0</v>
      </c>
      <c r="G3" s="4" t="s">
        <v>4</v>
      </c>
      <c r="H3" s="2">
        <v>385.0</v>
      </c>
    </row>
    <row r="4">
      <c r="A4" s="3" t="s">
        <v>8</v>
      </c>
      <c r="D4" s="3" t="s">
        <v>9</v>
      </c>
      <c r="E4" s="1">
        <v>1027.0</v>
      </c>
      <c r="G4" s="4" t="s">
        <v>10</v>
      </c>
      <c r="H4" s="2">
        <v>619.0</v>
      </c>
    </row>
    <row r="5">
      <c r="A5" s="3" t="s">
        <v>11</v>
      </c>
      <c r="D5" s="3" t="s">
        <v>5</v>
      </c>
      <c r="E5" s="1">
        <v>144.0</v>
      </c>
      <c r="G5" s="4" t="s">
        <v>9</v>
      </c>
      <c r="H5" s="2">
        <v>1027.0</v>
      </c>
    </row>
    <row r="6">
      <c r="A6" s="3" t="s">
        <v>12</v>
      </c>
      <c r="D6" s="3" t="s">
        <v>13</v>
      </c>
      <c r="E6" s="1">
        <v>4959.0</v>
      </c>
      <c r="G6" s="4" t="s">
        <v>14</v>
      </c>
      <c r="H6" s="2">
        <v>1243.0</v>
      </c>
    </row>
    <row r="7">
      <c r="A7" s="5" t="s">
        <v>15</v>
      </c>
      <c r="D7" s="3" t="s">
        <v>16</v>
      </c>
      <c r="E7" s="1">
        <v>3534.0</v>
      </c>
      <c r="G7" s="4" t="s">
        <v>7</v>
      </c>
      <c r="H7" s="2">
        <v>1344.0</v>
      </c>
    </row>
    <row r="8">
      <c r="A8" s="3" t="s">
        <v>17</v>
      </c>
      <c r="D8" s="3" t="s">
        <v>18</v>
      </c>
      <c r="E8" s="1">
        <v>2726.0</v>
      </c>
      <c r="G8" s="4" t="s">
        <v>18</v>
      </c>
      <c r="H8" s="2">
        <v>2726.0</v>
      </c>
    </row>
    <row r="9">
      <c r="A9" s="3" t="s">
        <v>19</v>
      </c>
      <c r="D9" s="3" t="s">
        <v>14</v>
      </c>
      <c r="E9" s="1">
        <v>1243.0</v>
      </c>
      <c r="G9" s="4" t="s">
        <v>16</v>
      </c>
      <c r="H9" s="2">
        <v>3534.0</v>
      </c>
    </row>
    <row r="10">
      <c r="A10" s="3" t="s">
        <v>20</v>
      </c>
      <c r="D10" s="3" t="s">
        <v>10</v>
      </c>
      <c r="E10" s="1">
        <v>619.0</v>
      </c>
      <c r="G10" s="4" t="s">
        <v>13</v>
      </c>
      <c r="H10" s="2">
        <v>4959.0</v>
      </c>
    </row>
    <row r="11">
      <c r="A11" s="3" t="s">
        <v>21</v>
      </c>
    </row>
    <row r="12">
      <c r="A12" s="5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699</v>
      </c>
      <c r="C2" s="1" t="s">
        <v>700</v>
      </c>
      <c r="H2" s="1" t="s">
        <v>9</v>
      </c>
      <c r="I2" s="1" t="s">
        <v>5</v>
      </c>
      <c r="J2" s="1" t="s">
        <v>701</v>
      </c>
      <c r="N2" s="1" t="s">
        <v>186</v>
      </c>
      <c r="O2" s="1">
        <v>6.59</v>
      </c>
    </row>
    <row r="3">
      <c r="C3" s="1" t="s">
        <v>702</v>
      </c>
      <c r="D3" s="1" t="s">
        <v>674</v>
      </c>
      <c r="G3" s="1" t="s">
        <v>703</v>
      </c>
      <c r="H3" s="1">
        <v>802.07</v>
      </c>
      <c r="I3" s="1">
        <v>148.97</v>
      </c>
      <c r="J3" s="1">
        <v>1502.16</v>
      </c>
      <c r="N3" s="1" t="s">
        <v>186</v>
      </c>
      <c r="O3" s="1">
        <v>6.58</v>
      </c>
    </row>
    <row r="4">
      <c r="B4" s="1" t="s">
        <v>4</v>
      </c>
      <c r="C4" s="1">
        <v>1502.94</v>
      </c>
      <c r="D4" s="1">
        <v>18.25</v>
      </c>
      <c r="E4" s="8">
        <f t="shared" ref="E4:E10" si="1">C4/D4</f>
        <v>82.35287671</v>
      </c>
      <c r="G4" s="1" t="s">
        <v>704</v>
      </c>
      <c r="H4" s="1">
        <v>805.36</v>
      </c>
      <c r="I4" s="1">
        <v>147.48</v>
      </c>
      <c r="J4" s="1">
        <v>1521.5</v>
      </c>
      <c r="N4" s="1" t="s">
        <v>186</v>
      </c>
      <c r="O4" s="1">
        <v>6.53</v>
      </c>
    </row>
    <row r="5">
      <c r="B5" s="1" t="s">
        <v>7</v>
      </c>
      <c r="C5" s="1">
        <v>2687.15</v>
      </c>
      <c r="D5" s="1">
        <v>10.18</v>
      </c>
      <c r="E5" s="8">
        <f t="shared" si="1"/>
        <v>263.9636542</v>
      </c>
      <c r="G5" s="1" t="s">
        <v>699</v>
      </c>
      <c r="H5" s="1">
        <v>820.48</v>
      </c>
      <c r="I5" s="1">
        <v>147.54</v>
      </c>
      <c r="J5" s="1">
        <v>1525.99</v>
      </c>
      <c r="N5" s="1" t="s">
        <v>186</v>
      </c>
      <c r="O5" s="1">
        <v>6.78</v>
      </c>
    </row>
    <row r="6">
      <c r="B6" s="1" t="s">
        <v>9</v>
      </c>
      <c r="C6" s="1">
        <v>427.59</v>
      </c>
      <c r="D6" s="1">
        <v>28.34</v>
      </c>
      <c r="E6" s="8">
        <f t="shared" si="1"/>
        <v>15.08786168</v>
      </c>
      <c r="G6" s="1" t="s">
        <v>705</v>
      </c>
      <c r="H6" s="1">
        <v>788.75</v>
      </c>
      <c r="I6" s="1">
        <v>147.4</v>
      </c>
      <c r="J6" s="1">
        <v>1508.33</v>
      </c>
      <c r="N6" s="1" t="s">
        <v>186</v>
      </c>
      <c r="O6" s="1">
        <v>6.4</v>
      </c>
    </row>
    <row r="7">
      <c r="B7" s="1" t="s">
        <v>5</v>
      </c>
      <c r="C7" s="1">
        <v>95.59</v>
      </c>
      <c r="D7" s="1">
        <v>15.46</v>
      </c>
      <c r="E7" s="8">
        <f t="shared" si="1"/>
        <v>6.18305304</v>
      </c>
      <c r="G7" s="1" t="s">
        <v>706</v>
      </c>
      <c r="H7" s="1">
        <v>814.41</v>
      </c>
      <c r="I7" s="1">
        <v>136.85</v>
      </c>
      <c r="J7" s="1">
        <v>1586.05</v>
      </c>
      <c r="N7" s="1" t="s">
        <v>186</v>
      </c>
      <c r="O7" s="1">
        <v>7.7</v>
      </c>
    </row>
    <row r="8">
      <c r="B8" s="1" t="s">
        <v>16</v>
      </c>
      <c r="C8" s="1">
        <v>11081.6</v>
      </c>
      <c r="D8" s="1">
        <v>28.13</v>
      </c>
      <c r="E8" s="8">
        <f t="shared" si="1"/>
        <v>393.9424102</v>
      </c>
      <c r="N8" s="1" t="s">
        <v>186</v>
      </c>
      <c r="O8" s="1">
        <v>7.7</v>
      </c>
    </row>
    <row r="9">
      <c r="B9" s="1" t="s">
        <v>701</v>
      </c>
      <c r="C9" s="1">
        <v>1076.33</v>
      </c>
      <c r="D9" s="1">
        <v>33.11</v>
      </c>
      <c r="E9" s="8">
        <f t="shared" si="1"/>
        <v>32.5077016</v>
      </c>
      <c r="N9" s="1" t="s">
        <v>186</v>
      </c>
      <c r="O9" s="1">
        <v>7.83</v>
      </c>
    </row>
    <row r="10">
      <c r="B10" s="1" t="s">
        <v>18</v>
      </c>
      <c r="C10" s="1">
        <v>37494.44</v>
      </c>
      <c r="D10" s="1">
        <v>76.5</v>
      </c>
      <c r="E10" s="8">
        <f t="shared" si="1"/>
        <v>490.1233987</v>
      </c>
      <c r="H10" s="1" t="s">
        <v>9</v>
      </c>
      <c r="I10" s="1" t="s">
        <v>5</v>
      </c>
      <c r="J10" s="1" t="s">
        <v>701</v>
      </c>
      <c r="N10" s="1" t="s">
        <v>186</v>
      </c>
      <c r="O10" s="1">
        <v>7.92</v>
      </c>
    </row>
    <row r="11">
      <c r="B11" s="1" t="s">
        <v>14</v>
      </c>
      <c r="C11" s="1">
        <v>2501.24</v>
      </c>
      <c r="D11" s="1">
        <v>54.9</v>
      </c>
      <c r="E11" s="8">
        <f>C10/D11</f>
        <v>682.9588342</v>
      </c>
      <c r="G11" s="1" t="s">
        <v>703</v>
      </c>
      <c r="H11" s="8">
        <f t="shared" ref="H11:J11" si="2">H3/H$3</f>
        <v>1</v>
      </c>
      <c r="I11" s="8">
        <f t="shared" si="2"/>
        <v>1</v>
      </c>
      <c r="J11" s="8">
        <f t="shared" si="2"/>
        <v>1</v>
      </c>
      <c r="N11" s="1" t="s">
        <v>186</v>
      </c>
      <c r="O11" s="1">
        <v>6.99</v>
      </c>
    </row>
    <row r="12">
      <c r="B12" s="1" t="s">
        <v>10</v>
      </c>
      <c r="C12" s="1">
        <v>651.76</v>
      </c>
      <c r="D12" s="1">
        <v>8.27</v>
      </c>
      <c r="E12" s="8">
        <f>C12/D12</f>
        <v>78.81015719</v>
      </c>
      <c r="G12" s="1" t="s">
        <v>704</v>
      </c>
      <c r="H12" s="8">
        <f t="shared" ref="H12:J12" si="3">H4/H$3</f>
        <v>1.004101886</v>
      </c>
      <c r="I12" s="8">
        <f t="shared" si="3"/>
        <v>0.9899979862</v>
      </c>
      <c r="J12" s="8">
        <f t="shared" si="3"/>
        <v>1.012874794</v>
      </c>
      <c r="N12" s="1" t="s">
        <v>186</v>
      </c>
      <c r="O12" s="1">
        <v>12.72</v>
      </c>
    </row>
    <row r="13">
      <c r="G13" s="1" t="s">
        <v>699</v>
      </c>
      <c r="H13" s="8">
        <f t="shared" ref="H13:J13" si="4">H5/H$3</f>
        <v>1.022953109</v>
      </c>
      <c r="I13" s="8">
        <f t="shared" si="4"/>
        <v>0.9904007518</v>
      </c>
      <c r="J13" s="8">
        <f t="shared" si="4"/>
        <v>1.015863823</v>
      </c>
      <c r="N13" s="1" t="s">
        <v>186</v>
      </c>
      <c r="O13" s="1">
        <v>12.53</v>
      </c>
    </row>
    <row r="14">
      <c r="G14" s="1" t="s">
        <v>705</v>
      </c>
      <c r="H14" s="8">
        <f t="shared" ref="H14:J14" si="5">H6/H$3</f>
        <v>0.9833929707</v>
      </c>
      <c r="I14" s="8">
        <f t="shared" si="5"/>
        <v>0.9894609653</v>
      </c>
      <c r="J14" s="8">
        <f t="shared" si="5"/>
        <v>1.004107419</v>
      </c>
      <c r="N14" s="1" t="s">
        <v>186</v>
      </c>
      <c r="O14" s="1">
        <v>12.5</v>
      </c>
    </row>
    <row r="15">
      <c r="G15" s="1" t="s">
        <v>706</v>
      </c>
      <c r="H15" s="8">
        <f t="shared" ref="H15:J15" si="6">H7/H$3</f>
        <v>1.015385191</v>
      </c>
      <c r="I15" s="8">
        <f t="shared" si="6"/>
        <v>0.9186413372</v>
      </c>
      <c r="J15" s="8">
        <f t="shared" si="6"/>
        <v>1.055846248</v>
      </c>
      <c r="N15" s="1" t="s">
        <v>186</v>
      </c>
      <c r="O15" s="1">
        <v>12.42</v>
      </c>
    </row>
    <row r="16">
      <c r="E16" s="1">
        <v>7.6</v>
      </c>
      <c r="N16" s="1" t="s">
        <v>186</v>
      </c>
      <c r="O16" s="1">
        <v>10.15</v>
      </c>
    </row>
    <row r="17">
      <c r="E17" s="1">
        <v>6.9</v>
      </c>
    </row>
    <row r="18">
      <c r="E18" s="1">
        <v>5.3</v>
      </c>
      <c r="H18" s="1" t="s">
        <v>9</v>
      </c>
      <c r="I18" s="1" t="s">
        <v>5</v>
      </c>
      <c r="J18" s="1" t="s">
        <v>701</v>
      </c>
      <c r="M18" s="1" t="s">
        <v>1</v>
      </c>
      <c r="N18" s="1" t="s">
        <v>2</v>
      </c>
    </row>
    <row r="19">
      <c r="E19" s="1">
        <v>7.1</v>
      </c>
      <c r="G19" s="1" t="s">
        <v>703</v>
      </c>
      <c r="H19" s="1">
        <v>6.59</v>
      </c>
      <c r="I19" s="1">
        <v>7.7</v>
      </c>
      <c r="J19" s="1">
        <v>12.72</v>
      </c>
      <c r="L19" s="1">
        <v>1.0</v>
      </c>
      <c r="M19" s="3" t="s">
        <v>4</v>
      </c>
      <c r="N19" s="1">
        <v>385.0</v>
      </c>
      <c r="O19" s="8">
        <f t="shared" ref="O19:O22" si="7">C4/N19</f>
        <v>3.90374026</v>
      </c>
    </row>
    <row r="20">
      <c r="E20" s="1">
        <v>8.6</v>
      </c>
      <c r="G20" s="1" t="s">
        <v>704</v>
      </c>
      <c r="H20" s="1">
        <v>6.58</v>
      </c>
      <c r="I20" s="1">
        <v>7.7</v>
      </c>
      <c r="J20" s="1">
        <v>12.53</v>
      </c>
      <c r="L20" s="1">
        <v>2.0</v>
      </c>
      <c r="M20" s="3" t="s">
        <v>7</v>
      </c>
      <c r="N20" s="1">
        <v>1344.0</v>
      </c>
      <c r="O20" s="8">
        <f t="shared" si="7"/>
        <v>1.99936756</v>
      </c>
    </row>
    <row r="21">
      <c r="E21" s="1">
        <v>6.4</v>
      </c>
      <c r="G21" s="1" t="s">
        <v>699</v>
      </c>
      <c r="H21" s="1">
        <v>6.53</v>
      </c>
      <c r="I21" s="1">
        <v>7.83</v>
      </c>
      <c r="J21" s="1">
        <v>12.5</v>
      </c>
      <c r="L21" s="1">
        <v>3.0</v>
      </c>
      <c r="M21" s="3" t="s">
        <v>9</v>
      </c>
      <c r="N21" s="1">
        <v>1027.0</v>
      </c>
      <c r="O21" s="8">
        <f t="shared" si="7"/>
        <v>0.4163485881</v>
      </c>
    </row>
    <row r="22">
      <c r="E22" s="1">
        <v>6.9</v>
      </c>
      <c r="G22" s="1" t="s">
        <v>705</v>
      </c>
      <c r="H22" s="1">
        <v>6.78</v>
      </c>
      <c r="I22" s="1">
        <v>7.92</v>
      </c>
      <c r="J22" s="1">
        <v>12.42</v>
      </c>
      <c r="L22" s="1">
        <v>4.0</v>
      </c>
      <c r="M22" s="3" t="s">
        <v>5</v>
      </c>
      <c r="N22" s="1">
        <v>144.0</v>
      </c>
      <c r="O22" s="8">
        <f t="shared" si="7"/>
        <v>0.6638194444</v>
      </c>
    </row>
    <row r="23">
      <c r="E23" s="1">
        <v>5.1</v>
      </c>
      <c r="G23" s="1" t="s">
        <v>706</v>
      </c>
      <c r="H23" s="1">
        <v>6.4</v>
      </c>
      <c r="I23" s="1">
        <v>6.99</v>
      </c>
      <c r="J23" s="1">
        <v>10.15</v>
      </c>
      <c r="L23" s="1">
        <v>5.0</v>
      </c>
      <c r="M23" s="3" t="s">
        <v>16</v>
      </c>
      <c r="N23" s="1">
        <v>3534.0</v>
      </c>
      <c r="O23" s="8" t="str">
        <f>#REF!/N23</f>
        <v>#REF!</v>
      </c>
    </row>
    <row r="24">
      <c r="E24" s="1">
        <v>6.3</v>
      </c>
      <c r="L24" s="1">
        <v>6.0</v>
      </c>
      <c r="M24" s="3" t="s">
        <v>18</v>
      </c>
      <c r="N24" s="1">
        <v>2726.0</v>
      </c>
      <c r="O24" s="8">
        <f t="shared" ref="O24:O25" si="8">C8/N24</f>
        <v>4.065150404</v>
      </c>
    </row>
    <row r="25">
      <c r="E25" s="1">
        <v>6.9</v>
      </c>
      <c r="L25" s="1">
        <v>7.0</v>
      </c>
      <c r="M25" s="3" t="s">
        <v>14</v>
      </c>
      <c r="N25" s="1">
        <v>1243.0</v>
      </c>
      <c r="O25" s="8">
        <f t="shared" si="8"/>
        <v>0.8659131134</v>
      </c>
    </row>
    <row r="26">
      <c r="E26" s="8">
        <f>geomean(E16:E25)</f>
        <v>6.638170812</v>
      </c>
      <c r="H26" s="1" t="s">
        <v>9</v>
      </c>
      <c r="I26" s="1" t="s">
        <v>5</v>
      </c>
      <c r="J26" s="1" t="s">
        <v>701</v>
      </c>
      <c r="L26" s="1">
        <v>8.0</v>
      </c>
      <c r="M26" s="3" t="s">
        <v>10</v>
      </c>
      <c r="N26" s="1">
        <v>619.0</v>
      </c>
      <c r="O26" s="8" t="str">
        <f>#REF!/N26</f>
        <v>#REF!</v>
      </c>
    </row>
    <row r="27">
      <c r="G27" s="1" t="s">
        <v>703</v>
      </c>
      <c r="H27" s="8">
        <f t="shared" ref="H27:J27" si="9">H19/H$19</f>
        <v>1</v>
      </c>
      <c r="I27" s="8">
        <f t="shared" si="9"/>
        <v>1</v>
      </c>
      <c r="J27" s="8">
        <f t="shared" si="9"/>
        <v>1</v>
      </c>
    </row>
    <row r="28">
      <c r="G28" s="1" t="s">
        <v>704</v>
      </c>
      <c r="H28" s="8">
        <f t="shared" ref="H28:J28" si="10">H20/H$19</f>
        <v>0.9984825493</v>
      </c>
      <c r="I28" s="8">
        <f t="shared" si="10"/>
        <v>1</v>
      </c>
      <c r="J28" s="8">
        <f t="shared" si="10"/>
        <v>0.9850628931</v>
      </c>
      <c r="P28" s="1" t="s">
        <v>673</v>
      </c>
      <c r="Q28" s="1" t="s">
        <v>674</v>
      </c>
    </row>
    <row r="29">
      <c r="G29" s="1" t="s">
        <v>699</v>
      </c>
      <c r="H29" s="8">
        <f t="shared" ref="H29:J29" si="11">H21/H$19</f>
        <v>0.9908952959</v>
      </c>
      <c r="I29" s="8">
        <f t="shared" si="11"/>
        <v>1.016883117</v>
      </c>
      <c r="J29" s="8">
        <f t="shared" si="11"/>
        <v>0.9827044025</v>
      </c>
      <c r="O29" s="1">
        <v>0.0</v>
      </c>
      <c r="P29" s="8">
        <v>1.0</v>
      </c>
      <c r="Q29" s="8">
        <v>1.0</v>
      </c>
    </row>
    <row r="30">
      <c r="G30" s="1" t="s">
        <v>705</v>
      </c>
      <c r="H30" s="8">
        <f t="shared" ref="H30:J30" si="12">H22/H$19</f>
        <v>1.028831563</v>
      </c>
      <c r="I30" s="8">
        <f t="shared" si="12"/>
        <v>1.028571429</v>
      </c>
      <c r="J30" s="8">
        <f t="shared" si="12"/>
        <v>0.9764150943</v>
      </c>
      <c r="K30" s="1" t="s">
        <v>703</v>
      </c>
      <c r="L30" s="8">
        <v>1.0</v>
      </c>
      <c r="M30" s="8">
        <v>1.0</v>
      </c>
      <c r="O30" s="1">
        <v>1.0</v>
      </c>
      <c r="P30" s="8">
        <v>0.9899979861717124</v>
      </c>
      <c r="Q30" s="8">
        <v>1.0</v>
      </c>
    </row>
    <row r="31">
      <c r="G31" s="1" t="s">
        <v>706</v>
      </c>
      <c r="H31" s="8">
        <f t="shared" ref="H31:J31" si="13">H23/H$19</f>
        <v>0.971168437</v>
      </c>
      <c r="I31" s="8">
        <f t="shared" si="13"/>
        <v>0.9077922078</v>
      </c>
      <c r="J31" s="8">
        <f t="shared" si="13"/>
        <v>0.7979559748</v>
      </c>
      <c r="K31" s="1" t="s">
        <v>704</v>
      </c>
      <c r="L31" s="8">
        <v>0.9899979861717124</v>
      </c>
      <c r="M31" s="8">
        <v>1.0</v>
      </c>
      <c r="O31" s="1">
        <v>2.0</v>
      </c>
      <c r="P31" s="8">
        <v>0.9904007518292273</v>
      </c>
      <c r="Q31" s="8">
        <v>1.016883116883117</v>
      </c>
    </row>
    <row r="32">
      <c r="K32" s="1" t="s">
        <v>699</v>
      </c>
      <c r="L32" s="8">
        <v>0.9904007518292273</v>
      </c>
      <c r="M32" s="8">
        <v>1.016883116883117</v>
      </c>
      <c r="O32" s="1">
        <v>3.0</v>
      </c>
      <c r="P32" s="8">
        <v>0.9894609652950259</v>
      </c>
      <c r="Q32" s="8">
        <v>1.0285714285714285</v>
      </c>
    </row>
    <row r="33">
      <c r="K33" s="1" t="s">
        <v>705</v>
      </c>
      <c r="L33" s="8">
        <v>0.9894609652950259</v>
      </c>
      <c r="M33" s="8">
        <v>1.0285714285714285</v>
      </c>
      <c r="O33" s="1">
        <v>4.0</v>
      </c>
      <c r="P33" s="8">
        <v>0.9186413371819829</v>
      </c>
      <c r="Q33" s="8">
        <v>0.9077922077922078</v>
      </c>
    </row>
    <row r="34">
      <c r="K34" s="1" t="s">
        <v>706</v>
      </c>
      <c r="L34" s="8">
        <v>0.9186413371819829</v>
      </c>
      <c r="M34" s="8">
        <v>0.9077922077922078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K1" s="1" t="s">
        <v>691</v>
      </c>
      <c r="L1" s="1" t="s">
        <v>692</v>
      </c>
      <c r="M1" s="1" t="s">
        <v>707</v>
      </c>
      <c r="N1" s="1" t="s">
        <v>693</v>
      </c>
      <c r="O1" s="1" t="s">
        <v>694</v>
      </c>
      <c r="P1" s="1" t="s">
        <v>695</v>
      </c>
      <c r="Q1" s="1" t="s">
        <v>696</v>
      </c>
      <c r="R1" s="1" t="s">
        <v>697</v>
      </c>
    </row>
    <row r="2">
      <c r="A2" s="17" t="s">
        <v>429</v>
      </c>
      <c r="B2" s="1">
        <v>797.31</v>
      </c>
      <c r="C2" s="1">
        <v>654.61</v>
      </c>
      <c r="D2" s="1">
        <v>533.97</v>
      </c>
      <c r="E2" s="1">
        <v>696.57</v>
      </c>
      <c r="F2" s="1">
        <v>486.09</v>
      </c>
      <c r="G2" s="1">
        <v>450.18</v>
      </c>
      <c r="H2" s="1">
        <v>2272.54</v>
      </c>
      <c r="I2" s="1">
        <v>1560.82</v>
      </c>
      <c r="J2" s="1">
        <v>1271.58</v>
      </c>
      <c r="K2" s="1">
        <v>161.47</v>
      </c>
      <c r="L2" s="1">
        <v>622.43</v>
      </c>
      <c r="M2" s="1">
        <v>594.74</v>
      </c>
      <c r="N2" s="1">
        <v>1573.73</v>
      </c>
      <c r="O2" s="1">
        <v>1678.33</v>
      </c>
      <c r="P2" s="1">
        <v>2007.98</v>
      </c>
      <c r="Q2" s="1">
        <v>2198.99</v>
      </c>
      <c r="R2" s="1">
        <v>2033.49</v>
      </c>
    </row>
    <row r="3">
      <c r="A3" s="17" t="s">
        <v>430</v>
      </c>
      <c r="B3" s="1">
        <v>723.34</v>
      </c>
      <c r="C3" s="1">
        <v>588.51</v>
      </c>
      <c r="D3" s="1">
        <v>447.98</v>
      </c>
      <c r="E3" s="1">
        <v>745.26</v>
      </c>
      <c r="F3" s="1">
        <v>526.29</v>
      </c>
      <c r="G3" s="1">
        <v>463.9</v>
      </c>
      <c r="H3" s="1">
        <v>2004.71</v>
      </c>
      <c r="I3" s="1">
        <v>1390.93</v>
      </c>
      <c r="J3" s="1">
        <v>1160.5</v>
      </c>
      <c r="K3" s="1">
        <v>153.1</v>
      </c>
      <c r="L3" s="1">
        <v>593.25</v>
      </c>
      <c r="M3" s="1">
        <v>568.39</v>
      </c>
      <c r="N3" s="1">
        <v>1350.08</v>
      </c>
      <c r="O3" s="1">
        <v>1576.42</v>
      </c>
      <c r="P3" s="1">
        <v>1983.98</v>
      </c>
      <c r="Q3" s="1">
        <v>2232.09</v>
      </c>
      <c r="R3" s="1">
        <v>2000.24</v>
      </c>
    </row>
    <row r="4">
      <c r="A4" s="17" t="s">
        <v>431</v>
      </c>
      <c r="B4" s="1">
        <v>719.9</v>
      </c>
      <c r="C4" s="1">
        <v>595.39</v>
      </c>
      <c r="D4" s="1">
        <v>453.75</v>
      </c>
      <c r="E4" s="1">
        <v>747.38</v>
      </c>
      <c r="F4" s="1">
        <v>526.11</v>
      </c>
      <c r="G4" s="1">
        <v>469.47</v>
      </c>
      <c r="H4" s="1">
        <v>1999.95</v>
      </c>
      <c r="I4" s="1">
        <v>1532.75</v>
      </c>
      <c r="J4" s="1">
        <v>1204.47</v>
      </c>
      <c r="K4" s="1">
        <v>227.21</v>
      </c>
      <c r="L4" s="1">
        <v>774.75</v>
      </c>
      <c r="M4" s="1">
        <v>678.06</v>
      </c>
      <c r="N4" s="1">
        <v>1347.21</v>
      </c>
      <c r="O4" s="1">
        <v>1653.22</v>
      </c>
      <c r="P4" s="1">
        <v>2187.15</v>
      </c>
      <c r="Q4" s="1">
        <v>4018.55</v>
      </c>
      <c r="R4" s="1">
        <v>2414.67</v>
      </c>
    </row>
    <row r="5">
      <c r="A5" s="17" t="s">
        <v>432</v>
      </c>
      <c r="B5" s="1">
        <v>1247.3</v>
      </c>
      <c r="C5" s="1">
        <v>1035.79</v>
      </c>
      <c r="D5" s="1">
        <v>860.82</v>
      </c>
      <c r="E5" s="1">
        <v>1043.63</v>
      </c>
      <c r="F5" s="1">
        <v>847.77</v>
      </c>
      <c r="G5" s="1">
        <v>763.42</v>
      </c>
      <c r="H5" s="1">
        <v>3240.42</v>
      </c>
      <c r="I5" s="1">
        <v>2428.5</v>
      </c>
      <c r="J5" s="1">
        <v>1704.31</v>
      </c>
      <c r="K5" s="1">
        <v>260.17</v>
      </c>
      <c r="L5" s="1">
        <v>888.51</v>
      </c>
      <c r="M5" s="1">
        <v>914.52</v>
      </c>
      <c r="N5" s="1">
        <v>2280.93</v>
      </c>
      <c r="O5" s="1">
        <v>2708.99</v>
      </c>
      <c r="P5" s="1">
        <v>2445.89</v>
      </c>
      <c r="Q5" s="1">
        <v>4402.76</v>
      </c>
      <c r="R5" s="1">
        <v>2731.83</v>
      </c>
    </row>
    <row r="6">
      <c r="A6" s="17" t="s">
        <v>433</v>
      </c>
      <c r="B6" s="1">
        <v>1282.87</v>
      </c>
      <c r="C6" s="1">
        <v>1070.74</v>
      </c>
      <c r="D6" s="1">
        <v>897.99</v>
      </c>
      <c r="E6" s="1">
        <v>1059.58</v>
      </c>
      <c r="F6" s="1">
        <v>863.41</v>
      </c>
      <c r="G6" s="1">
        <v>779.24</v>
      </c>
      <c r="H6" s="1">
        <v>3306.25</v>
      </c>
      <c r="I6" s="1">
        <v>2466.19</v>
      </c>
      <c r="J6" s="1">
        <v>1721.94</v>
      </c>
      <c r="K6" s="1">
        <v>240.91</v>
      </c>
      <c r="L6" s="1">
        <v>830.41</v>
      </c>
      <c r="M6" s="1">
        <v>791.83</v>
      </c>
      <c r="N6" s="1">
        <v>2344.04</v>
      </c>
      <c r="O6" s="1">
        <v>2718.54</v>
      </c>
      <c r="P6" s="1">
        <v>2410.04</v>
      </c>
      <c r="Q6" s="1">
        <v>3786.65</v>
      </c>
      <c r="R6" s="1">
        <v>2582.27</v>
      </c>
    </row>
    <row r="7">
      <c r="A7" s="17" t="s">
        <v>434</v>
      </c>
      <c r="B7" s="1">
        <v>681.62</v>
      </c>
      <c r="C7" s="1">
        <v>540.0</v>
      </c>
      <c r="D7" s="1">
        <v>430.28</v>
      </c>
      <c r="E7" s="1">
        <v>794.93</v>
      </c>
      <c r="F7" s="1">
        <v>564.71</v>
      </c>
      <c r="G7" s="1">
        <v>497.06</v>
      </c>
      <c r="H7" s="1">
        <v>1671.51</v>
      </c>
      <c r="I7" s="1">
        <v>1399.38</v>
      </c>
      <c r="J7" s="1">
        <v>1184.79</v>
      </c>
      <c r="K7" s="1">
        <v>222.81</v>
      </c>
      <c r="L7" s="1">
        <v>753.21</v>
      </c>
      <c r="M7" s="1">
        <v>724.06</v>
      </c>
      <c r="N7" s="1">
        <v>1280.52</v>
      </c>
      <c r="O7" s="1">
        <v>1492.14</v>
      </c>
      <c r="P7" s="1">
        <v>2491.46</v>
      </c>
      <c r="Q7" s="1">
        <v>4086.2</v>
      </c>
      <c r="R7" s="1">
        <v>2485.26</v>
      </c>
    </row>
    <row r="8">
      <c r="A8" s="17" t="s">
        <v>435</v>
      </c>
      <c r="B8" s="1">
        <v>685.75</v>
      </c>
      <c r="C8" s="1">
        <v>541.41</v>
      </c>
      <c r="D8" s="1">
        <v>423.63</v>
      </c>
      <c r="E8" s="1">
        <v>720.19</v>
      </c>
      <c r="F8" s="1">
        <v>442.72</v>
      </c>
      <c r="G8" s="1">
        <v>405.33</v>
      </c>
      <c r="H8" s="1">
        <v>1719.66</v>
      </c>
      <c r="I8" s="1">
        <v>1311.83</v>
      </c>
      <c r="J8" s="1">
        <v>1174.47</v>
      </c>
      <c r="K8" s="1">
        <v>165.78</v>
      </c>
      <c r="L8" s="1">
        <v>646.57</v>
      </c>
      <c r="M8" s="1">
        <v>613.7</v>
      </c>
      <c r="N8" s="1">
        <v>1394.82</v>
      </c>
      <c r="O8" s="1">
        <v>1483.06</v>
      </c>
      <c r="P8" s="1">
        <v>2261.19</v>
      </c>
      <c r="Q8" s="1">
        <v>2319.99</v>
      </c>
      <c r="R8" s="1">
        <v>2085.03</v>
      </c>
    </row>
    <row r="9">
      <c r="A9" s="17" t="s">
        <v>708</v>
      </c>
      <c r="B9" s="1">
        <v>675.45</v>
      </c>
      <c r="C9" s="1">
        <v>524.82</v>
      </c>
      <c r="D9" s="1">
        <v>415.94</v>
      </c>
      <c r="E9" s="1">
        <v>681.71</v>
      </c>
      <c r="F9" s="1">
        <v>417.19</v>
      </c>
      <c r="G9" s="1">
        <v>385.24</v>
      </c>
      <c r="H9" s="1">
        <v>1687.86</v>
      </c>
      <c r="I9" s="1">
        <v>1257.91</v>
      </c>
      <c r="J9" s="1">
        <v>1143.87</v>
      </c>
      <c r="K9" s="1">
        <v>166.19</v>
      </c>
      <c r="L9" s="1">
        <v>639.54</v>
      </c>
      <c r="M9" s="1">
        <v>597.75</v>
      </c>
      <c r="N9" s="1">
        <v>1354.31</v>
      </c>
      <c r="O9" s="1">
        <v>1481.3</v>
      </c>
      <c r="P9" s="1">
        <v>2263.28</v>
      </c>
      <c r="Q9" s="1">
        <v>2250.09</v>
      </c>
      <c r="R9" s="1">
        <v>2044.52</v>
      </c>
    </row>
    <row r="11">
      <c r="B11" s="1" t="s">
        <v>682</v>
      </c>
      <c r="C11" s="1" t="s">
        <v>683</v>
      </c>
      <c r="D11" s="1" t="s">
        <v>684</v>
      </c>
    </row>
    <row r="12">
      <c r="A12" s="17" t="s">
        <v>429</v>
      </c>
      <c r="B12" s="1">
        <v>797.31</v>
      </c>
      <c r="C12" s="1">
        <v>654.61</v>
      </c>
      <c r="D12" s="1">
        <v>533.97</v>
      </c>
      <c r="E12" s="8">
        <f t="shared" ref="E12:E19" si="1">SUM(B12:D12)</f>
        <v>1985.89</v>
      </c>
      <c r="G12" s="1">
        <v>4.97</v>
      </c>
      <c r="H12" s="1">
        <v>3.43</v>
      </c>
      <c r="I12" s="1">
        <v>3.15</v>
      </c>
      <c r="J12" s="8">
        <f t="shared" ref="J12:J19" si="2">sum(G12:I12)</f>
        <v>11.55</v>
      </c>
      <c r="L12" s="1">
        <v>0.0</v>
      </c>
      <c r="M12" s="8">
        <f t="shared" ref="M12:M19" si="3">E12/E$12</f>
        <v>1</v>
      </c>
      <c r="N12" s="8">
        <f t="shared" ref="N12:N19" si="4">J12/J$12</f>
        <v>1</v>
      </c>
    </row>
    <row r="13">
      <c r="A13" s="17" t="s">
        <v>430</v>
      </c>
      <c r="B13" s="1">
        <v>723.34</v>
      </c>
      <c r="C13" s="1">
        <v>588.51</v>
      </c>
      <c r="D13" s="1">
        <v>447.98</v>
      </c>
      <c r="E13" s="8">
        <f t="shared" si="1"/>
        <v>1759.83</v>
      </c>
      <c r="G13" s="1">
        <v>4.82</v>
      </c>
      <c r="H13" s="1">
        <v>3.3</v>
      </c>
      <c r="I13" s="1">
        <v>3.0</v>
      </c>
      <c r="J13" s="8">
        <f t="shared" si="2"/>
        <v>11.12</v>
      </c>
      <c r="L13" s="1">
        <v>1.0</v>
      </c>
      <c r="M13" s="8">
        <f t="shared" si="3"/>
        <v>0.8861669075</v>
      </c>
      <c r="N13" s="8">
        <f t="shared" si="4"/>
        <v>0.9627705628</v>
      </c>
    </row>
    <row r="14">
      <c r="A14" s="17" t="s">
        <v>431</v>
      </c>
      <c r="B14" s="1">
        <v>719.9</v>
      </c>
      <c r="C14" s="1">
        <v>595.39</v>
      </c>
      <c r="D14" s="1">
        <v>453.75</v>
      </c>
      <c r="E14" s="8">
        <f t="shared" si="1"/>
        <v>1769.04</v>
      </c>
      <c r="G14" s="1">
        <v>4.88</v>
      </c>
      <c r="H14" s="1">
        <v>3.34</v>
      </c>
      <c r="I14" s="1">
        <v>3.06</v>
      </c>
      <c r="J14" s="8">
        <f t="shared" si="2"/>
        <v>11.28</v>
      </c>
      <c r="L14" s="1">
        <v>2.0</v>
      </c>
      <c r="M14" s="8">
        <f t="shared" si="3"/>
        <v>0.8908046266</v>
      </c>
      <c r="N14" s="8">
        <f t="shared" si="4"/>
        <v>0.9766233766</v>
      </c>
    </row>
    <row r="15">
      <c r="A15" s="17" t="s">
        <v>432</v>
      </c>
      <c r="B15" s="1">
        <v>1247.3</v>
      </c>
      <c r="C15" s="1">
        <v>1035.79</v>
      </c>
      <c r="D15" s="1">
        <v>860.82</v>
      </c>
      <c r="E15" s="8">
        <f t="shared" si="1"/>
        <v>3143.91</v>
      </c>
      <c r="G15" s="1">
        <v>7.05</v>
      </c>
      <c r="H15" s="1">
        <v>5.12</v>
      </c>
      <c r="I15" s="1">
        <v>4.62</v>
      </c>
      <c r="J15" s="8">
        <f t="shared" si="2"/>
        <v>16.79</v>
      </c>
      <c r="L15" s="1">
        <v>3.0</v>
      </c>
      <c r="M15" s="8">
        <f t="shared" si="3"/>
        <v>1.583123939</v>
      </c>
      <c r="N15" s="8">
        <f t="shared" si="4"/>
        <v>1.453679654</v>
      </c>
    </row>
    <row r="16">
      <c r="A16" s="17" t="s">
        <v>433</v>
      </c>
      <c r="B16" s="1">
        <v>1282.87</v>
      </c>
      <c r="C16" s="1">
        <v>1070.74</v>
      </c>
      <c r="D16" s="1">
        <v>897.99</v>
      </c>
      <c r="E16" s="8">
        <f t="shared" si="1"/>
        <v>3251.6</v>
      </c>
      <c r="G16" s="1">
        <v>7.21</v>
      </c>
      <c r="H16" s="1">
        <v>5.24</v>
      </c>
      <c r="I16" s="1">
        <v>4.74</v>
      </c>
      <c r="J16" s="8">
        <f t="shared" si="2"/>
        <v>17.19</v>
      </c>
      <c r="L16" s="1">
        <v>4.0</v>
      </c>
      <c r="M16" s="8">
        <f t="shared" si="3"/>
        <v>1.637351515</v>
      </c>
      <c r="N16" s="8">
        <f t="shared" si="4"/>
        <v>1.488311688</v>
      </c>
    </row>
    <row r="17">
      <c r="A17" s="17" t="s">
        <v>434</v>
      </c>
      <c r="B17" s="1">
        <v>681.62</v>
      </c>
      <c r="C17" s="1">
        <v>540.0</v>
      </c>
      <c r="D17" s="1">
        <v>430.28</v>
      </c>
      <c r="E17" s="8">
        <f t="shared" si="1"/>
        <v>1651.9</v>
      </c>
      <c r="G17" s="1">
        <v>5.26</v>
      </c>
      <c r="H17" s="1">
        <v>3.54</v>
      </c>
      <c r="I17" s="1">
        <v>3.24</v>
      </c>
      <c r="J17" s="8">
        <f t="shared" si="2"/>
        <v>12.04</v>
      </c>
      <c r="L17" s="1">
        <v>5.0</v>
      </c>
      <c r="M17" s="8">
        <f t="shared" si="3"/>
        <v>0.8318184794</v>
      </c>
      <c r="N17" s="8">
        <f t="shared" si="4"/>
        <v>1.042424242</v>
      </c>
    </row>
    <row r="18">
      <c r="A18" s="17" t="s">
        <v>435</v>
      </c>
      <c r="B18" s="1">
        <v>685.75</v>
      </c>
      <c r="C18" s="1">
        <v>541.41</v>
      </c>
      <c r="D18" s="1">
        <v>423.63</v>
      </c>
      <c r="E18" s="8">
        <f t="shared" si="1"/>
        <v>1650.79</v>
      </c>
      <c r="G18" s="1">
        <v>5.42</v>
      </c>
      <c r="H18" s="1">
        <v>3.6</v>
      </c>
      <c r="I18" s="1">
        <v>3.3</v>
      </c>
      <c r="J18" s="8">
        <f t="shared" si="2"/>
        <v>12.32</v>
      </c>
      <c r="L18" s="1">
        <v>6.0</v>
      </c>
      <c r="M18" s="8">
        <f t="shared" si="3"/>
        <v>0.831259536</v>
      </c>
      <c r="N18" s="8">
        <f t="shared" si="4"/>
        <v>1.066666667</v>
      </c>
    </row>
    <row r="19">
      <c r="A19" s="17" t="s">
        <v>708</v>
      </c>
      <c r="B19" s="1">
        <v>675.45</v>
      </c>
      <c r="C19" s="1">
        <v>524.82</v>
      </c>
      <c r="D19" s="1">
        <v>415.94</v>
      </c>
      <c r="E19" s="8">
        <f t="shared" si="1"/>
        <v>1616.21</v>
      </c>
      <c r="G19" s="1">
        <v>5.24</v>
      </c>
      <c r="H19" s="1">
        <v>3.51</v>
      </c>
      <c r="I19" s="1">
        <v>3.23</v>
      </c>
      <c r="J19" s="8">
        <f t="shared" si="2"/>
        <v>11.98</v>
      </c>
      <c r="L19" s="1">
        <v>7.0</v>
      </c>
      <c r="M19" s="8">
        <f t="shared" si="3"/>
        <v>0.8138466884</v>
      </c>
      <c r="N19" s="8">
        <f t="shared" si="4"/>
        <v>1.037229437</v>
      </c>
    </row>
    <row r="21">
      <c r="B21" s="1" t="s">
        <v>685</v>
      </c>
      <c r="C21" s="1" t="s">
        <v>686</v>
      </c>
      <c r="D21" s="1" t="s">
        <v>687</v>
      </c>
    </row>
    <row r="22">
      <c r="A22" s="17" t="s">
        <v>429</v>
      </c>
      <c r="B22" s="1">
        <v>696.57</v>
      </c>
      <c r="C22" s="1">
        <v>486.09</v>
      </c>
      <c r="D22" s="1">
        <v>450.18</v>
      </c>
      <c r="E22" s="8">
        <f t="shared" ref="E22:E29" si="5">SUM(B22:D22)</f>
        <v>1632.84</v>
      </c>
      <c r="G22" s="1">
        <v>2.64</v>
      </c>
      <c r="H22" s="1">
        <v>2.36</v>
      </c>
      <c r="I22" s="1">
        <v>2.37</v>
      </c>
      <c r="J22" s="8">
        <f t="shared" ref="J22:J29" si="6">sum(G22:I22)</f>
        <v>7.37</v>
      </c>
      <c r="L22" s="1">
        <v>0.0</v>
      </c>
      <c r="M22" s="8">
        <f t="shared" ref="M22:M29" si="7">E22/E$22</f>
        <v>1</v>
      </c>
      <c r="N22" s="8">
        <f t="shared" ref="N22:N29" si="8">J22/J$22</f>
        <v>1</v>
      </c>
    </row>
    <row r="23">
      <c r="A23" s="17" t="s">
        <v>430</v>
      </c>
      <c r="B23" s="1">
        <v>745.26</v>
      </c>
      <c r="C23" s="1">
        <v>526.29</v>
      </c>
      <c r="D23" s="1">
        <v>463.9</v>
      </c>
      <c r="E23" s="8">
        <f t="shared" si="5"/>
        <v>1735.45</v>
      </c>
      <c r="G23" s="1">
        <v>3.55</v>
      </c>
      <c r="H23" s="1">
        <v>3.35</v>
      </c>
      <c r="I23" s="1">
        <v>3.36</v>
      </c>
      <c r="J23" s="8">
        <f t="shared" si="6"/>
        <v>10.26</v>
      </c>
      <c r="L23" s="1">
        <v>1.0</v>
      </c>
      <c r="M23" s="8">
        <f t="shared" si="7"/>
        <v>1.06284143</v>
      </c>
      <c r="N23" s="8">
        <f t="shared" si="8"/>
        <v>1.392130258</v>
      </c>
    </row>
    <row r="24">
      <c r="A24" s="17" t="s">
        <v>431</v>
      </c>
      <c r="B24" s="1">
        <v>747.38</v>
      </c>
      <c r="C24" s="1">
        <v>526.11</v>
      </c>
      <c r="D24" s="1">
        <v>469.47</v>
      </c>
      <c r="E24" s="8">
        <f t="shared" si="5"/>
        <v>1742.96</v>
      </c>
      <c r="G24" s="1">
        <v>3.68</v>
      </c>
      <c r="H24" s="1">
        <v>3.35</v>
      </c>
      <c r="I24" s="1">
        <v>3.29</v>
      </c>
      <c r="J24" s="8">
        <f t="shared" si="6"/>
        <v>10.32</v>
      </c>
      <c r="L24" s="1">
        <v>2.0</v>
      </c>
      <c r="M24" s="8">
        <f t="shared" si="7"/>
        <v>1.067440778</v>
      </c>
      <c r="N24" s="8">
        <f t="shared" si="8"/>
        <v>1.40027137</v>
      </c>
    </row>
    <row r="25">
      <c r="A25" s="17" t="s">
        <v>432</v>
      </c>
      <c r="B25" s="1">
        <v>1043.63</v>
      </c>
      <c r="C25" s="1">
        <v>847.77</v>
      </c>
      <c r="D25" s="1">
        <v>763.42</v>
      </c>
      <c r="E25" s="8">
        <f t="shared" si="5"/>
        <v>2654.82</v>
      </c>
      <c r="G25" s="1">
        <v>3.98</v>
      </c>
      <c r="H25" s="1">
        <v>3.6</v>
      </c>
      <c r="I25" s="1">
        <v>3.67</v>
      </c>
      <c r="J25" s="8">
        <f t="shared" si="6"/>
        <v>11.25</v>
      </c>
      <c r="L25" s="1">
        <v>3.0</v>
      </c>
      <c r="M25" s="8">
        <f t="shared" si="7"/>
        <v>1.625891085</v>
      </c>
      <c r="N25" s="8">
        <f t="shared" si="8"/>
        <v>1.526458616</v>
      </c>
    </row>
    <row r="26">
      <c r="A26" s="17" t="s">
        <v>433</v>
      </c>
      <c r="B26" s="1">
        <v>1059.58</v>
      </c>
      <c r="C26" s="1">
        <v>863.41</v>
      </c>
      <c r="D26" s="1">
        <v>779.24</v>
      </c>
      <c r="E26" s="8">
        <f t="shared" si="5"/>
        <v>2702.23</v>
      </c>
      <c r="G26" s="1">
        <v>3.93</v>
      </c>
      <c r="H26" s="1">
        <v>3.7</v>
      </c>
      <c r="I26" s="1">
        <v>3.63</v>
      </c>
      <c r="J26" s="8">
        <f t="shared" si="6"/>
        <v>11.26</v>
      </c>
      <c r="L26" s="1">
        <v>4.0</v>
      </c>
      <c r="M26" s="8">
        <f t="shared" si="7"/>
        <v>1.654926386</v>
      </c>
      <c r="N26" s="8">
        <f t="shared" si="8"/>
        <v>1.527815468</v>
      </c>
    </row>
    <row r="27">
      <c r="A27" s="17" t="s">
        <v>434</v>
      </c>
      <c r="B27" s="1">
        <v>794.93</v>
      </c>
      <c r="C27" s="1">
        <v>564.71</v>
      </c>
      <c r="D27" s="1">
        <v>497.06</v>
      </c>
      <c r="E27" s="8">
        <f t="shared" si="5"/>
        <v>1856.7</v>
      </c>
      <c r="G27" s="1">
        <v>3.65</v>
      </c>
      <c r="H27" s="1">
        <v>3.26</v>
      </c>
      <c r="I27" s="1">
        <v>3.33</v>
      </c>
      <c r="J27" s="8">
        <f t="shared" si="6"/>
        <v>10.24</v>
      </c>
      <c r="L27" s="1">
        <v>5.0</v>
      </c>
      <c r="M27" s="8">
        <f t="shared" si="7"/>
        <v>1.137098552</v>
      </c>
      <c r="N27" s="8">
        <f t="shared" si="8"/>
        <v>1.389416554</v>
      </c>
    </row>
    <row r="28">
      <c r="A28" s="17" t="s">
        <v>435</v>
      </c>
      <c r="B28" s="1">
        <v>720.19</v>
      </c>
      <c r="C28" s="1">
        <v>442.72</v>
      </c>
      <c r="D28" s="1">
        <v>405.33</v>
      </c>
      <c r="E28" s="8">
        <f t="shared" si="5"/>
        <v>1568.24</v>
      </c>
      <c r="G28" s="1">
        <v>3.65</v>
      </c>
      <c r="H28" s="1">
        <v>3.41</v>
      </c>
      <c r="I28" s="1">
        <v>3.33</v>
      </c>
      <c r="J28" s="8">
        <f t="shared" si="6"/>
        <v>10.39</v>
      </c>
      <c r="L28" s="1">
        <v>6.0</v>
      </c>
      <c r="M28" s="8">
        <f t="shared" si="7"/>
        <v>0.96043703</v>
      </c>
      <c r="N28" s="8">
        <f t="shared" si="8"/>
        <v>1.409769335</v>
      </c>
    </row>
    <row r="29">
      <c r="A29" s="17" t="s">
        <v>708</v>
      </c>
      <c r="B29" s="1">
        <v>681.71</v>
      </c>
      <c r="C29" s="1">
        <v>417.19</v>
      </c>
      <c r="D29" s="1">
        <v>385.24</v>
      </c>
      <c r="E29" s="8">
        <f t="shared" si="5"/>
        <v>1484.14</v>
      </c>
      <c r="G29" s="1">
        <v>3.65</v>
      </c>
      <c r="H29" s="1">
        <v>3.25</v>
      </c>
      <c r="I29" s="1">
        <v>3.34</v>
      </c>
      <c r="J29" s="8">
        <f t="shared" si="6"/>
        <v>10.24</v>
      </c>
      <c r="L29" s="1">
        <v>7.0</v>
      </c>
      <c r="M29" s="8">
        <f t="shared" si="7"/>
        <v>0.9089316773</v>
      </c>
      <c r="N29" s="8">
        <f t="shared" si="8"/>
        <v>1.389416554</v>
      </c>
    </row>
    <row r="30">
      <c r="A30" s="17"/>
    </row>
    <row r="31">
      <c r="A31" s="17"/>
    </row>
    <row r="32">
      <c r="B32" s="1" t="s">
        <v>688</v>
      </c>
    </row>
    <row r="33">
      <c r="A33" s="17" t="s">
        <v>429</v>
      </c>
      <c r="B33" s="1">
        <v>2272.54</v>
      </c>
      <c r="C33" s="1">
        <v>3.31</v>
      </c>
      <c r="D33" s="1">
        <v>0.0</v>
      </c>
      <c r="E33" s="8">
        <f t="shared" ref="E33:F33" si="9">B33/B$33</f>
        <v>1</v>
      </c>
      <c r="F33" s="8">
        <f t="shared" si="9"/>
        <v>1</v>
      </c>
    </row>
    <row r="34">
      <c r="A34" s="17" t="s">
        <v>430</v>
      </c>
      <c r="B34" s="1">
        <v>2004.71</v>
      </c>
      <c r="C34" s="1">
        <v>3.16</v>
      </c>
      <c r="D34" s="1">
        <v>1.0</v>
      </c>
      <c r="E34" s="8">
        <f t="shared" ref="E34:F34" si="10">B34/B$33</f>
        <v>0.8821450888</v>
      </c>
      <c r="F34" s="8">
        <f t="shared" si="10"/>
        <v>0.9546827795</v>
      </c>
    </row>
    <row r="35">
      <c r="A35" s="17" t="s">
        <v>431</v>
      </c>
      <c r="B35" s="1">
        <v>1999.95</v>
      </c>
      <c r="C35" s="1">
        <v>3.15</v>
      </c>
      <c r="D35" s="1">
        <v>2.0</v>
      </c>
      <c r="E35" s="8">
        <f t="shared" ref="E35:F35" si="11">B35/B$33</f>
        <v>0.8800505162</v>
      </c>
      <c r="F35" s="8">
        <f t="shared" si="11"/>
        <v>0.9516616314</v>
      </c>
    </row>
    <row r="36">
      <c r="A36" s="17" t="s">
        <v>432</v>
      </c>
      <c r="B36" s="1">
        <v>3240.42</v>
      </c>
      <c r="C36" s="1">
        <v>4.99</v>
      </c>
      <c r="D36" s="1">
        <v>3.0</v>
      </c>
      <c r="E36" s="8">
        <f t="shared" ref="E36:F36" si="12">B36/B$33</f>
        <v>1.425902294</v>
      </c>
      <c r="F36" s="8">
        <f t="shared" si="12"/>
        <v>1.50755287</v>
      </c>
    </row>
    <row r="37">
      <c r="A37" s="17" t="s">
        <v>433</v>
      </c>
      <c r="B37" s="1">
        <v>3306.25</v>
      </c>
      <c r="C37" s="1">
        <v>5.19</v>
      </c>
      <c r="D37" s="1">
        <v>4.0</v>
      </c>
      <c r="E37" s="8">
        <f t="shared" ref="E37:F37" si="13">B37/B$33</f>
        <v>1.454869881</v>
      </c>
      <c r="F37" s="8">
        <f t="shared" si="13"/>
        <v>1.567975831</v>
      </c>
    </row>
    <row r="38">
      <c r="A38" s="17" t="s">
        <v>434</v>
      </c>
      <c r="B38" s="1">
        <v>1671.51</v>
      </c>
      <c r="C38" s="1">
        <v>3.24</v>
      </c>
      <c r="D38" s="1">
        <v>5.0</v>
      </c>
      <c r="E38" s="8">
        <f t="shared" ref="E38:F38" si="14">B38/B$33</f>
        <v>0.7355250073</v>
      </c>
      <c r="F38" s="8">
        <f t="shared" si="14"/>
        <v>0.9788519637</v>
      </c>
    </row>
    <row r="39">
      <c r="A39" s="17" t="s">
        <v>435</v>
      </c>
      <c r="B39" s="1">
        <v>1719.66</v>
      </c>
      <c r="C39" s="1">
        <v>3.27</v>
      </c>
      <c r="D39" s="1">
        <v>6.0</v>
      </c>
      <c r="E39" s="8">
        <f t="shared" ref="E39:F39" si="15">B39/B$33</f>
        <v>0.7567127531</v>
      </c>
      <c r="F39" s="8">
        <f t="shared" si="15"/>
        <v>0.9879154079</v>
      </c>
    </row>
    <row r="40">
      <c r="A40" s="17" t="s">
        <v>708</v>
      </c>
      <c r="B40" s="1">
        <v>1687.86</v>
      </c>
      <c r="C40" s="1">
        <v>3.29</v>
      </c>
      <c r="D40" s="1">
        <v>7.0</v>
      </c>
      <c r="E40" s="8">
        <f t="shared" ref="E40:F40" si="16">B40/B$33</f>
        <v>0.7427196001</v>
      </c>
      <c r="F40" s="8">
        <f t="shared" si="16"/>
        <v>0.9939577039</v>
      </c>
    </row>
    <row r="42">
      <c r="B42" s="1" t="s">
        <v>689</v>
      </c>
    </row>
    <row r="43">
      <c r="A43" s="17" t="s">
        <v>429</v>
      </c>
      <c r="B43" s="1">
        <v>1560.82</v>
      </c>
      <c r="C43" s="1">
        <v>3.22</v>
      </c>
      <c r="D43" s="1">
        <v>0.0</v>
      </c>
      <c r="E43" s="8">
        <f t="shared" ref="E43:F43" si="17">B43/B$43</f>
        <v>1</v>
      </c>
      <c r="F43" s="8">
        <f t="shared" si="17"/>
        <v>1</v>
      </c>
    </row>
    <row r="44">
      <c r="A44" s="17" t="s">
        <v>430</v>
      </c>
      <c r="B44" s="1">
        <v>1390.93</v>
      </c>
      <c r="C44" s="1">
        <v>3.16</v>
      </c>
      <c r="D44" s="1">
        <v>1.0</v>
      </c>
      <c r="E44" s="8">
        <f t="shared" ref="E44:F44" si="18">B44/B$43</f>
        <v>0.8911533681</v>
      </c>
      <c r="F44" s="8">
        <f t="shared" si="18"/>
        <v>0.9813664596</v>
      </c>
    </row>
    <row r="45">
      <c r="A45" s="17" t="s">
        <v>431</v>
      </c>
      <c r="B45" s="1">
        <v>1532.75</v>
      </c>
      <c r="C45" s="1">
        <v>3.4</v>
      </c>
      <c r="D45" s="1">
        <v>2.0</v>
      </c>
      <c r="E45" s="8">
        <f t="shared" ref="E45:F45" si="19">B45/B$43</f>
        <v>0.9820158635</v>
      </c>
      <c r="F45" s="8">
        <f t="shared" si="19"/>
        <v>1.055900621</v>
      </c>
    </row>
    <row r="46">
      <c r="A46" s="17" t="s">
        <v>432</v>
      </c>
      <c r="B46" s="1">
        <v>2428.5</v>
      </c>
      <c r="C46" s="1">
        <v>5.14</v>
      </c>
      <c r="D46" s="1">
        <v>3.0</v>
      </c>
      <c r="E46" s="8">
        <f t="shared" ref="E46:F46" si="20">B46/B$43</f>
        <v>1.555912918</v>
      </c>
      <c r="F46" s="8">
        <f t="shared" si="20"/>
        <v>1.596273292</v>
      </c>
    </row>
    <row r="47">
      <c r="A47" s="17" t="s">
        <v>433</v>
      </c>
      <c r="B47" s="1">
        <v>2466.19</v>
      </c>
      <c r="C47" s="1">
        <v>5.19</v>
      </c>
      <c r="D47" s="1">
        <v>4.0</v>
      </c>
      <c r="E47" s="8">
        <f t="shared" ref="E47:F47" si="21">B47/B$43</f>
        <v>1.580060481</v>
      </c>
      <c r="F47" s="8">
        <f t="shared" si="21"/>
        <v>1.611801242</v>
      </c>
    </row>
    <row r="48">
      <c r="A48" s="17" t="s">
        <v>434</v>
      </c>
      <c r="B48" s="1">
        <v>1399.38</v>
      </c>
      <c r="C48" s="1">
        <v>3.39</v>
      </c>
      <c r="D48" s="1">
        <v>5.0</v>
      </c>
      <c r="E48" s="8">
        <f t="shared" ref="E48:F48" si="22">B48/B$43</f>
        <v>0.896567189</v>
      </c>
      <c r="F48" s="8">
        <f t="shared" si="22"/>
        <v>1.052795031</v>
      </c>
    </row>
    <row r="49">
      <c r="A49" s="17" t="s">
        <v>435</v>
      </c>
      <c r="B49" s="1">
        <v>1311.83</v>
      </c>
      <c r="C49" s="1">
        <v>3.3</v>
      </c>
      <c r="D49" s="1">
        <v>6.0</v>
      </c>
      <c r="E49" s="8">
        <f t="shared" ref="E49:F49" si="23">B49/B$43</f>
        <v>0.8404748786</v>
      </c>
      <c r="F49" s="8">
        <f t="shared" si="23"/>
        <v>1.02484472</v>
      </c>
    </row>
    <row r="50">
      <c r="A50" s="17" t="s">
        <v>708</v>
      </c>
      <c r="B50" s="1">
        <v>1257.91</v>
      </c>
      <c r="C50" s="1">
        <v>3.21</v>
      </c>
      <c r="D50" s="1">
        <v>7.0</v>
      </c>
      <c r="E50" s="8">
        <f t="shared" ref="E50:F50" si="24">B50/B$43</f>
        <v>0.8059289348</v>
      </c>
      <c r="F50" s="8">
        <f t="shared" si="24"/>
        <v>0.9968944099</v>
      </c>
    </row>
    <row r="52">
      <c r="B52" s="1" t="s">
        <v>690</v>
      </c>
    </row>
    <row r="53">
      <c r="A53" s="17" t="s">
        <v>429</v>
      </c>
      <c r="B53" s="1">
        <v>1271.58</v>
      </c>
      <c r="C53" s="1">
        <v>4.78</v>
      </c>
      <c r="D53" s="1">
        <v>0.0</v>
      </c>
      <c r="E53" s="8">
        <f t="shared" ref="E53:F53" si="25">B53/B$53</f>
        <v>1</v>
      </c>
      <c r="F53" s="8">
        <f t="shared" si="25"/>
        <v>1</v>
      </c>
    </row>
    <row r="54">
      <c r="A54" s="17" t="s">
        <v>430</v>
      </c>
      <c r="B54" s="1">
        <v>1160.5</v>
      </c>
      <c r="C54" s="1">
        <v>4.66</v>
      </c>
      <c r="D54" s="1">
        <v>1.0</v>
      </c>
      <c r="E54" s="8">
        <f t="shared" ref="E54:F54" si="26">B54/B$53</f>
        <v>0.912644112</v>
      </c>
      <c r="F54" s="8">
        <f t="shared" si="26"/>
        <v>0.9748953975</v>
      </c>
    </row>
    <row r="55">
      <c r="A55" s="17" t="s">
        <v>431</v>
      </c>
      <c r="B55" s="1">
        <v>1204.47</v>
      </c>
      <c r="C55" s="1">
        <v>4.9</v>
      </c>
      <c r="D55" s="1">
        <v>2.0</v>
      </c>
      <c r="E55" s="8">
        <f t="shared" ref="E55:F55" si="27">B55/B$53</f>
        <v>0.9472231397</v>
      </c>
      <c r="F55" s="8">
        <f t="shared" si="27"/>
        <v>1.025104603</v>
      </c>
    </row>
    <row r="56">
      <c r="A56" s="17" t="s">
        <v>432</v>
      </c>
      <c r="B56" s="1">
        <v>1704.31</v>
      </c>
      <c r="C56" s="1">
        <v>6.27</v>
      </c>
      <c r="D56" s="1">
        <v>3.0</v>
      </c>
      <c r="E56" s="8">
        <f t="shared" ref="E56:F56" si="28">B56/B$53</f>
        <v>1.340308907</v>
      </c>
      <c r="F56" s="8">
        <f t="shared" si="28"/>
        <v>1.311715481</v>
      </c>
    </row>
    <row r="57">
      <c r="A57" s="17" t="s">
        <v>433</v>
      </c>
      <c r="B57" s="1">
        <v>1721.94</v>
      </c>
      <c r="C57" s="1">
        <v>6.39</v>
      </c>
      <c r="D57" s="1">
        <v>4.0</v>
      </c>
      <c r="E57" s="8">
        <f t="shared" ref="E57:F57" si="29">B57/B$53</f>
        <v>1.354173548</v>
      </c>
      <c r="F57" s="8">
        <f t="shared" si="29"/>
        <v>1.336820084</v>
      </c>
    </row>
    <row r="58">
      <c r="A58" s="17" t="s">
        <v>434</v>
      </c>
      <c r="B58" s="1">
        <v>1184.79</v>
      </c>
      <c r="C58" s="1">
        <v>5.32</v>
      </c>
      <c r="D58" s="1">
        <v>5.0</v>
      </c>
      <c r="E58" s="8">
        <f t="shared" ref="E58:F58" si="30">B58/B$53</f>
        <v>0.9317463313</v>
      </c>
      <c r="F58" s="8">
        <f t="shared" si="30"/>
        <v>1.112970711</v>
      </c>
    </row>
    <row r="59">
      <c r="A59" s="17" t="s">
        <v>435</v>
      </c>
      <c r="B59" s="1">
        <v>1174.47</v>
      </c>
      <c r="C59" s="1">
        <v>5.5</v>
      </c>
      <c r="D59" s="1">
        <v>6.0</v>
      </c>
      <c r="E59" s="8">
        <f t="shared" ref="E59:F59" si="31">B59/B$53</f>
        <v>0.923630444</v>
      </c>
      <c r="F59" s="8">
        <f t="shared" si="31"/>
        <v>1.150627615</v>
      </c>
    </row>
    <row r="60">
      <c r="A60" s="17" t="s">
        <v>708</v>
      </c>
      <c r="B60" s="1">
        <v>1143.87</v>
      </c>
      <c r="C60" s="1">
        <v>5.21</v>
      </c>
      <c r="D60" s="1">
        <v>7.0</v>
      </c>
      <c r="E60" s="8">
        <f t="shared" ref="E60:F60" si="32">B60/B$53</f>
        <v>0.8995658944</v>
      </c>
      <c r="F60" s="8">
        <f t="shared" si="32"/>
        <v>1.089958159</v>
      </c>
    </row>
    <row r="62">
      <c r="B62" s="1" t="s">
        <v>691</v>
      </c>
      <c r="C62" s="1" t="s">
        <v>692</v>
      </c>
      <c r="D62" s="1" t="s">
        <v>707</v>
      </c>
    </row>
    <row r="63">
      <c r="A63" s="17" t="s">
        <v>429</v>
      </c>
      <c r="B63" s="1">
        <v>161.47</v>
      </c>
      <c r="C63" s="1">
        <v>622.43</v>
      </c>
      <c r="D63" s="1">
        <v>594.74</v>
      </c>
      <c r="E63" s="8">
        <f t="shared" ref="E63:E70" si="33">SUM(B63:D63)</f>
        <v>1378.64</v>
      </c>
      <c r="G63" s="1">
        <v>1.51</v>
      </c>
      <c r="H63" s="1">
        <v>5.86</v>
      </c>
      <c r="I63" s="1">
        <v>5.72</v>
      </c>
      <c r="J63" s="8">
        <f t="shared" ref="J63:J70" si="34">sum(G63:I63)</f>
        <v>13.09</v>
      </c>
      <c r="K63" s="1">
        <v>0.0</v>
      </c>
      <c r="L63" s="8">
        <f t="shared" ref="L63:L70" si="35">E63/E$63</f>
        <v>1</v>
      </c>
      <c r="M63" s="8">
        <f t="shared" ref="M63:M70" si="36">J63/J$63</f>
        <v>1</v>
      </c>
    </row>
    <row r="64">
      <c r="A64" s="17" t="s">
        <v>430</v>
      </c>
      <c r="B64" s="1">
        <v>153.1</v>
      </c>
      <c r="C64" s="1">
        <v>593.25</v>
      </c>
      <c r="D64" s="1">
        <v>568.39</v>
      </c>
      <c r="E64" s="8">
        <f t="shared" si="33"/>
        <v>1314.74</v>
      </c>
      <c r="G64" s="1">
        <v>1.51</v>
      </c>
      <c r="H64" s="1">
        <v>5.85</v>
      </c>
      <c r="I64" s="1">
        <v>5.65</v>
      </c>
      <c r="J64" s="8">
        <f t="shared" si="34"/>
        <v>13.01</v>
      </c>
      <c r="K64" s="1">
        <v>1.0</v>
      </c>
      <c r="L64" s="8">
        <f t="shared" si="35"/>
        <v>0.9536499739</v>
      </c>
      <c r="M64" s="8">
        <f t="shared" si="36"/>
        <v>0.9938884645</v>
      </c>
    </row>
    <row r="65">
      <c r="A65" s="17" t="s">
        <v>431</v>
      </c>
      <c r="B65" s="1">
        <v>227.21</v>
      </c>
      <c r="C65" s="1">
        <v>774.75</v>
      </c>
      <c r="D65" s="1">
        <v>678.06</v>
      </c>
      <c r="E65" s="8">
        <f t="shared" si="33"/>
        <v>1680.02</v>
      </c>
      <c r="G65" s="1">
        <v>1.58</v>
      </c>
      <c r="H65" s="1">
        <v>5.96</v>
      </c>
      <c r="I65" s="1">
        <v>5.74</v>
      </c>
      <c r="J65" s="8">
        <f t="shared" si="34"/>
        <v>13.28</v>
      </c>
      <c r="K65" s="1">
        <v>2.0</v>
      </c>
      <c r="L65" s="8">
        <f t="shared" si="35"/>
        <v>1.218606743</v>
      </c>
      <c r="M65" s="8">
        <f t="shared" si="36"/>
        <v>1.014514897</v>
      </c>
    </row>
    <row r="66">
      <c r="A66" s="17" t="s">
        <v>432</v>
      </c>
      <c r="B66" s="1">
        <v>260.17</v>
      </c>
      <c r="C66" s="1">
        <v>888.51</v>
      </c>
      <c r="D66" s="1">
        <v>914.52</v>
      </c>
      <c r="E66" s="8">
        <f t="shared" si="33"/>
        <v>2063.2</v>
      </c>
      <c r="G66" s="1">
        <v>2.05</v>
      </c>
      <c r="H66" s="1">
        <v>7.47</v>
      </c>
      <c r="I66" s="1">
        <v>7.12</v>
      </c>
      <c r="J66" s="8">
        <f t="shared" si="34"/>
        <v>16.64</v>
      </c>
      <c r="K66" s="1">
        <v>3.0</v>
      </c>
      <c r="L66" s="8">
        <f t="shared" si="35"/>
        <v>1.496547322</v>
      </c>
      <c r="M66" s="8">
        <f t="shared" si="36"/>
        <v>1.271199389</v>
      </c>
    </row>
    <row r="67">
      <c r="A67" s="17" t="s">
        <v>433</v>
      </c>
      <c r="B67" s="1">
        <v>240.91</v>
      </c>
      <c r="C67" s="1">
        <v>830.41</v>
      </c>
      <c r="D67" s="1">
        <v>791.83</v>
      </c>
      <c r="E67" s="8">
        <f t="shared" si="33"/>
        <v>1863.15</v>
      </c>
      <c r="G67" s="1">
        <v>2.01</v>
      </c>
      <c r="H67" s="1">
        <v>7.38</v>
      </c>
      <c r="I67" s="1">
        <v>7.23</v>
      </c>
      <c r="J67" s="8">
        <f t="shared" si="34"/>
        <v>16.62</v>
      </c>
      <c r="K67" s="1">
        <v>4.0</v>
      </c>
      <c r="L67" s="8">
        <f t="shared" si="35"/>
        <v>1.35144055</v>
      </c>
      <c r="M67" s="8">
        <f t="shared" si="36"/>
        <v>1.269671505</v>
      </c>
    </row>
    <row r="68">
      <c r="A68" s="17" t="s">
        <v>434</v>
      </c>
      <c r="B68" s="1">
        <v>222.81</v>
      </c>
      <c r="C68" s="1">
        <v>753.21</v>
      </c>
      <c r="D68" s="1">
        <v>724.06</v>
      </c>
      <c r="E68" s="8">
        <f t="shared" si="33"/>
        <v>1700.08</v>
      </c>
      <c r="G68" s="1">
        <v>1.82</v>
      </c>
      <c r="H68" s="1">
        <v>6.77</v>
      </c>
      <c r="I68" s="1">
        <v>6.44</v>
      </c>
      <c r="J68" s="8">
        <f t="shared" si="34"/>
        <v>15.03</v>
      </c>
      <c r="K68" s="1">
        <v>5.0</v>
      </c>
      <c r="L68" s="8">
        <f t="shared" si="35"/>
        <v>1.233157314</v>
      </c>
      <c r="M68" s="8">
        <f t="shared" si="36"/>
        <v>1.148204736</v>
      </c>
    </row>
    <row r="69">
      <c r="A69" s="17" t="s">
        <v>435</v>
      </c>
      <c r="B69" s="1">
        <v>165.78</v>
      </c>
      <c r="C69" s="1">
        <v>646.57</v>
      </c>
      <c r="D69" s="1">
        <v>613.7</v>
      </c>
      <c r="E69" s="8">
        <f t="shared" si="33"/>
        <v>1426.05</v>
      </c>
      <c r="G69" s="1">
        <v>1.79</v>
      </c>
      <c r="H69" s="1">
        <v>6.81</v>
      </c>
      <c r="I69" s="1">
        <v>6.6</v>
      </c>
      <c r="J69" s="8">
        <f t="shared" si="34"/>
        <v>15.2</v>
      </c>
      <c r="K69" s="1">
        <v>6.0</v>
      </c>
      <c r="L69" s="8">
        <f t="shared" si="35"/>
        <v>1.034388963</v>
      </c>
      <c r="M69" s="8">
        <f t="shared" si="36"/>
        <v>1.161191749</v>
      </c>
    </row>
    <row r="70">
      <c r="A70" s="17" t="s">
        <v>708</v>
      </c>
      <c r="B70" s="1">
        <v>166.19</v>
      </c>
      <c r="C70" s="1">
        <v>639.54</v>
      </c>
      <c r="D70" s="1">
        <v>597.75</v>
      </c>
      <c r="E70" s="8">
        <f t="shared" si="33"/>
        <v>1403.48</v>
      </c>
      <c r="G70" s="1">
        <v>1.74</v>
      </c>
      <c r="H70" s="1">
        <v>6.58</v>
      </c>
      <c r="I70" s="1">
        <v>6.37</v>
      </c>
      <c r="J70" s="8">
        <f t="shared" si="34"/>
        <v>14.69</v>
      </c>
      <c r="K70" s="1">
        <v>7.0</v>
      </c>
      <c r="L70" s="8">
        <f t="shared" si="35"/>
        <v>1.018017757</v>
      </c>
      <c r="M70" s="8">
        <f t="shared" si="36"/>
        <v>1.12223071</v>
      </c>
    </row>
    <row r="72">
      <c r="B72" s="1" t="s">
        <v>693</v>
      </c>
    </row>
    <row r="73">
      <c r="A73" s="17" t="s">
        <v>429</v>
      </c>
      <c r="B73" s="1">
        <v>1573.73</v>
      </c>
      <c r="C73" s="1">
        <v>4.04</v>
      </c>
      <c r="E73" s="1">
        <v>0.0</v>
      </c>
      <c r="F73" s="8">
        <f t="shared" ref="F73:G73" si="37">B73/B$73</f>
        <v>1</v>
      </c>
      <c r="G73" s="8">
        <f t="shared" si="37"/>
        <v>1</v>
      </c>
    </row>
    <row r="74">
      <c r="A74" s="17" t="s">
        <v>430</v>
      </c>
      <c r="B74" s="1">
        <v>1350.08</v>
      </c>
      <c r="C74" s="1">
        <v>3.86</v>
      </c>
      <c r="E74" s="1">
        <v>1.0</v>
      </c>
      <c r="F74" s="8">
        <f t="shared" ref="F74:G74" si="38">B74/B$73</f>
        <v>0.857885406</v>
      </c>
      <c r="G74" s="8">
        <f t="shared" si="38"/>
        <v>0.9554455446</v>
      </c>
    </row>
    <row r="75">
      <c r="A75" s="17" t="s">
        <v>431</v>
      </c>
      <c r="B75" s="1">
        <v>1347.21</v>
      </c>
      <c r="C75" s="1">
        <v>3.87</v>
      </c>
      <c r="E75" s="1">
        <v>2.0</v>
      </c>
      <c r="F75" s="8">
        <f t="shared" ref="F75:G75" si="39">B75/B$73</f>
        <v>0.8560617133</v>
      </c>
      <c r="G75" s="8">
        <f t="shared" si="39"/>
        <v>0.9579207921</v>
      </c>
    </row>
    <row r="76">
      <c r="A76" s="17" t="s">
        <v>432</v>
      </c>
      <c r="B76" s="1">
        <v>2280.93</v>
      </c>
      <c r="C76" s="1">
        <v>5.77</v>
      </c>
      <c r="E76" s="1">
        <v>3.0</v>
      </c>
      <c r="F76" s="8">
        <f t="shared" ref="F76:G76" si="40">B76/B$73</f>
        <v>1.449378229</v>
      </c>
      <c r="G76" s="8">
        <f t="shared" si="40"/>
        <v>1.428217822</v>
      </c>
    </row>
    <row r="77">
      <c r="A77" s="17" t="s">
        <v>433</v>
      </c>
      <c r="B77" s="1">
        <v>2344.04</v>
      </c>
      <c r="C77" s="1">
        <v>5.97</v>
      </c>
      <c r="E77" s="1">
        <v>4.0</v>
      </c>
      <c r="F77" s="8">
        <f t="shared" ref="F77:G77" si="41">B77/B$73</f>
        <v>1.489480406</v>
      </c>
      <c r="G77" s="8">
        <f t="shared" si="41"/>
        <v>1.477722772</v>
      </c>
    </row>
    <row r="78">
      <c r="A78" s="17" t="s">
        <v>434</v>
      </c>
      <c r="B78" s="1">
        <v>1280.52</v>
      </c>
      <c r="C78" s="1">
        <v>4.11</v>
      </c>
      <c r="E78" s="1">
        <v>5.0</v>
      </c>
      <c r="F78" s="8">
        <f t="shared" ref="F78:G78" si="42">B78/B$73</f>
        <v>0.8136846854</v>
      </c>
      <c r="G78" s="8">
        <f t="shared" si="42"/>
        <v>1.017326733</v>
      </c>
    </row>
    <row r="79">
      <c r="A79" s="17" t="s">
        <v>435</v>
      </c>
      <c r="B79" s="1">
        <v>1394.82</v>
      </c>
      <c r="C79" s="1">
        <v>4.25</v>
      </c>
      <c r="E79" s="1">
        <v>6.0</v>
      </c>
      <c r="F79" s="8">
        <f t="shared" ref="F79:G79" si="43">B79/B$73</f>
        <v>0.8863146791</v>
      </c>
      <c r="G79" s="8">
        <f t="shared" si="43"/>
        <v>1.051980198</v>
      </c>
    </row>
    <row r="80">
      <c r="A80" s="17" t="s">
        <v>708</v>
      </c>
      <c r="B80" s="1">
        <v>1354.31</v>
      </c>
      <c r="C80" s="1">
        <v>4.08</v>
      </c>
      <c r="E80" s="1">
        <v>7.0</v>
      </c>
      <c r="F80" s="8">
        <f t="shared" ref="F80:G80" si="44">B80/B$73</f>
        <v>0.8605732877</v>
      </c>
      <c r="G80" s="8">
        <f t="shared" si="44"/>
        <v>1.00990099</v>
      </c>
    </row>
    <row r="82">
      <c r="B82" s="1" t="s">
        <v>694</v>
      </c>
    </row>
    <row r="83">
      <c r="A83" s="17" t="s">
        <v>429</v>
      </c>
      <c r="B83" s="1">
        <v>1678.33</v>
      </c>
      <c r="C83" s="1">
        <v>3.51</v>
      </c>
      <c r="E83" s="1">
        <v>0.0</v>
      </c>
      <c r="F83" s="8">
        <f t="shared" ref="F83:G83" si="45">B83/B$83</f>
        <v>1</v>
      </c>
      <c r="G83" s="8">
        <f t="shared" si="45"/>
        <v>1</v>
      </c>
    </row>
    <row r="84">
      <c r="A84" s="17" t="s">
        <v>430</v>
      </c>
      <c r="B84" s="1">
        <v>1576.42</v>
      </c>
      <c r="C84" s="1">
        <v>3.38</v>
      </c>
      <c r="E84" s="1">
        <v>1.0</v>
      </c>
      <c r="F84" s="8">
        <f t="shared" ref="F84:G84" si="46">B84/B$83</f>
        <v>0.9392789261</v>
      </c>
      <c r="G84" s="8">
        <f t="shared" si="46"/>
        <v>0.962962963</v>
      </c>
    </row>
    <row r="85">
      <c r="A85" s="17" t="s">
        <v>431</v>
      </c>
      <c r="B85" s="1">
        <v>1653.22</v>
      </c>
      <c r="C85" s="1">
        <v>3.43</v>
      </c>
      <c r="E85" s="1">
        <v>2.0</v>
      </c>
      <c r="F85" s="8">
        <f t="shared" ref="F85:G85" si="47">B85/B$83</f>
        <v>0.9850386992</v>
      </c>
      <c r="G85" s="8">
        <f t="shared" si="47"/>
        <v>0.9772079772</v>
      </c>
    </row>
    <row r="86">
      <c r="A86" s="17" t="s">
        <v>432</v>
      </c>
      <c r="B86" s="1">
        <v>2708.99</v>
      </c>
      <c r="C86" s="1">
        <v>5.07</v>
      </c>
      <c r="E86" s="1">
        <v>3.0</v>
      </c>
      <c r="F86" s="8">
        <f t="shared" ref="F86:G86" si="48">B86/B$83</f>
        <v>1.614098538</v>
      </c>
      <c r="G86" s="8">
        <f t="shared" si="48"/>
        <v>1.444444444</v>
      </c>
    </row>
    <row r="87">
      <c r="A87" s="17" t="s">
        <v>433</v>
      </c>
      <c r="B87" s="1">
        <v>2718.54</v>
      </c>
      <c r="C87" s="1">
        <v>5.27</v>
      </c>
      <c r="E87" s="1">
        <v>4.0</v>
      </c>
      <c r="F87" s="8">
        <f t="shared" ref="F87:G87" si="49">B87/B$83</f>
        <v>1.619788719</v>
      </c>
      <c r="G87" s="8">
        <f t="shared" si="49"/>
        <v>1.501424501</v>
      </c>
    </row>
    <row r="88">
      <c r="A88" s="17" t="s">
        <v>434</v>
      </c>
      <c r="B88" s="1">
        <v>1492.14</v>
      </c>
      <c r="C88" s="1">
        <v>3.65</v>
      </c>
      <c r="E88" s="1">
        <v>5.0</v>
      </c>
      <c r="F88" s="8">
        <f t="shared" ref="F88:G88" si="50">B88/B$83</f>
        <v>0.8890623417</v>
      </c>
      <c r="G88" s="8">
        <f t="shared" si="50"/>
        <v>1.03988604</v>
      </c>
    </row>
    <row r="89">
      <c r="A89" s="17" t="s">
        <v>435</v>
      </c>
      <c r="B89" s="1">
        <v>1483.06</v>
      </c>
      <c r="C89" s="1">
        <v>3.66</v>
      </c>
      <c r="E89" s="1">
        <v>6.0</v>
      </c>
      <c r="F89" s="8">
        <f t="shared" ref="F89:G89" si="51">B89/B$83</f>
        <v>0.8836522019</v>
      </c>
      <c r="G89" s="8">
        <f t="shared" si="51"/>
        <v>1.042735043</v>
      </c>
    </row>
    <row r="90">
      <c r="A90" s="17" t="s">
        <v>708</v>
      </c>
      <c r="B90" s="1">
        <v>1481.3</v>
      </c>
      <c r="C90" s="1">
        <v>3.51</v>
      </c>
      <c r="E90" s="1">
        <v>7.0</v>
      </c>
      <c r="F90" s="8">
        <f t="shared" ref="F90:G90" si="52">B90/B$83</f>
        <v>0.8826035404</v>
      </c>
      <c r="G90" s="8">
        <f t="shared" si="52"/>
        <v>1</v>
      </c>
    </row>
    <row r="92">
      <c r="B92" s="1" t="s">
        <v>695</v>
      </c>
    </row>
    <row r="93">
      <c r="A93" s="17" t="s">
        <v>429</v>
      </c>
      <c r="B93" s="1">
        <v>2007.98</v>
      </c>
      <c r="C93" s="1">
        <v>2.93</v>
      </c>
      <c r="E93" s="1">
        <v>0.0</v>
      </c>
      <c r="F93" s="8">
        <f t="shared" ref="F93:G93" si="53">B93/B$93</f>
        <v>1</v>
      </c>
      <c r="G93" s="8">
        <f t="shared" si="53"/>
        <v>1</v>
      </c>
    </row>
    <row r="94">
      <c r="A94" s="17" t="s">
        <v>430</v>
      </c>
      <c r="B94" s="1">
        <v>1983.98</v>
      </c>
      <c r="C94" s="1">
        <v>2.9</v>
      </c>
      <c r="E94" s="1">
        <v>1.0</v>
      </c>
      <c r="F94" s="8">
        <f t="shared" ref="F94:G94" si="54">B94/B$93</f>
        <v>0.9880476897</v>
      </c>
      <c r="G94" s="8">
        <f t="shared" si="54"/>
        <v>0.9897610922</v>
      </c>
    </row>
    <row r="95">
      <c r="A95" s="17" t="s">
        <v>431</v>
      </c>
      <c r="B95" s="1">
        <v>2187.15</v>
      </c>
      <c r="C95" s="1">
        <v>2.95</v>
      </c>
      <c r="E95" s="1">
        <v>2.0</v>
      </c>
      <c r="F95" s="8">
        <f t="shared" ref="F95:G95" si="55">B95/B$93</f>
        <v>1.089228976</v>
      </c>
      <c r="G95" s="8">
        <f t="shared" si="55"/>
        <v>1.006825939</v>
      </c>
    </row>
    <row r="96">
      <c r="A96" s="17" t="s">
        <v>432</v>
      </c>
      <c r="B96" s="1">
        <v>2445.89</v>
      </c>
      <c r="C96" s="1">
        <v>3.53</v>
      </c>
      <c r="E96" s="1">
        <v>3.0</v>
      </c>
      <c r="F96" s="8">
        <f t="shared" ref="F96:G96" si="56">B96/B$93</f>
        <v>1.218084841</v>
      </c>
      <c r="G96" s="8">
        <f t="shared" si="56"/>
        <v>1.204778157</v>
      </c>
    </row>
    <row r="97">
      <c r="A97" s="17" t="s">
        <v>433</v>
      </c>
      <c r="B97" s="1">
        <v>2410.04</v>
      </c>
      <c r="C97" s="1">
        <v>3.47</v>
      </c>
      <c r="E97" s="1">
        <v>4.0</v>
      </c>
      <c r="F97" s="8">
        <f t="shared" ref="F97:G97" si="57">B97/B$93</f>
        <v>1.200231078</v>
      </c>
      <c r="G97" s="8">
        <f t="shared" si="57"/>
        <v>1.184300341</v>
      </c>
    </row>
    <row r="98">
      <c r="A98" s="17" t="s">
        <v>434</v>
      </c>
      <c r="B98" s="1">
        <v>2491.46</v>
      </c>
      <c r="C98" s="1">
        <v>3.5</v>
      </c>
      <c r="E98" s="1">
        <v>5.0</v>
      </c>
      <c r="F98" s="8">
        <f t="shared" ref="F98:G98" si="58">B98/B$93</f>
        <v>1.240779291</v>
      </c>
      <c r="G98" s="8">
        <f t="shared" si="58"/>
        <v>1.194539249</v>
      </c>
    </row>
    <row r="99">
      <c r="A99" s="17" t="s">
        <v>435</v>
      </c>
      <c r="B99" s="1">
        <v>2261.19</v>
      </c>
      <c r="C99" s="1">
        <v>3.59</v>
      </c>
      <c r="E99" s="1">
        <v>6.0</v>
      </c>
      <c r="F99" s="8">
        <f t="shared" ref="F99:G99" si="59">B99/B$93</f>
        <v>1.126101854</v>
      </c>
      <c r="G99" s="8">
        <f t="shared" si="59"/>
        <v>1.225255973</v>
      </c>
    </row>
    <row r="100">
      <c r="A100" s="17" t="s">
        <v>708</v>
      </c>
      <c r="B100" s="1">
        <v>2263.28</v>
      </c>
      <c r="C100" s="1">
        <v>3.49</v>
      </c>
      <c r="E100" s="1">
        <v>7.0</v>
      </c>
      <c r="F100" s="8">
        <f t="shared" ref="F100:G100" si="60">B100/B$93</f>
        <v>1.127142701</v>
      </c>
      <c r="G100" s="8">
        <f t="shared" si="60"/>
        <v>1.19112628</v>
      </c>
    </row>
    <row r="102">
      <c r="B102" s="1" t="s">
        <v>696</v>
      </c>
      <c r="C102" s="1" t="s">
        <v>697</v>
      </c>
    </row>
    <row r="103">
      <c r="A103" s="17" t="s">
        <v>429</v>
      </c>
      <c r="B103" s="1">
        <v>2198.99</v>
      </c>
      <c r="C103" s="1">
        <v>2033.49</v>
      </c>
      <c r="D103" s="8">
        <f t="shared" ref="D103:D110" si="61">SUM(B103:C103)</f>
        <v>4232.48</v>
      </c>
      <c r="F103" s="1">
        <v>6.5</v>
      </c>
      <c r="G103" s="1">
        <v>4.15</v>
      </c>
      <c r="H103" s="8">
        <f t="shared" ref="H103:H110" si="62">sum(F103:G103)</f>
        <v>10.65</v>
      </c>
      <c r="I103" s="1">
        <v>0.0</v>
      </c>
      <c r="J103" s="8">
        <f t="shared" ref="J103:J110" si="63">D103/D$103</f>
        <v>1</v>
      </c>
      <c r="K103" s="8">
        <f t="shared" ref="K103:K110" si="64">H103/H$103</f>
        <v>1</v>
      </c>
    </row>
    <row r="104">
      <c r="A104" s="17" t="s">
        <v>430</v>
      </c>
      <c r="B104" s="1">
        <v>2232.09</v>
      </c>
      <c r="C104" s="1">
        <v>2000.24</v>
      </c>
      <c r="D104" s="8">
        <f t="shared" si="61"/>
        <v>4232.33</v>
      </c>
      <c r="F104" s="1">
        <v>6.58</v>
      </c>
      <c r="G104" s="1">
        <v>4.11</v>
      </c>
      <c r="H104" s="8">
        <f t="shared" si="62"/>
        <v>10.69</v>
      </c>
      <c r="I104" s="1">
        <v>1.0</v>
      </c>
      <c r="J104" s="8">
        <f t="shared" si="63"/>
        <v>0.9999645598</v>
      </c>
      <c r="K104" s="8">
        <f t="shared" si="64"/>
        <v>1.003755869</v>
      </c>
    </row>
    <row r="105">
      <c r="A105" s="17" t="s">
        <v>431</v>
      </c>
      <c r="B105" s="1">
        <v>4018.55</v>
      </c>
      <c r="C105" s="1">
        <v>2414.67</v>
      </c>
      <c r="D105" s="8">
        <f t="shared" si="61"/>
        <v>6433.22</v>
      </c>
      <c r="F105" s="1">
        <v>7.42</v>
      </c>
      <c r="G105" s="1">
        <v>4.29</v>
      </c>
      <c r="H105" s="8">
        <f t="shared" si="62"/>
        <v>11.71</v>
      </c>
      <c r="I105" s="1">
        <v>2.0</v>
      </c>
      <c r="J105" s="8">
        <f t="shared" si="63"/>
        <v>1.519964654</v>
      </c>
      <c r="K105" s="8">
        <f t="shared" si="64"/>
        <v>1.099530516</v>
      </c>
    </row>
    <row r="106">
      <c r="A106" s="17" t="s">
        <v>432</v>
      </c>
      <c r="B106" s="1">
        <v>4402.76</v>
      </c>
      <c r="C106" s="1">
        <v>2731.83</v>
      </c>
      <c r="D106" s="8">
        <f t="shared" si="61"/>
        <v>7134.59</v>
      </c>
      <c r="F106" s="1">
        <v>9.08</v>
      </c>
      <c r="G106" s="1">
        <v>5.37</v>
      </c>
      <c r="H106" s="8">
        <f t="shared" si="62"/>
        <v>14.45</v>
      </c>
      <c r="I106" s="1">
        <v>3.0</v>
      </c>
      <c r="J106" s="8">
        <f t="shared" si="63"/>
        <v>1.68567601</v>
      </c>
      <c r="K106" s="8">
        <f t="shared" si="64"/>
        <v>1.356807512</v>
      </c>
    </row>
    <row r="107">
      <c r="A107" s="17" t="s">
        <v>433</v>
      </c>
      <c r="B107" s="1">
        <v>3786.65</v>
      </c>
      <c r="C107" s="1">
        <v>2582.27</v>
      </c>
      <c r="D107" s="8">
        <f t="shared" si="61"/>
        <v>6368.92</v>
      </c>
      <c r="F107" s="1">
        <v>8.61</v>
      </c>
      <c r="G107" s="1">
        <v>5.24</v>
      </c>
      <c r="H107" s="8">
        <f t="shared" si="62"/>
        <v>13.85</v>
      </c>
      <c r="I107" s="1">
        <v>4.0</v>
      </c>
      <c r="J107" s="8">
        <f t="shared" si="63"/>
        <v>1.504772616</v>
      </c>
      <c r="K107" s="8">
        <f t="shared" si="64"/>
        <v>1.300469484</v>
      </c>
    </row>
    <row r="108">
      <c r="A108" s="17" t="s">
        <v>434</v>
      </c>
      <c r="B108" s="1">
        <v>4086.2</v>
      </c>
      <c r="C108" s="1">
        <v>2485.26</v>
      </c>
      <c r="D108" s="8">
        <f t="shared" si="61"/>
        <v>6571.46</v>
      </c>
      <c r="F108" s="1">
        <v>8.33</v>
      </c>
      <c r="G108" s="1">
        <v>4.92</v>
      </c>
      <c r="H108" s="8">
        <f t="shared" si="62"/>
        <v>13.25</v>
      </c>
      <c r="I108" s="1">
        <v>5.0</v>
      </c>
      <c r="J108" s="8">
        <f t="shared" si="63"/>
        <v>1.552626356</v>
      </c>
      <c r="K108" s="8">
        <f t="shared" si="64"/>
        <v>1.244131455</v>
      </c>
    </row>
    <row r="109">
      <c r="A109" s="17" t="s">
        <v>435</v>
      </c>
      <c r="B109" s="1">
        <v>2319.99</v>
      </c>
      <c r="C109" s="1">
        <v>2085.03</v>
      </c>
      <c r="D109" s="8">
        <f t="shared" si="61"/>
        <v>4405.02</v>
      </c>
      <c r="F109" s="1">
        <v>7.54</v>
      </c>
      <c r="G109" s="1">
        <v>4.76</v>
      </c>
      <c r="H109" s="8">
        <f t="shared" si="62"/>
        <v>12.3</v>
      </c>
      <c r="I109" s="1">
        <v>6.0</v>
      </c>
      <c r="J109" s="8">
        <f t="shared" si="63"/>
        <v>1.040765698</v>
      </c>
      <c r="K109" s="8">
        <f t="shared" si="64"/>
        <v>1.154929577</v>
      </c>
    </row>
    <row r="110">
      <c r="A110" s="17" t="s">
        <v>708</v>
      </c>
      <c r="B110" s="1">
        <v>2250.09</v>
      </c>
      <c r="C110" s="1">
        <v>2044.52</v>
      </c>
      <c r="D110" s="8">
        <f t="shared" si="61"/>
        <v>4294.61</v>
      </c>
      <c r="F110" s="1">
        <v>7.4</v>
      </c>
      <c r="G110" s="1">
        <v>4.71</v>
      </c>
      <c r="H110" s="8">
        <f t="shared" si="62"/>
        <v>12.11</v>
      </c>
      <c r="I110" s="1">
        <v>7.0</v>
      </c>
      <c r="J110" s="8">
        <f t="shared" si="63"/>
        <v>1.014679337</v>
      </c>
      <c r="K110" s="8">
        <f t="shared" si="64"/>
        <v>1.137089202</v>
      </c>
    </row>
    <row r="113">
      <c r="A113" s="17"/>
      <c r="B113" s="8">
        <f t="shared" ref="B113:B120" si="65">B103/B$103</f>
        <v>1</v>
      </c>
      <c r="C113" s="8">
        <f t="shared" ref="C113:C120" si="66">F103/F$103</f>
        <v>1</v>
      </c>
      <c r="F113" s="8">
        <f t="shared" ref="F113:F120" si="67">C103/C$103</f>
        <v>1</v>
      </c>
      <c r="G113" s="8">
        <f t="shared" ref="G113:G120" si="68">G103/G$103</f>
        <v>1</v>
      </c>
    </row>
    <row r="114">
      <c r="A114" s="17"/>
      <c r="B114" s="8">
        <f t="shared" si="65"/>
        <v>1.015052365</v>
      </c>
      <c r="C114" s="8">
        <f t="shared" si="66"/>
        <v>1.012307692</v>
      </c>
      <c r="F114" s="8">
        <f t="shared" si="67"/>
        <v>0.9836488008</v>
      </c>
      <c r="G114" s="8">
        <f t="shared" si="68"/>
        <v>0.9903614458</v>
      </c>
    </row>
    <row r="115">
      <c r="A115" s="17"/>
      <c r="B115" s="8">
        <f t="shared" si="65"/>
        <v>1.827452603</v>
      </c>
      <c r="C115" s="8">
        <f t="shared" si="66"/>
        <v>1.141538462</v>
      </c>
      <c r="F115" s="8">
        <f t="shared" si="67"/>
        <v>1.187451131</v>
      </c>
      <c r="G115" s="8">
        <f t="shared" si="68"/>
        <v>1.03373494</v>
      </c>
    </row>
    <row r="116">
      <c r="A116" s="17"/>
      <c r="B116" s="8">
        <f t="shared" si="65"/>
        <v>2.002173725</v>
      </c>
      <c r="C116" s="8">
        <f t="shared" si="66"/>
        <v>1.396923077</v>
      </c>
      <c r="F116" s="8">
        <f t="shared" si="67"/>
        <v>1.343419441</v>
      </c>
      <c r="G116" s="8">
        <f t="shared" si="68"/>
        <v>1.293975904</v>
      </c>
    </row>
    <row r="117">
      <c r="A117" s="17"/>
      <c r="B117" s="8">
        <f t="shared" si="65"/>
        <v>1.721995098</v>
      </c>
      <c r="C117" s="8">
        <f t="shared" si="66"/>
        <v>1.324615385</v>
      </c>
      <c r="F117" s="8">
        <f t="shared" si="67"/>
        <v>1.26987101</v>
      </c>
      <c r="G117" s="8">
        <f t="shared" si="68"/>
        <v>1.262650602</v>
      </c>
    </row>
    <row r="118">
      <c r="A118" s="17"/>
      <c r="B118" s="8">
        <f t="shared" si="65"/>
        <v>1.858216727</v>
      </c>
      <c r="C118" s="8">
        <f t="shared" si="66"/>
        <v>1.281538462</v>
      </c>
      <c r="F118" s="8">
        <f t="shared" si="67"/>
        <v>1.22216485</v>
      </c>
      <c r="G118" s="8">
        <f t="shared" si="68"/>
        <v>1.185542169</v>
      </c>
    </row>
    <row r="119">
      <c r="A119" s="17"/>
      <c r="B119" s="8">
        <f t="shared" si="65"/>
        <v>1.055025262</v>
      </c>
      <c r="C119" s="8">
        <f t="shared" si="66"/>
        <v>1.16</v>
      </c>
      <c r="F119" s="8">
        <f t="shared" si="67"/>
        <v>1.025345588</v>
      </c>
      <c r="G119" s="8">
        <f t="shared" si="68"/>
        <v>1.146987952</v>
      </c>
    </row>
    <row r="120">
      <c r="A120" s="17"/>
      <c r="B120" s="8">
        <f t="shared" si="65"/>
        <v>1.023237941</v>
      </c>
      <c r="C120" s="8">
        <f t="shared" si="66"/>
        <v>1.138461538</v>
      </c>
      <c r="F120" s="8">
        <f t="shared" si="67"/>
        <v>1.005424172</v>
      </c>
      <c r="G120" s="8">
        <f t="shared" si="68"/>
        <v>1.134939759</v>
      </c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42">
      <c r="A142" s="1" t="s">
        <v>709</v>
      </c>
    </row>
    <row r="143">
      <c r="B143" s="1" t="s">
        <v>682</v>
      </c>
      <c r="C143" s="1" t="s">
        <v>683</v>
      </c>
      <c r="D143" s="1" t="s">
        <v>684</v>
      </c>
    </row>
    <row r="144">
      <c r="A144" s="17" t="s">
        <v>429</v>
      </c>
      <c r="B144" s="1">
        <v>797.31</v>
      </c>
      <c r="C144" s="1">
        <v>654.61</v>
      </c>
      <c r="D144" s="1">
        <v>533.97</v>
      </c>
      <c r="E144" s="8">
        <f t="shared" ref="E144:E151" si="69">SUM(B144:D144)</f>
        <v>1985.89</v>
      </c>
      <c r="G144" s="1">
        <v>4.97</v>
      </c>
      <c r="H144" s="1">
        <v>3.43</v>
      </c>
      <c r="I144" s="1">
        <v>3.15</v>
      </c>
      <c r="J144" s="8">
        <f t="shared" ref="J144:J151" si="70">sum(G144:I144)</f>
        <v>11.55</v>
      </c>
    </row>
    <row r="145">
      <c r="A145" s="17" t="s">
        <v>430</v>
      </c>
      <c r="B145" s="1">
        <v>723.34</v>
      </c>
      <c r="C145" s="1">
        <v>588.51</v>
      </c>
      <c r="D145" s="1">
        <v>447.98</v>
      </c>
      <c r="E145" s="8">
        <f t="shared" si="69"/>
        <v>1759.83</v>
      </c>
      <c r="G145" s="1">
        <v>4.82</v>
      </c>
      <c r="H145" s="1">
        <v>3.3</v>
      </c>
      <c r="I145" s="1">
        <v>3.0</v>
      </c>
      <c r="J145" s="8">
        <f t="shared" si="70"/>
        <v>11.12</v>
      </c>
      <c r="L145" s="8">
        <f t="shared" ref="L145:L151" si="71">1-(E145/E144)</f>
        <v>0.1138330925</v>
      </c>
      <c r="M145" s="8">
        <f t="shared" ref="M145:M151" si="72">1-(J145/J144)</f>
        <v>0.03722943723</v>
      </c>
      <c r="N145" s="8">
        <f t="shared" ref="N145:N151" si="73">ABS(M145-L145)</f>
        <v>0.07660365524</v>
      </c>
    </row>
    <row r="146">
      <c r="A146" s="17" t="s">
        <v>431</v>
      </c>
      <c r="B146" s="1">
        <v>719.9</v>
      </c>
      <c r="C146" s="1">
        <v>595.39</v>
      </c>
      <c r="D146" s="1">
        <v>453.75</v>
      </c>
      <c r="E146" s="8">
        <f t="shared" si="69"/>
        <v>1769.04</v>
      </c>
      <c r="G146" s="1">
        <v>4.88</v>
      </c>
      <c r="H146" s="1">
        <v>3.34</v>
      </c>
      <c r="I146" s="1">
        <v>3.06</v>
      </c>
      <c r="J146" s="8">
        <f t="shared" si="70"/>
        <v>11.28</v>
      </c>
      <c r="L146" s="8">
        <f t="shared" si="71"/>
        <v>-0.00523346005</v>
      </c>
      <c r="M146" s="8">
        <f t="shared" si="72"/>
        <v>-0.01438848921</v>
      </c>
      <c r="N146" s="8">
        <f t="shared" si="73"/>
        <v>0.009155029159</v>
      </c>
    </row>
    <row r="147">
      <c r="A147" s="17" t="s">
        <v>432</v>
      </c>
      <c r="B147" s="1">
        <v>1247.3</v>
      </c>
      <c r="C147" s="1">
        <v>1035.79</v>
      </c>
      <c r="D147" s="1">
        <v>860.82</v>
      </c>
      <c r="E147" s="8">
        <f t="shared" si="69"/>
        <v>3143.91</v>
      </c>
      <c r="G147" s="1">
        <v>7.05</v>
      </c>
      <c r="H147" s="1">
        <v>5.12</v>
      </c>
      <c r="I147" s="1">
        <v>4.62</v>
      </c>
      <c r="J147" s="8">
        <f t="shared" si="70"/>
        <v>16.79</v>
      </c>
      <c r="L147" s="8">
        <f t="shared" si="71"/>
        <v>-0.7771842355</v>
      </c>
      <c r="M147" s="8">
        <f t="shared" si="72"/>
        <v>-0.4884751773</v>
      </c>
      <c r="N147" s="8">
        <f t="shared" si="73"/>
        <v>0.2887090582</v>
      </c>
    </row>
    <row r="148">
      <c r="A148" s="17" t="s">
        <v>433</v>
      </c>
      <c r="B148" s="1">
        <v>1282.87</v>
      </c>
      <c r="C148" s="1">
        <v>1070.74</v>
      </c>
      <c r="D148" s="1">
        <v>897.99</v>
      </c>
      <c r="E148" s="8">
        <f t="shared" si="69"/>
        <v>3251.6</v>
      </c>
      <c r="G148" s="1">
        <v>7.21</v>
      </c>
      <c r="H148" s="1">
        <v>5.24</v>
      </c>
      <c r="I148" s="1">
        <v>4.74</v>
      </c>
      <c r="J148" s="8">
        <f t="shared" si="70"/>
        <v>17.19</v>
      </c>
      <c r="L148" s="8">
        <f t="shared" si="71"/>
        <v>-0.03425352507</v>
      </c>
      <c r="M148" s="8">
        <f t="shared" si="72"/>
        <v>-0.02382370459</v>
      </c>
      <c r="N148" s="8">
        <f t="shared" si="73"/>
        <v>0.01042982048</v>
      </c>
    </row>
    <row r="149">
      <c r="A149" s="17" t="s">
        <v>434</v>
      </c>
      <c r="B149" s="1">
        <v>681.62</v>
      </c>
      <c r="C149" s="1">
        <v>540.0</v>
      </c>
      <c r="D149" s="1">
        <v>430.28</v>
      </c>
      <c r="E149" s="8">
        <f t="shared" si="69"/>
        <v>1651.9</v>
      </c>
      <c r="G149" s="1">
        <v>5.26</v>
      </c>
      <c r="H149" s="1">
        <v>3.54</v>
      </c>
      <c r="I149" s="1">
        <v>3.24</v>
      </c>
      <c r="J149" s="8">
        <f t="shared" si="70"/>
        <v>12.04</v>
      </c>
      <c r="L149" s="8">
        <f t="shared" si="71"/>
        <v>0.4919731824</v>
      </c>
      <c r="M149" s="8">
        <f t="shared" si="72"/>
        <v>0.2995927865</v>
      </c>
      <c r="N149" s="8">
        <f t="shared" si="73"/>
        <v>0.1923803959</v>
      </c>
    </row>
    <row r="150">
      <c r="A150" s="17" t="s">
        <v>435</v>
      </c>
      <c r="B150" s="1">
        <v>685.75</v>
      </c>
      <c r="C150" s="1">
        <v>541.41</v>
      </c>
      <c r="D150" s="1">
        <v>423.63</v>
      </c>
      <c r="E150" s="8">
        <f t="shared" si="69"/>
        <v>1650.79</v>
      </c>
      <c r="G150" s="1">
        <v>5.42</v>
      </c>
      <c r="H150" s="1">
        <v>3.6</v>
      </c>
      <c r="I150" s="1">
        <v>3.3</v>
      </c>
      <c r="J150" s="8">
        <f t="shared" si="70"/>
        <v>12.32</v>
      </c>
      <c r="L150" s="8">
        <f t="shared" si="71"/>
        <v>0.0006719535081</v>
      </c>
      <c r="M150" s="8">
        <f t="shared" si="72"/>
        <v>-0.02325581395</v>
      </c>
      <c r="N150" s="8">
        <f t="shared" si="73"/>
        <v>0.02392776746</v>
      </c>
    </row>
    <row r="151">
      <c r="A151" s="17" t="s">
        <v>708</v>
      </c>
      <c r="B151" s="1">
        <v>675.45</v>
      </c>
      <c r="C151" s="1">
        <v>524.82</v>
      </c>
      <c r="D151" s="1">
        <v>415.94</v>
      </c>
      <c r="E151" s="8">
        <f t="shared" si="69"/>
        <v>1616.21</v>
      </c>
      <c r="G151" s="1">
        <v>5.24</v>
      </c>
      <c r="H151" s="1">
        <v>3.51</v>
      </c>
      <c r="I151" s="1">
        <v>3.23</v>
      </c>
      <c r="J151" s="8">
        <f t="shared" si="70"/>
        <v>11.98</v>
      </c>
      <c r="L151" s="8">
        <f t="shared" si="71"/>
        <v>0.02094754633</v>
      </c>
      <c r="M151" s="8">
        <f t="shared" si="72"/>
        <v>0.0275974026</v>
      </c>
      <c r="N151" s="8">
        <f t="shared" si="73"/>
        <v>0.006649856271</v>
      </c>
    </row>
    <row r="152">
      <c r="N152" s="8">
        <f>GEOMEAN(N145:N151)</f>
        <v>0.03502355658</v>
      </c>
    </row>
    <row r="153">
      <c r="B153" s="1" t="s">
        <v>685</v>
      </c>
      <c r="C153" s="1" t="s">
        <v>686</v>
      </c>
      <c r="D153" s="1" t="s">
        <v>687</v>
      </c>
    </row>
    <row r="154">
      <c r="A154" s="17" t="s">
        <v>429</v>
      </c>
      <c r="B154" s="1">
        <v>696.57</v>
      </c>
      <c r="C154" s="1">
        <v>486.09</v>
      </c>
      <c r="D154" s="1">
        <v>450.18</v>
      </c>
      <c r="E154" s="8">
        <f t="shared" ref="E154:E161" si="74">SUM(B154:D154)</f>
        <v>1632.84</v>
      </c>
      <c r="G154" s="1">
        <v>2.64</v>
      </c>
      <c r="H154" s="1">
        <v>2.36</v>
      </c>
      <c r="I154" s="1">
        <v>2.37</v>
      </c>
      <c r="J154" s="8">
        <f t="shared" ref="J154:J161" si="75">sum(G154:I154)</f>
        <v>7.37</v>
      </c>
    </row>
    <row r="155">
      <c r="A155" s="17" t="s">
        <v>430</v>
      </c>
      <c r="B155" s="1">
        <v>745.26</v>
      </c>
      <c r="C155" s="1">
        <v>526.29</v>
      </c>
      <c r="D155" s="1">
        <v>463.9</v>
      </c>
      <c r="E155" s="8">
        <f t="shared" si="74"/>
        <v>1735.45</v>
      </c>
      <c r="G155" s="1">
        <v>3.55</v>
      </c>
      <c r="H155" s="1">
        <v>3.35</v>
      </c>
      <c r="I155" s="1">
        <v>3.36</v>
      </c>
      <c r="J155" s="8">
        <f t="shared" si="75"/>
        <v>10.26</v>
      </c>
      <c r="L155" s="8">
        <f t="shared" ref="L155:L161" si="76">1-(E155/E154)</f>
        <v>-0.06284142966</v>
      </c>
      <c r="M155" s="8">
        <f t="shared" ref="M155:M161" si="77">1-(J155/J154)</f>
        <v>-0.3921302578</v>
      </c>
      <c r="N155" s="8">
        <f t="shared" ref="N155:N161" si="78">ABS(M155-L155)</f>
        <v>0.3292888281</v>
      </c>
    </row>
    <row r="156">
      <c r="A156" s="17" t="s">
        <v>431</v>
      </c>
      <c r="B156" s="1">
        <v>747.38</v>
      </c>
      <c r="C156" s="1">
        <v>526.11</v>
      </c>
      <c r="D156" s="1">
        <v>469.47</v>
      </c>
      <c r="E156" s="8">
        <f t="shared" si="74"/>
        <v>1742.96</v>
      </c>
      <c r="G156" s="1">
        <v>3.68</v>
      </c>
      <c r="H156" s="1">
        <v>3.35</v>
      </c>
      <c r="I156" s="1">
        <v>3.29</v>
      </c>
      <c r="J156" s="8">
        <f t="shared" si="75"/>
        <v>10.32</v>
      </c>
      <c r="L156" s="8">
        <f t="shared" si="76"/>
        <v>-0.004327407877</v>
      </c>
      <c r="M156" s="8">
        <f t="shared" si="77"/>
        <v>-0.005847953216</v>
      </c>
      <c r="N156" s="8">
        <f t="shared" si="78"/>
        <v>0.001520545339</v>
      </c>
    </row>
    <row r="157">
      <c r="A157" s="17" t="s">
        <v>432</v>
      </c>
      <c r="B157" s="1">
        <v>1043.63</v>
      </c>
      <c r="C157" s="1">
        <v>847.77</v>
      </c>
      <c r="D157" s="1">
        <v>763.42</v>
      </c>
      <c r="E157" s="8">
        <f t="shared" si="74"/>
        <v>2654.82</v>
      </c>
      <c r="G157" s="1">
        <v>3.98</v>
      </c>
      <c r="H157" s="1">
        <v>3.6</v>
      </c>
      <c r="I157" s="1">
        <v>3.67</v>
      </c>
      <c r="J157" s="8">
        <f t="shared" si="75"/>
        <v>11.25</v>
      </c>
      <c r="L157" s="8">
        <f t="shared" si="76"/>
        <v>-0.5231674852</v>
      </c>
      <c r="M157" s="8">
        <f t="shared" si="77"/>
        <v>-0.09011627907</v>
      </c>
      <c r="N157" s="8">
        <f t="shared" si="78"/>
        <v>0.4330512061</v>
      </c>
    </row>
    <row r="158">
      <c r="A158" s="17" t="s">
        <v>433</v>
      </c>
      <c r="B158" s="1">
        <v>1059.58</v>
      </c>
      <c r="C158" s="1">
        <v>863.41</v>
      </c>
      <c r="D158" s="1">
        <v>779.24</v>
      </c>
      <c r="E158" s="8">
        <f t="shared" si="74"/>
        <v>2702.23</v>
      </c>
      <c r="G158" s="1">
        <v>3.93</v>
      </c>
      <c r="H158" s="1">
        <v>3.7</v>
      </c>
      <c r="I158" s="1">
        <v>3.63</v>
      </c>
      <c r="J158" s="8">
        <f t="shared" si="75"/>
        <v>11.26</v>
      </c>
      <c r="L158" s="8">
        <f t="shared" si="76"/>
        <v>-0.01785808454</v>
      </c>
      <c r="M158" s="8">
        <f t="shared" si="77"/>
        <v>-0.0008888888889</v>
      </c>
      <c r="N158" s="8">
        <f t="shared" si="78"/>
        <v>0.01696919565</v>
      </c>
    </row>
    <row r="159">
      <c r="A159" s="17" t="s">
        <v>434</v>
      </c>
      <c r="B159" s="1">
        <v>794.93</v>
      </c>
      <c r="C159" s="1">
        <v>564.71</v>
      </c>
      <c r="D159" s="1">
        <v>497.06</v>
      </c>
      <c r="E159" s="8">
        <f t="shared" si="74"/>
        <v>1856.7</v>
      </c>
      <c r="G159" s="1">
        <v>3.65</v>
      </c>
      <c r="H159" s="1">
        <v>3.26</v>
      </c>
      <c r="I159" s="1">
        <v>3.33</v>
      </c>
      <c r="J159" s="8">
        <f t="shared" si="75"/>
        <v>10.24</v>
      </c>
      <c r="L159" s="8">
        <f t="shared" si="76"/>
        <v>0.3129008264</v>
      </c>
      <c r="M159" s="8">
        <f t="shared" si="77"/>
        <v>0.09058614565</v>
      </c>
      <c r="N159" s="8">
        <f t="shared" si="78"/>
        <v>0.2223146807</v>
      </c>
    </row>
    <row r="160">
      <c r="A160" s="17" t="s">
        <v>435</v>
      </c>
      <c r="B160" s="1">
        <v>720.19</v>
      </c>
      <c r="C160" s="1">
        <v>442.72</v>
      </c>
      <c r="D160" s="1">
        <v>405.33</v>
      </c>
      <c r="E160" s="8">
        <f t="shared" si="74"/>
        <v>1568.24</v>
      </c>
      <c r="G160" s="1">
        <v>3.65</v>
      </c>
      <c r="H160" s="1">
        <v>3.41</v>
      </c>
      <c r="I160" s="1">
        <v>3.33</v>
      </c>
      <c r="J160" s="8">
        <f t="shared" si="75"/>
        <v>10.39</v>
      </c>
      <c r="L160" s="8">
        <f t="shared" si="76"/>
        <v>0.1553616632</v>
      </c>
      <c r="M160" s="8">
        <f t="shared" si="77"/>
        <v>-0.0146484375</v>
      </c>
      <c r="N160" s="8">
        <f t="shared" si="78"/>
        <v>0.1700101007</v>
      </c>
    </row>
    <row r="161">
      <c r="A161" s="17" t="s">
        <v>708</v>
      </c>
      <c r="B161" s="1">
        <v>681.71</v>
      </c>
      <c r="C161" s="1">
        <v>417.19</v>
      </c>
      <c r="D161" s="1">
        <v>385.24</v>
      </c>
      <c r="E161" s="8">
        <f t="shared" si="74"/>
        <v>1484.14</v>
      </c>
      <c r="G161" s="1">
        <v>3.65</v>
      </c>
      <c r="H161" s="1">
        <v>3.25</v>
      </c>
      <c r="I161" s="1">
        <v>3.34</v>
      </c>
      <c r="J161" s="8">
        <f t="shared" si="75"/>
        <v>10.24</v>
      </c>
      <c r="L161" s="8">
        <f t="shared" si="76"/>
        <v>0.05362699587</v>
      </c>
      <c r="M161" s="8">
        <f t="shared" si="77"/>
        <v>0.01443695861</v>
      </c>
      <c r="N161" s="8">
        <f t="shared" si="78"/>
        <v>0.03919003725</v>
      </c>
    </row>
    <row r="162">
      <c r="A162" s="17"/>
      <c r="N162" s="8">
        <f>GEOMEAN(N155:N161)</f>
        <v>0.06599105334</v>
      </c>
    </row>
    <row r="163">
      <c r="A163" s="17"/>
    </row>
    <row r="164">
      <c r="B164" s="1" t="s">
        <v>688</v>
      </c>
    </row>
    <row r="165">
      <c r="A165" s="17" t="s">
        <v>429</v>
      </c>
      <c r="B165" s="1">
        <v>2272.54</v>
      </c>
      <c r="C165" s="1">
        <v>3.31</v>
      </c>
      <c r="D165" s="1">
        <v>0.0</v>
      </c>
      <c r="E165" s="8">
        <f t="shared" ref="E165:F165" si="79">B165/B$33</f>
        <v>1</v>
      </c>
      <c r="F165" s="8">
        <f t="shared" si="79"/>
        <v>1</v>
      </c>
    </row>
    <row r="166">
      <c r="A166" s="17" t="s">
        <v>430</v>
      </c>
      <c r="B166" s="1">
        <v>2004.71</v>
      </c>
      <c r="C166" s="1">
        <v>3.16</v>
      </c>
      <c r="D166" s="1">
        <v>1.0</v>
      </c>
      <c r="E166" s="8">
        <f t="shared" ref="E166:F166" si="80">B166/B$33</f>
        <v>0.8821450888</v>
      </c>
      <c r="F166" s="8">
        <f t="shared" si="80"/>
        <v>0.9546827795</v>
      </c>
      <c r="H166" s="8">
        <f t="shared" ref="H166:I166" si="81">1-(B166/B165)</f>
        <v>0.1178549112</v>
      </c>
      <c r="I166" s="8">
        <f t="shared" si="81"/>
        <v>0.04531722054</v>
      </c>
      <c r="J166" s="8">
        <f t="shared" ref="J166:J172" si="84">abs(I166-H166)</f>
        <v>0.0725376907</v>
      </c>
    </row>
    <row r="167">
      <c r="A167" s="17" t="s">
        <v>431</v>
      </c>
      <c r="B167" s="1">
        <v>1999.95</v>
      </c>
      <c r="C167" s="1">
        <v>3.15</v>
      </c>
      <c r="D167" s="1">
        <v>2.0</v>
      </c>
      <c r="E167" s="8">
        <f t="shared" ref="E167:F167" si="82">B167/B$33</f>
        <v>0.8800505162</v>
      </c>
      <c r="F167" s="8">
        <f t="shared" si="82"/>
        <v>0.9516616314</v>
      </c>
      <c r="H167" s="8">
        <f t="shared" ref="H167:I167" si="83">1-(B167/B166)</f>
        <v>0.002374408269</v>
      </c>
      <c r="I167" s="8">
        <f t="shared" si="83"/>
        <v>0.003164556962</v>
      </c>
      <c r="J167" s="8">
        <f t="shared" si="84"/>
        <v>0.0007901486935</v>
      </c>
    </row>
    <row r="168">
      <c r="A168" s="17" t="s">
        <v>432</v>
      </c>
      <c r="B168" s="1">
        <v>3240.42</v>
      </c>
      <c r="C168" s="1">
        <v>4.99</v>
      </c>
      <c r="D168" s="1">
        <v>3.0</v>
      </c>
      <c r="E168" s="8">
        <f t="shared" ref="E168:F168" si="85">B168/B$33</f>
        <v>1.425902294</v>
      </c>
      <c r="F168" s="8">
        <f t="shared" si="85"/>
        <v>1.50755287</v>
      </c>
      <c r="H168" s="8">
        <f t="shared" ref="H168:I168" si="86">1-(B168/B167)</f>
        <v>-0.6202505063</v>
      </c>
      <c r="I168" s="8">
        <f t="shared" si="86"/>
        <v>-0.5841269841</v>
      </c>
      <c r="J168" s="8">
        <f t="shared" si="84"/>
        <v>0.03612352214</v>
      </c>
    </row>
    <row r="169">
      <c r="A169" s="17" t="s">
        <v>433</v>
      </c>
      <c r="B169" s="1">
        <v>3306.25</v>
      </c>
      <c r="C169" s="1">
        <v>5.19</v>
      </c>
      <c r="D169" s="1">
        <v>4.0</v>
      </c>
      <c r="E169" s="8">
        <f t="shared" ref="E169:F169" si="87">B169/B$33</f>
        <v>1.454869881</v>
      </c>
      <c r="F169" s="8">
        <f t="shared" si="87"/>
        <v>1.567975831</v>
      </c>
      <c r="H169" s="8">
        <f t="shared" ref="H169:I169" si="88">1-(B169/B168)</f>
        <v>-0.02031526777</v>
      </c>
      <c r="I169" s="8">
        <f t="shared" si="88"/>
        <v>-0.04008016032</v>
      </c>
      <c r="J169" s="8">
        <f t="shared" si="84"/>
        <v>0.01976489255</v>
      </c>
    </row>
    <row r="170">
      <c r="A170" s="17" t="s">
        <v>434</v>
      </c>
      <c r="B170" s="1">
        <v>1671.51</v>
      </c>
      <c r="C170" s="1">
        <v>3.24</v>
      </c>
      <c r="D170" s="1">
        <v>5.0</v>
      </c>
      <c r="E170" s="8">
        <f t="shared" ref="E170:F170" si="89">B170/B$33</f>
        <v>0.7355250073</v>
      </c>
      <c r="F170" s="8">
        <f t="shared" si="89"/>
        <v>0.9788519637</v>
      </c>
      <c r="H170" s="8">
        <f t="shared" ref="H170:I170" si="90">1-(B170/B169)</f>
        <v>0.4944393195</v>
      </c>
      <c r="I170" s="8">
        <f t="shared" si="90"/>
        <v>0.3757225434</v>
      </c>
      <c r="J170" s="8">
        <f t="shared" si="84"/>
        <v>0.1187167761</v>
      </c>
    </row>
    <row r="171">
      <c r="A171" s="17" t="s">
        <v>435</v>
      </c>
      <c r="B171" s="1">
        <v>1719.66</v>
      </c>
      <c r="C171" s="1">
        <v>3.27</v>
      </c>
      <c r="D171" s="1">
        <v>6.0</v>
      </c>
      <c r="E171" s="8">
        <f t="shared" ref="E171:F171" si="91">B171/B$33</f>
        <v>0.7567127531</v>
      </c>
      <c r="F171" s="8">
        <f t="shared" si="91"/>
        <v>0.9879154079</v>
      </c>
      <c r="H171" s="8">
        <f t="shared" ref="H171:I171" si="92">1-(B171/B170)</f>
        <v>-0.02880628892</v>
      </c>
      <c r="I171" s="8">
        <f t="shared" si="92"/>
        <v>-0.009259259259</v>
      </c>
      <c r="J171" s="8">
        <f t="shared" si="84"/>
        <v>0.01954702967</v>
      </c>
    </row>
    <row r="172">
      <c r="A172" s="17" t="s">
        <v>708</v>
      </c>
      <c r="B172" s="1">
        <v>1687.86</v>
      </c>
      <c r="C172" s="1">
        <v>3.29</v>
      </c>
      <c r="D172" s="1">
        <v>7.0</v>
      </c>
      <c r="E172" s="8">
        <f t="shared" ref="E172:F172" si="93">B172/B$33</f>
        <v>0.7427196001</v>
      </c>
      <c r="F172" s="8">
        <f t="shared" si="93"/>
        <v>0.9939577039</v>
      </c>
      <c r="H172" s="8">
        <f t="shared" ref="H172:I172" si="94">1-(B172/B171)</f>
        <v>0.01849202749</v>
      </c>
      <c r="I172" s="8">
        <f t="shared" si="94"/>
        <v>-0.006116207951</v>
      </c>
      <c r="J172" s="8">
        <f t="shared" si="84"/>
        <v>0.02460823544</v>
      </c>
    </row>
    <row r="173">
      <c r="J173" s="8">
        <f>GEOMEAN(J166:J172)</f>
        <v>0.02179594869</v>
      </c>
    </row>
    <row r="174">
      <c r="B174" s="1" t="s">
        <v>689</v>
      </c>
    </row>
    <row r="175">
      <c r="A175" s="17" t="s">
        <v>429</v>
      </c>
      <c r="B175" s="1">
        <v>1560.82</v>
      </c>
      <c r="C175" s="1">
        <v>3.22</v>
      </c>
      <c r="D175" s="1">
        <v>0.0</v>
      </c>
      <c r="E175" s="8">
        <f t="shared" ref="E175:F175" si="95">B175/B$43</f>
        <v>1</v>
      </c>
      <c r="F175" s="8">
        <f t="shared" si="95"/>
        <v>1</v>
      </c>
    </row>
    <row r="176">
      <c r="A176" s="17" t="s">
        <v>430</v>
      </c>
      <c r="B176" s="1">
        <v>1390.93</v>
      </c>
      <c r="C176" s="1">
        <v>3.16</v>
      </c>
      <c r="D176" s="1">
        <v>1.0</v>
      </c>
      <c r="E176" s="8">
        <f t="shared" ref="E176:F176" si="96">B176/B$43</f>
        <v>0.8911533681</v>
      </c>
      <c r="F176" s="8">
        <f t="shared" si="96"/>
        <v>0.9813664596</v>
      </c>
      <c r="H176" s="8">
        <f t="shared" ref="H176:I176" si="97">1-(B176/B175)</f>
        <v>0.1088466319</v>
      </c>
      <c r="I176" s="8">
        <f t="shared" si="97"/>
        <v>0.01863354037</v>
      </c>
      <c r="J176" s="8">
        <f t="shared" ref="J176:J182" si="100">abs(I176-H176)</f>
        <v>0.09021309153</v>
      </c>
    </row>
    <row r="177">
      <c r="A177" s="17" t="s">
        <v>431</v>
      </c>
      <c r="B177" s="1">
        <v>1532.75</v>
      </c>
      <c r="C177" s="1">
        <v>3.4</v>
      </c>
      <c r="D177" s="1">
        <v>2.0</v>
      </c>
      <c r="E177" s="8">
        <f t="shared" ref="E177:F177" si="98">B177/B$43</f>
        <v>0.9820158635</v>
      </c>
      <c r="F177" s="8">
        <f t="shared" si="98"/>
        <v>1.055900621</v>
      </c>
      <c r="H177" s="8">
        <f t="shared" ref="H177:I177" si="99">1-(B177/B176)</f>
        <v>-0.1019605588</v>
      </c>
      <c r="I177" s="8">
        <f t="shared" si="99"/>
        <v>-0.07594936709</v>
      </c>
      <c r="J177" s="8">
        <f t="shared" si="100"/>
        <v>0.02601119167</v>
      </c>
    </row>
    <row r="178">
      <c r="A178" s="17" t="s">
        <v>432</v>
      </c>
      <c r="B178" s="1">
        <v>2428.5</v>
      </c>
      <c r="C178" s="1">
        <v>5.14</v>
      </c>
      <c r="D178" s="1">
        <v>3.0</v>
      </c>
      <c r="E178" s="8">
        <f t="shared" ref="E178:F178" si="101">B178/B$43</f>
        <v>1.555912918</v>
      </c>
      <c r="F178" s="8">
        <f t="shared" si="101"/>
        <v>1.596273292</v>
      </c>
      <c r="H178" s="8">
        <f t="shared" ref="H178:I178" si="102">1-(B178/B177)</f>
        <v>-0.5844071114</v>
      </c>
      <c r="I178" s="8">
        <f t="shared" si="102"/>
        <v>-0.5117647059</v>
      </c>
      <c r="J178" s="8">
        <f t="shared" si="100"/>
        <v>0.07264240552</v>
      </c>
    </row>
    <row r="179">
      <c r="A179" s="17" t="s">
        <v>433</v>
      </c>
      <c r="B179" s="1">
        <v>2466.19</v>
      </c>
      <c r="C179" s="1">
        <v>5.19</v>
      </c>
      <c r="D179" s="1">
        <v>4.0</v>
      </c>
      <c r="E179" s="8">
        <f t="shared" ref="E179:F179" si="103">B179/B$43</f>
        <v>1.580060481</v>
      </c>
      <c r="F179" s="8">
        <f t="shared" si="103"/>
        <v>1.611801242</v>
      </c>
      <c r="H179" s="8">
        <f t="shared" ref="H179:I179" si="104">1-(B179/B178)</f>
        <v>-0.01551986823</v>
      </c>
      <c r="I179" s="8">
        <f t="shared" si="104"/>
        <v>-0.009727626459</v>
      </c>
      <c r="J179" s="8">
        <f t="shared" si="100"/>
        <v>0.005792241772</v>
      </c>
    </row>
    <row r="180">
      <c r="A180" s="17" t="s">
        <v>434</v>
      </c>
      <c r="B180" s="1">
        <v>1399.38</v>
      </c>
      <c r="C180" s="1">
        <v>3.39</v>
      </c>
      <c r="D180" s="1">
        <v>5.0</v>
      </c>
      <c r="E180" s="8">
        <f t="shared" ref="E180:F180" si="105">B180/B$43</f>
        <v>0.896567189</v>
      </c>
      <c r="F180" s="8">
        <f t="shared" si="105"/>
        <v>1.052795031</v>
      </c>
      <c r="H180" s="8">
        <f t="shared" ref="H180:I180" si="106">1-(B180/B179)</f>
        <v>0.4325741326</v>
      </c>
      <c r="I180" s="8">
        <f t="shared" si="106"/>
        <v>0.3468208092</v>
      </c>
      <c r="J180" s="8">
        <f t="shared" si="100"/>
        <v>0.08575332332</v>
      </c>
    </row>
    <row r="181">
      <c r="A181" s="17" t="s">
        <v>435</v>
      </c>
      <c r="B181" s="1">
        <v>1311.83</v>
      </c>
      <c r="C181" s="1">
        <v>3.3</v>
      </c>
      <c r="D181" s="1">
        <v>6.0</v>
      </c>
      <c r="E181" s="8">
        <f t="shared" ref="E181:F181" si="107">B181/B$43</f>
        <v>0.8404748786</v>
      </c>
      <c r="F181" s="8">
        <f t="shared" si="107"/>
        <v>1.02484472</v>
      </c>
      <c r="H181" s="8">
        <f t="shared" ref="H181:I181" si="108">1-(B181/B180)</f>
        <v>0.06256342094</v>
      </c>
      <c r="I181" s="8">
        <f t="shared" si="108"/>
        <v>0.02654867257</v>
      </c>
      <c r="J181" s="8">
        <f t="shared" si="100"/>
        <v>0.03601474838</v>
      </c>
    </row>
    <row r="182">
      <c r="A182" s="17" t="s">
        <v>708</v>
      </c>
      <c r="B182" s="1">
        <v>1257.91</v>
      </c>
      <c r="C182" s="1">
        <v>3.21</v>
      </c>
      <c r="D182" s="1">
        <v>7.0</v>
      </c>
      <c r="E182" s="8">
        <f t="shared" ref="E182:F182" si="109">B182/B$43</f>
        <v>0.8059289348</v>
      </c>
      <c r="F182" s="8">
        <f t="shared" si="109"/>
        <v>0.9968944099</v>
      </c>
      <c r="H182" s="8">
        <f t="shared" ref="H182:I182" si="110">1-(B182/B181)</f>
        <v>0.04110288681</v>
      </c>
      <c r="I182" s="8">
        <f t="shared" si="110"/>
        <v>0.02727272727</v>
      </c>
      <c r="J182" s="8">
        <f t="shared" si="100"/>
        <v>0.01383015953</v>
      </c>
    </row>
    <row r="183">
      <c r="J183" s="8">
        <f>GEOMEAN(J176:J182)</f>
        <v>0.03295040445</v>
      </c>
    </row>
    <row r="184">
      <c r="B184" s="1" t="s">
        <v>690</v>
      </c>
    </row>
    <row r="185">
      <c r="A185" s="17" t="s">
        <v>429</v>
      </c>
      <c r="B185" s="1">
        <v>1271.58</v>
      </c>
      <c r="C185" s="1">
        <v>4.78</v>
      </c>
      <c r="D185" s="1">
        <v>0.0</v>
      </c>
      <c r="E185" s="8">
        <f t="shared" ref="E185:F185" si="111">B185/B$53</f>
        <v>1</v>
      </c>
      <c r="F185" s="8">
        <f t="shared" si="111"/>
        <v>1</v>
      </c>
    </row>
    <row r="186">
      <c r="A186" s="17" t="s">
        <v>430</v>
      </c>
      <c r="B186" s="1">
        <v>1160.5</v>
      </c>
      <c r="C186" s="1">
        <v>4.66</v>
      </c>
      <c r="D186" s="1">
        <v>1.0</v>
      </c>
      <c r="E186" s="8">
        <f t="shared" ref="E186:F186" si="112">B186/B$53</f>
        <v>0.912644112</v>
      </c>
      <c r="F186" s="8">
        <f t="shared" si="112"/>
        <v>0.9748953975</v>
      </c>
      <c r="H186" s="8">
        <f t="shared" ref="H186:I186" si="113">1-(B186/B185)</f>
        <v>0.08735588795</v>
      </c>
      <c r="I186" s="8">
        <f t="shared" si="113"/>
        <v>0.02510460251</v>
      </c>
      <c r="J186" s="8">
        <f t="shared" ref="J186:J192" si="116">abs(I186-H186)</f>
        <v>0.06225128544</v>
      </c>
    </row>
    <row r="187">
      <c r="A187" s="17" t="s">
        <v>431</v>
      </c>
      <c r="B187" s="1">
        <v>1204.47</v>
      </c>
      <c r="C187" s="1">
        <v>4.9</v>
      </c>
      <c r="D187" s="1">
        <v>2.0</v>
      </c>
      <c r="E187" s="8">
        <f t="shared" ref="E187:F187" si="114">B187/B$53</f>
        <v>0.9472231397</v>
      </c>
      <c r="F187" s="8">
        <f t="shared" si="114"/>
        <v>1.025104603</v>
      </c>
      <c r="H187" s="8">
        <f t="shared" ref="H187:I187" si="115">1-(B187/B186)</f>
        <v>-0.03788884102</v>
      </c>
      <c r="I187" s="8">
        <f t="shared" si="115"/>
        <v>-0.05150214592</v>
      </c>
      <c r="J187" s="8">
        <f t="shared" si="116"/>
        <v>0.01361330491</v>
      </c>
    </row>
    <row r="188">
      <c r="A188" s="17" t="s">
        <v>432</v>
      </c>
      <c r="B188" s="1">
        <v>1704.31</v>
      </c>
      <c r="C188" s="1">
        <v>6.27</v>
      </c>
      <c r="D188" s="1">
        <v>3.0</v>
      </c>
      <c r="E188" s="8">
        <f t="shared" ref="E188:F188" si="117">B188/B$53</f>
        <v>1.340308907</v>
      </c>
      <c r="F188" s="8">
        <f t="shared" si="117"/>
        <v>1.311715481</v>
      </c>
      <c r="H188" s="8">
        <f t="shared" ref="H188:I188" si="118">1-(B188/B187)</f>
        <v>-0.4149875049</v>
      </c>
      <c r="I188" s="8">
        <f t="shared" si="118"/>
        <v>-0.2795918367</v>
      </c>
      <c r="J188" s="8">
        <f t="shared" si="116"/>
        <v>0.1353956681</v>
      </c>
    </row>
    <row r="189">
      <c r="A189" s="17" t="s">
        <v>433</v>
      </c>
      <c r="B189" s="1">
        <v>1721.94</v>
      </c>
      <c r="C189" s="1">
        <v>6.39</v>
      </c>
      <c r="D189" s="1">
        <v>4.0</v>
      </c>
      <c r="E189" s="8">
        <f t="shared" ref="E189:F189" si="119">B189/B$53</f>
        <v>1.354173548</v>
      </c>
      <c r="F189" s="8">
        <f t="shared" si="119"/>
        <v>1.336820084</v>
      </c>
      <c r="H189" s="8">
        <f t="shared" ref="H189:I189" si="120">1-(B189/B188)</f>
        <v>-0.01034436223</v>
      </c>
      <c r="I189" s="8">
        <f t="shared" si="120"/>
        <v>-0.01913875598</v>
      </c>
      <c r="J189" s="8">
        <f t="shared" si="116"/>
        <v>0.008794393746</v>
      </c>
    </row>
    <row r="190">
      <c r="A190" s="17" t="s">
        <v>434</v>
      </c>
      <c r="B190" s="1">
        <v>1184.79</v>
      </c>
      <c r="C190" s="1">
        <v>5.32</v>
      </c>
      <c r="D190" s="1">
        <v>5.0</v>
      </c>
      <c r="E190" s="8">
        <f t="shared" ref="E190:F190" si="121">B190/B$53</f>
        <v>0.9317463313</v>
      </c>
      <c r="F190" s="8">
        <f t="shared" si="121"/>
        <v>1.112970711</v>
      </c>
      <c r="H190" s="8">
        <f t="shared" ref="H190:I190" si="122">1-(B190/B189)</f>
        <v>0.3119446671</v>
      </c>
      <c r="I190" s="8">
        <f t="shared" si="122"/>
        <v>0.1674491393</v>
      </c>
      <c r="J190" s="8">
        <f t="shared" si="116"/>
        <v>0.1444955278</v>
      </c>
    </row>
    <row r="191">
      <c r="A191" s="17" t="s">
        <v>435</v>
      </c>
      <c r="B191" s="1">
        <v>1174.47</v>
      </c>
      <c r="C191" s="1">
        <v>5.5</v>
      </c>
      <c r="D191" s="1">
        <v>6.0</v>
      </c>
      <c r="E191" s="8">
        <f t="shared" ref="E191:F191" si="123">B191/B$53</f>
        <v>0.923630444</v>
      </c>
      <c r="F191" s="8">
        <f t="shared" si="123"/>
        <v>1.150627615</v>
      </c>
      <c r="H191" s="8">
        <f t="shared" ref="H191:I191" si="124">1-(B191/B190)</f>
        <v>0.008710404375</v>
      </c>
      <c r="I191" s="8">
        <f t="shared" si="124"/>
        <v>-0.03383458647</v>
      </c>
      <c r="J191" s="8">
        <f t="shared" si="116"/>
        <v>0.04254499084</v>
      </c>
    </row>
    <row r="192">
      <c r="A192" s="17" t="s">
        <v>708</v>
      </c>
      <c r="B192" s="1">
        <v>1143.87</v>
      </c>
      <c r="C192" s="1">
        <v>5.21</v>
      </c>
      <c r="D192" s="1">
        <v>7.0</v>
      </c>
      <c r="E192" s="8">
        <f t="shared" ref="E192:F192" si="125">B192/B$53</f>
        <v>0.8995658944</v>
      </c>
      <c r="F192" s="8">
        <f t="shared" si="125"/>
        <v>1.089958159</v>
      </c>
      <c r="H192" s="8">
        <f t="shared" ref="H192:I192" si="126">1-(B192/B191)</f>
        <v>0.02605430535</v>
      </c>
      <c r="I192" s="8">
        <f t="shared" si="126"/>
        <v>0.05272727273</v>
      </c>
      <c r="J192" s="8">
        <f t="shared" si="116"/>
        <v>0.02667296738</v>
      </c>
    </row>
    <row r="193">
      <c r="J193" s="8">
        <f>GEOMEAN(J186:J192)</f>
        <v>0.04005631223</v>
      </c>
    </row>
    <row r="194">
      <c r="B194" s="1" t="s">
        <v>691</v>
      </c>
      <c r="C194" s="1" t="s">
        <v>692</v>
      </c>
      <c r="D194" s="1" t="s">
        <v>707</v>
      </c>
    </row>
    <row r="195">
      <c r="A195" s="17" t="s">
        <v>429</v>
      </c>
      <c r="B195" s="1">
        <v>161.47</v>
      </c>
      <c r="C195" s="1">
        <v>622.43</v>
      </c>
      <c r="D195" s="1">
        <v>594.74</v>
      </c>
      <c r="E195" s="8">
        <f t="shared" ref="E195:E202" si="127">SUM(B195:D195)</f>
        <v>1378.64</v>
      </c>
      <c r="G195" s="1">
        <v>1.51</v>
      </c>
      <c r="H195" s="1">
        <v>5.86</v>
      </c>
      <c r="I195" s="1">
        <v>5.72</v>
      </c>
      <c r="J195" s="8">
        <f t="shared" ref="J195:J202" si="128">sum(G195:I195)</f>
        <v>13.09</v>
      </c>
    </row>
    <row r="196">
      <c r="A196" s="17" t="s">
        <v>430</v>
      </c>
      <c r="B196" s="1">
        <v>153.1</v>
      </c>
      <c r="C196" s="1">
        <v>593.25</v>
      </c>
      <c r="D196" s="1">
        <v>568.39</v>
      </c>
      <c r="E196" s="8">
        <f t="shared" si="127"/>
        <v>1314.74</v>
      </c>
      <c r="G196" s="1">
        <v>1.51</v>
      </c>
      <c r="H196" s="1">
        <v>5.85</v>
      </c>
      <c r="I196" s="1">
        <v>5.65</v>
      </c>
      <c r="J196" s="8">
        <f t="shared" si="128"/>
        <v>13.01</v>
      </c>
      <c r="L196" s="8">
        <f t="shared" ref="L196:L202" si="129">1-(E196/E195)</f>
        <v>0.04635002611</v>
      </c>
      <c r="M196" s="8">
        <f t="shared" ref="M196:M202" si="130">1-(J196/J195)</f>
        <v>0.006111535523</v>
      </c>
      <c r="N196" s="8">
        <f t="shared" ref="N196:N202" si="131">ABS(M196-L196)</f>
        <v>0.04023849059</v>
      </c>
    </row>
    <row r="197">
      <c r="A197" s="17" t="s">
        <v>431</v>
      </c>
      <c r="B197" s="1">
        <v>227.21</v>
      </c>
      <c r="C197" s="1">
        <v>774.75</v>
      </c>
      <c r="D197" s="1">
        <v>678.06</v>
      </c>
      <c r="E197" s="8">
        <f t="shared" si="127"/>
        <v>1680.02</v>
      </c>
      <c r="G197" s="1">
        <v>1.58</v>
      </c>
      <c r="H197" s="1">
        <v>5.96</v>
      </c>
      <c r="I197" s="1">
        <v>5.74</v>
      </c>
      <c r="J197" s="8">
        <f t="shared" si="128"/>
        <v>13.28</v>
      </c>
      <c r="L197" s="8">
        <f t="shared" si="129"/>
        <v>-0.2778344007</v>
      </c>
      <c r="M197" s="8">
        <f t="shared" si="130"/>
        <v>-0.02075326672</v>
      </c>
      <c r="N197" s="8">
        <f t="shared" si="131"/>
        <v>0.257081134</v>
      </c>
    </row>
    <row r="198">
      <c r="A198" s="17" t="s">
        <v>432</v>
      </c>
      <c r="B198" s="1">
        <v>260.17</v>
      </c>
      <c r="C198" s="1">
        <v>888.51</v>
      </c>
      <c r="D198" s="1">
        <v>914.52</v>
      </c>
      <c r="E198" s="8">
        <f t="shared" si="127"/>
        <v>2063.2</v>
      </c>
      <c r="G198" s="1">
        <v>2.05</v>
      </c>
      <c r="H198" s="1">
        <v>7.47</v>
      </c>
      <c r="I198" s="1">
        <v>7.12</v>
      </c>
      <c r="J198" s="8">
        <f t="shared" si="128"/>
        <v>16.64</v>
      </c>
      <c r="L198" s="8">
        <f t="shared" si="129"/>
        <v>-0.2280806181</v>
      </c>
      <c r="M198" s="8">
        <f t="shared" si="130"/>
        <v>-0.2530120482</v>
      </c>
      <c r="N198" s="8">
        <f t="shared" si="131"/>
        <v>0.0249314301</v>
      </c>
    </row>
    <row r="199">
      <c r="A199" s="17" t="s">
        <v>433</v>
      </c>
      <c r="B199" s="1">
        <v>240.91</v>
      </c>
      <c r="C199" s="1">
        <v>830.41</v>
      </c>
      <c r="D199" s="1">
        <v>791.83</v>
      </c>
      <c r="E199" s="8">
        <f t="shared" si="127"/>
        <v>1863.15</v>
      </c>
      <c r="G199" s="1">
        <v>2.01</v>
      </c>
      <c r="H199" s="1">
        <v>7.38</v>
      </c>
      <c r="I199" s="1">
        <v>7.23</v>
      </c>
      <c r="J199" s="8">
        <f t="shared" si="128"/>
        <v>16.62</v>
      </c>
      <c r="L199" s="8">
        <f t="shared" si="129"/>
        <v>0.09696103141</v>
      </c>
      <c r="M199" s="8">
        <f t="shared" si="130"/>
        <v>0.001201923077</v>
      </c>
      <c r="N199" s="8">
        <f t="shared" si="131"/>
        <v>0.09575910833</v>
      </c>
    </row>
    <row r="200">
      <c r="A200" s="17" t="s">
        <v>434</v>
      </c>
      <c r="B200" s="1">
        <v>222.81</v>
      </c>
      <c r="C200" s="1">
        <v>753.21</v>
      </c>
      <c r="D200" s="1">
        <v>724.06</v>
      </c>
      <c r="E200" s="8">
        <f t="shared" si="127"/>
        <v>1700.08</v>
      </c>
      <c r="G200" s="1">
        <v>1.82</v>
      </c>
      <c r="H200" s="1">
        <v>6.77</v>
      </c>
      <c r="I200" s="1">
        <v>6.44</v>
      </c>
      <c r="J200" s="8">
        <f t="shared" si="128"/>
        <v>15.03</v>
      </c>
      <c r="L200" s="8">
        <f t="shared" si="129"/>
        <v>0.08752381719</v>
      </c>
      <c r="M200" s="8">
        <f t="shared" si="130"/>
        <v>0.09566787004</v>
      </c>
      <c r="N200" s="8">
        <f t="shared" si="131"/>
        <v>0.008144052845</v>
      </c>
    </row>
    <row r="201">
      <c r="A201" s="17" t="s">
        <v>435</v>
      </c>
      <c r="B201" s="1">
        <v>165.78</v>
      </c>
      <c r="C201" s="1">
        <v>646.57</v>
      </c>
      <c r="D201" s="1">
        <v>613.7</v>
      </c>
      <c r="E201" s="8">
        <f t="shared" si="127"/>
        <v>1426.05</v>
      </c>
      <c r="G201" s="1">
        <v>1.79</v>
      </c>
      <c r="H201" s="1">
        <v>6.81</v>
      </c>
      <c r="I201" s="1">
        <v>6.6</v>
      </c>
      <c r="J201" s="8">
        <f t="shared" si="128"/>
        <v>15.2</v>
      </c>
      <c r="L201" s="8">
        <f t="shared" si="129"/>
        <v>0.1611865324</v>
      </c>
      <c r="M201" s="8">
        <f t="shared" si="130"/>
        <v>-0.01131071191</v>
      </c>
      <c r="N201" s="8">
        <f t="shared" si="131"/>
        <v>0.1724972443</v>
      </c>
    </row>
    <row r="202">
      <c r="A202" s="17" t="s">
        <v>708</v>
      </c>
      <c r="B202" s="1">
        <v>166.19</v>
      </c>
      <c r="C202" s="1">
        <v>639.54</v>
      </c>
      <c r="D202" s="1">
        <v>597.75</v>
      </c>
      <c r="E202" s="8">
        <f t="shared" si="127"/>
        <v>1403.48</v>
      </c>
      <c r="G202" s="1">
        <v>1.74</v>
      </c>
      <c r="H202" s="1">
        <v>6.58</v>
      </c>
      <c r="I202" s="1">
        <v>6.37</v>
      </c>
      <c r="J202" s="8">
        <f t="shared" si="128"/>
        <v>14.69</v>
      </c>
      <c r="L202" s="8">
        <f t="shared" si="129"/>
        <v>0.01582693454</v>
      </c>
      <c r="M202" s="8">
        <f t="shared" si="130"/>
        <v>0.03355263158</v>
      </c>
      <c r="N202" s="8">
        <f t="shared" si="131"/>
        <v>0.01772569704</v>
      </c>
    </row>
    <row r="203">
      <c r="N203" s="8">
        <f>GEOMEAN(N196:N202)</f>
        <v>0.04831963062</v>
      </c>
    </row>
    <row r="204">
      <c r="B204" s="1" t="s">
        <v>693</v>
      </c>
    </row>
    <row r="205">
      <c r="A205" s="17" t="s">
        <v>429</v>
      </c>
      <c r="B205" s="1">
        <v>1573.73</v>
      </c>
      <c r="C205" s="1">
        <v>4.04</v>
      </c>
    </row>
    <row r="206">
      <c r="A206" s="17" t="s">
        <v>430</v>
      </c>
      <c r="B206" s="1">
        <v>1350.08</v>
      </c>
      <c r="C206" s="1">
        <v>3.86</v>
      </c>
      <c r="H206" s="8">
        <f t="shared" ref="H206:I206" si="132">1-(B206/B205)</f>
        <v>0.142114594</v>
      </c>
      <c r="I206" s="8">
        <f t="shared" si="132"/>
        <v>0.04455445545</v>
      </c>
      <c r="J206" s="8">
        <f t="shared" ref="J206:J212" si="134">abs(I206-H206)</f>
        <v>0.09756013854</v>
      </c>
    </row>
    <row r="207">
      <c r="A207" s="17" t="s">
        <v>431</v>
      </c>
      <c r="B207" s="1">
        <v>1347.21</v>
      </c>
      <c r="C207" s="1">
        <v>3.87</v>
      </c>
      <c r="H207" s="8">
        <f t="shared" ref="H207:I207" si="133">1-(B207/B206)</f>
        <v>0.002125799953</v>
      </c>
      <c r="I207" s="8">
        <f t="shared" si="133"/>
        <v>-0.002590673575</v>
      </c>
      <c r="J207" s="8">
        <f t="shared" si="134"/>
        <v>0.004716473528</v>
      </c>
    </row>
    <row r="208">
      <c r="A208" s="17" t="s">
        <v>432</v>
      </c>
      <c r="B208" s="1">
        <v>2280.93</v>
      </c>
      <c r="C208" s="1">
        <v>5.77</v>
      </c>
      <c r="H208" s="8">
        <f t="shared" ref="H208:I208" si="135">1-(B208/B207)</f>
        <v>-0.6930768032</v>
      </c>
      <c r="I208" s="8">
        <f t="shared" si="135"/>
        <v>-0.4909560724</v>
      </c>
      <c r="J208" s="8">
        <f t="shared" si="134"/>
        <v>0.2021207308</v>
      </c>
    </row>
    <row r="209">
      <c r="A209" s="17" t="s">
        <v>433</v>
      </c>
      <c r="B209" s="1">
        <v>2344.04</v>
      </c>
      <c r="C209" s="1">
        <v>5.97</v>
      </c>
      <c r="H209" s="8">
        <f t="shared" ref="H209:I209" si="136">1-(B209/B208)</f>
        <v>-0.02766853871</v>
      </c>
      <c r="I209" s="8">
        <f t="shared" si="136"/>
        <v>-0.03466204506</v>
      </c>
      <c r="J209" s="8">
        <f t="shared" si="134"/>
        <v>0.006993506351</v>
      </c>
    </row>
    <row r="210">
      <c r="A210" s="17" t="s">
        <v>434</v>
      </c>
      <c r="B210" s="1">
        <v>1280.52</v>
      </c>
      <c r="C210" s="1">
        <v>4.11</v>
      </c>
      <c r="H210" s="8">
        <f t="shared" ref="H210:I210" si="137">1-(B210/B209)</f>
        <v>0.453712394</v>
      </c>
      <c r="I210" s="8">
        <f t="shared" si="137"/>
        <v>0.3115577889</v>
      </c>
      <c r="J210" s="8">
        <f t="shared" si="134"/>
        <v>0.142154605</v>
      </c>
    </row>
    <row r="211">
      <c r="A211" s="17" t="s">
        <v>435</v>
      </c>
      <c r="B211" s="1">
        <v>1394.82</v>
      </c>
      <c r="C211" s="1">
        <v>4.25</v>
      </c>
      <c r="H211" s="8">
        <f t="shared" ref="H211:I211" si="138">1-(B211/B210)</f>
        <v>-0.08926061288</v>
      </c>
      <c r="I211" s="8">
        <f t="shared" si="138"/>
        <v>-0.03406326034</v>
      </c>
      <c r="J211" s="8">
        <f t="shared" si="134"/>
        <v>0.05519735254</v>
      </c>
      <c r="M211" s="1">
        <v>0.0</v>
      </c>
      <c r="N211" s="15" t="s">
        <v>710</v>
      </c>
      <c r="O211" s="8">
        <f>N152</f>
        <v>0.03502355658</v>
      </c>
    </row>
    <row r="212">
      <c r="A212" s="17" t="s">
        <v>708</v>
      </c>
      <c r="B212" s="1">
        <v>1354.31</v>
      </c>
      <c r="C212" s="1">
        <v>4.08</v>
      </c>
      <c r="H212" s="8">
        <f t="shared" ref="H212:I212" si="139">1-(B212/B211)</f>
        <v>0.02904317403</v>
      </c>
      <c r="I212" s="8">
        <f t="shared" si="139"/>
        <v>0.04</v>
      </c>
      <c r="J212" s="8">
        <f t="shared" si="134"/>
        <v>0.01095682597</v>
      </c>
      <c r="M212" s="1">
        <v>1.0</v>
      </c>
      <c r="N212" s="15" t="s">
        <v>711</v>
      </c>
      <c r="O212" s="8">
        <f>N162</f>
        <v>0.06599105334</v>
      </c>
    </row>
    <row r="213">
      <c r="J213" s="8">
        <f>GEOMEAN(J206:J212)</f>
        <v>0.03430565023</v>
      </c>
      <c r="M213" s="1">
        <v>2.0</v>
      </c>
      <c r="N213" s="15" t="s">
        <v>712</v>
      </c>
      <c r="O213" s="8">
        <f>J173</f>
        <v>0.02179594869</v>
      </c>
    </row>
    <row r="214">
      <c r="B214" s="1" t="s">
        <v>694</v>
      </c>
      <c r="M214" s="1">
        <v>3.0</v>
      </c>
      <c r="N214" s="15" t="s">
        <v>713</v>
      </c>
      <c r="O214" s="8">
        <f>J183</f>
        <v>0.03295040445</v>
      </c>
    </row>
    <row r="215">
      <c r="A215" s="17" t="s">
        <v>429</v>
      </c>
      <c r="B215" s="1">
        <v>1678.33</v>
      </c>
      <c r="C215" s="1">
        <v>3.51</v>
      </c>
      <c r="E215" s="1">
        <v>0.0</v>
      </c>
      <c r="M215" s="1">
        <v>4.0</v>
      </c>
      <c r="N215" s="15" t="s">
        <v>714</v>
      </c>
      <c r="O215" s="8">
        <f>J193</f>
        <v>0.04005631223</v>
      </c>
    </row>
    <row r="216">
      <c r="A216" s="17" t="s">
        <v>430</v>
      </c>
      <c r="B216" s="1">
        <v>1576.42</v>
      </c>
      <c r="C216" s="1">
        <v>3.38</v>
      </c>
      <c r="E216" s="1">
        <v>1.0</v>
      </c>
      <c r="H216" s="8">
        <f t="shared" ref="H216:I216" si="140">1-(B216/B215)</f>
        <v>0.06072107392</v>
      </c>
      <c r="I216" s="8">
        <f t="shared" si="140"/>
        <v>0.03703703704</v>
      </c>
      <c r="J216" s="8">
        <f t="shared" ref="J216:J222" si="142">abs(I216-H216)</f>
        <v>0.02368403689</v>
      </c>
      <c r="M216" s="1">
        <v>5.0</v>
      </c>
      <c r="N216" s="15" t="s">
        <v>715</v>
      </c>
      <c r="O216" s="8">
        <f>N203</f>
        <v>0.04831963062</v>
      </c>
    </row>
    <row r="217">
      <c r="A217" s="17" t="s">
        <v>431</v>
      </c>
      <c r="B217" s="1">
        <v>1653.22</v>
      </c>
      <c r="C217" s="1">
        <v>3.43</v>
      </c>
      <c r="E217" s="1">
        <v>2.0</v>
      </c>
      <c r="H217" s="8">
        <f t="shared" ref="H217:I217" si="141">1-(B217/B216)</f>
        <v>-0.04871798125</v>
      </c>
      <c r="I217" s="8">
        <f t="shared" si="141"/>
        <v>-0.01479289941</v>
      </c>
      <c r="J217" s="8">
        <f t="shared" si="142"/>
        <v>0.03392508184</v>
      </c>
      <c r="M217" s="1">
        <v>6.0</v>
      </c>
      <c r="N217" s="15" t="s">
        <v>716</v>
      </c>
      <c r="O217" s="8">
        <f>J213</f>
        <v>0.03430565023</v>
      </c>
    </row>
    <row r="218">
      <c r="A218" s="17" t="s">
        <v>432</v>
      </c>
      <c r="B218" s="1">
        <v>2708.99</v>
      </c>
      <c r="C218" s="1">
        <v>5.07</v>
      </c>
      <c r="E218" s="1">
        <v>3.0</v>
      </c>
      <c r="H218" s="8">
        <f t="shared" ref="H218:I218" si="143">1-(B218/B217)</f>
        <v>-0.6386143405</v>
      </c>
      <c r="I218" s="8">
        <f t="shared" si="143"/>
        <v>-0.4781341108</v>
      </c>
      <c r="J218" s="8">
        <f t="shared" si="142"/>
        <v>0.1604802297</v>
      </c>
      <c r="M218" s="1">
        <v>7.0</v>
      </c>
      <c r="N218" s="15" t="s">
        <v>717</v>
      </c>
      <c r="O218" s="8">
        <f>J223</f>
        <v>0.04208449099</v>
      </c>
    </row>
    <row r="219">
      <c r="A219" s="17" t="s">
        <v>433</v>
      </c>
      <c r="B219" s="1">
        <v>2718.54</v>
      </c>
      <c r="C219" s="1">
        <v>5.27</v>
      </c>
      <c r="E219" s="1">
        <v>4.0</v>
      </c>
      <c r="H219" s="8">
        <f t="shared" ref="H219:I219" si="144">1-(B219/B218)</f>
        <v>-0.003525299097</v>
      </c>
      <c r="I219" s="8">
        <f t="shared" si="144"/>
        <v>-0.03944773176</v>
      </c>
      <c r="J219" s="8">
        <f t="shared" si="142"/>
        <v>0.03592243266</v>
      </c>
      <c r="M219" s="1">
        <v>8.0</v>
      </c>
      <c r="N219" s="15" t="s">
        <v>718</v>
      </c>
      <c r="O219" s="8">
        <f>J233</f>
        <v>0.02172658211</v>
      </c>
    </row>
    <row r="220">
      <c r="A220" s="17" t="s">
        <v>434</v>
      </c>
      <c r="B220" s="1">
        <v>1492.14</v>
      </c>
      <c r="C220" s="1">
        <v>3.65</v>
      </c>
      <c r="E220" s="1">
        <v>5.0</v>
      </c>
      <c r="H220" s="8">
        <f t="shared" ref="H220:I220" si="145">1-(B220/B219)</f>
        <v>0.4511245007</v>
      </c>
      <c r="I220" s="8">
        <f t="shared" si="145"/>
        <v>0.3074003795</v>
      </c>
      <c r="J220" s="8">
        <f t="shared" si="142"/>
        <v>0.1437241211</v>
      </c>
      <c r="M220" s="1">
        <v>9.0</v>
      </c>
      <c r="N220" s="15" t="s">
        <v>719</v>
      </c>
      <c r="O220" s="8">
        <f>L243</f>
        <v>0.0589263099</v>
      </c>
    </row>
    <row r="221">
      <c r="A221" s="17" t="s">
        <v>435</v>
      </c>
      <c r="B221" s="1">
        <v>1483.06</v>
      </c>
      <c r="C221" s="1">
        <v>3.66</v>
      </c>
      <c r="E221" s="1">
        <v>6.0</v>
      </c>
      <c r="H221" s="8">
        <f t="shared" ref="H221:I221" si="146">1-(B221/B220)</f>
        <v>0.006085219886</v>
      </c>
      <c r="I221" s="8">
        <f t="shared" si="146"/>
        <v>-0.002739726027</v>
      </c>
      <c r="J221" s="8">
        <f t="shared" si="142"/>
        <v>0.008824945913</v>
      </c>
      <c r="M221" s="1">
        <v>10.5</v>
      </c>
      <c r="N221" s="1" t="s">
        <v>720</v>
      </c>
      <c r="O221" s="8">
        <f>GEOMEAN(O211:O220)</f>
        <v>0.03778909396</v>
      </c>
    </row>
    <row r="222">
      <c r="A222" s="17" t="s">
        <v>708</v>
      </c>
      <c r="B222" s="1">
        <v>1481.3</v>
      </c>
      <c r="C222" s="1">
        <v>3.51</v>
      </c>
      <c r="E222" s="1">
        <v>7.0</v>
      </c>
      <c r="H222" s="8">
        <f t="shared" ref="H222:I222" si="147">1-(B222/B221)</f>
        <v>0.001186735533</v>
      </c>
      <c r="I222" s="8">
        <f t="shared" si="147"/>
        <v>0.04098360656</v>
      </c>
      <c r="J222" s="8">
        <f t="shared" si="142"/>
        <v>0.03979687102</v>
      </c>
    </row>
    <row r="223">
      <c r="J223" s="8">
        <f>GEOMEAN(J216:J222)</f>
        <v>0.04208449099</v>
      </c>
    </row>
    <row r="224">
      <c r="B224" s="1" t="s">
        <v>695</v>
      </c>
    </row>
    <row r="225">
      <c r="A225" s="17" t="s">
        <v>429</v>
      </c>
      <c r="B225" s="1">
        <v>2007.98</v>
      </c>
      <c r="C225" s="1">
        <v>2.93</v>
      </c>
    </row>
    <row r="226">
      <c r="A226" s="17" t="s">
        <v>430</v>
      </c>
      <c r="B226" s="1">
        <v>1983.98</v>
      </c>
      <c r="C226" s="1">
        <v>2.9</v>
      </c>
      <c r="H226" s="8">
        <f t="shared" ref="H226:I226" si="148">1-(B226/B225)</f>
        <v>0.01195231028</v>
      </c>
      <c r="I226" s="8">
        <f t="shared" si="148"/>
        <v>0.01023890785</v>
      </c>
      <c r="J226" s="8">
        <f t="shared" ref="J226:J232" si="150">abs(I226-H226)</f>
        <v>0.001713402432</v>
      </c>
    </row>
    <row r="227">
      <c r="A227" s="17" t="s">
        <v>431</v>
      </c>
      <c r="B227" s="1">
        <v>2187.15</v>
      </c>
      <c r="C227" s="1">
        <v>2.95</v>
      </c>
      <c r="H227" s="8">
        <f t="shared" ref="H227:I227" si="149">1-(B227/B226)</f>
        <v>-0.1024052662</v>
      </c>
      <c r="I227" s="8">
        <f t="shared" si="149"/>
        <v>-0.01724137931</v>
      </c>
      <c r="J227" s="8">
        <f t="shared" si="150"/>
        <v>0.08516388687</v>
      </c>
    </row>
    <row r="228">
      <c r="A228" s="17" t="s">
        <v>432</v>
      </c>
      <c r="B228" s="1">
        <v>2445.89</v>
      </c>
      <c r="C228" s="1">
        <v>3.53</v>
      </c>
      <c r="H228" s="8">
        <f t="shared" ref="H228:I228" si="151">1-(B228/B227)</f>
        <v>-0.1183000709</v>
      </c>
      <c r="I228" s="8">
        <f t="shared" si="151"/>
        <v>-0.1966101695</v>
      </c>
      <c r="J228" s="8">
        <f t="shared" si="150"/>
        <v>0.07831009862</v>
      </c>
    </row>
    <row r="229">
      <c r="A229" s="17" t="s">
        <v>433</v>
      </c>
      <c r="B229" s="1">
        <v>2410.04</v>
      </c>
      <c r="C229" s="1">
        <v>3.47</v>
      </c>
      <c r="H229" s="8">
        <f t="shared" ref="H229:I229" si="152">1-(B229/B228)</f>
        <v>0.01465724133</v>
      </c>
      <c r="I229" s="8">
        <f t="shared" si="152"/>
        <v>0.01699716714</v>
      </c>
      <c r="J229" s="8">
        <f t="shared" si="150"/>
        <v>0.002339925807</v>
      </c>
    </row>
    <row r="230">
      <c r="A230" s="17" t="s">
        <v>434</v>
      </c>
      <c r="B230" s="1">
        <v>2491.46</v>
      </c>
      <c r="C230" s="1">
        <v>3.5</v>
      </c>
      <c r="H230" s="8">
        <f t="shared" ref="H230:I230" si="153">1-(B230/B229)</f>
        <v>-0.03378367164</v>
      </c>
      <c r="I230" s="8">
        <f t="shared" si="153"/>
        <v>-0.008645533141</v>
      </c>
      <c r="J230" s="8">
        <f t="shared" si="150"/>
        <v>0.0251381385</v>
      </c>
    </row>
    <row r="231">
      <c r="A231" s="17" t="s">
        <v>435</v>
      </c>
      <c r="B231" s="1">
        <v>2261.19</v>
      </c>
      <c r="C231" s="1">
        <v>3.59</v>
      </c>
      <c r="H231" s="8">
        <f t="shared" ref="H231:I231" si="154">1-(B231/B230)</f>
        <v>0.09242371943</v>
      </c>
      <c r="I231" s="8">
        <f t="shared" si="154"/>
        <v>-0.02571428571</v>
      </c>
      <c r="J231" s="8">
        <f t="shared" si="150"/>
        <v>0.1181380051</v>
      </c>
    </row>
    <row r="232">
      <c r="A232" s="17" t="s">
        <v>708</v>
      </c>
      <c r="B232" s="1">
        <v>2263.28</v>
      </c>
      <c r="C232" s="1">
        <v>3.49</v>
      </c>
      <c r="H232" s="8">
        <f t="shared" ref="H232:I232" si="155">1-(B232/B231)</f>
        <v>-0.0009242920763</v>
      </c>
      <c r="I232" s="8">
        <f t="shared" si="155"/>
        <v>0.0278551532</v>
      </c>
      <c r="J232" s="8">
        <f t="shared" si="150"/>
        <v>0.02877944528</v>
      </c>
    </row>
    <row r="233">
      <c r="J233" s="8">
        <f>GEOMEAN(J226:J232)</f>
        <v>0.02172658211</v>
      </c>
    </row>
    <row r="234">
      <c r="B234" s="1" t="s">
        <v>696</v>
      </c>
      <c r="C234" s="1" t="s">
        <v>697</v>
      </c>
    </row>
    <row r="235">
      <c r="A235" s="17" t="s">
        <v>429</v>
      </c>
      <c r="B235" s="1">
        <v>2198.99</v>
      </c>
      <c r="C235" s="1">
        <v>2033.49</v>
      </c>
      <c r="D235" s="8">
        <f t="shared" ref="D235:D242" si="156">SUM(B235:C235)</f>
        <v>4232.48</v>
      </c>
      <c r="F235" s="1">
        <v>6.5</v>
      </c>
      <c r="G235" s="1">
        <v>4.15</v>
      </c>
      <c r="H235" s="8">
        <f t="shared" ref="H235:H242" si="157">sum(F235:G235)</f>
        <v>10.65</v>
      </c>
    </row>
    <row r="236">
      <c r="A236" s="17" t="s">
        <v>430</v>
      </c>
      <c r="B236" s="1">
        <v>2232.09</v>
      </c>
      <c r="C236" s="1">
        <v>2000.24</v>
      </c>
      <c r="D236" s="8">
        <f t="shared" si="156"/>
        <v>4232.33</v>
      </c>
      <c r="F236" s="1">
        <v>6.58</v>
      </c>
      <c r="G236" s="1">
        <v>4.11</v>
      </c>
      <c r="H236" s="8">
        <f t="shared" si="157"/>
        <v>10.69</v>
      </c>
      <c r="J236" s="8">
        <f t="shared" ref="J236:J242" si="158">1-(D236/D235)</f>
        <v>0.00003544021472</v>
      </c>
      <c r="K236" s="8">
        <f t="shared" ref="K236:K242" si="159">1-(H236/H235)</f>
        <v>-0.003755868545</v>
      </c>
      <c r="L236" s="8">
        <f t="shared" ref="L236:L242" si="160">abs(K236-J236)</f>
        <v>0.003791308759</v>
      </c>
    </row>
    <row r="237">
      <c r="A237" s="17" t="s">
        <v>431</v>
      </c>
      <c r="B237" s="1">
        <v>4018.55</v>
      </c>
      <c r="C237" s="1">
        <v>2414.67</v>
      </c>
      <c r="D237" s="8">
        <f t="shared" si="156"/>
        <v>6433.22</v>
      </c>
      <c r="F237" s="1">
        <v>7.42</v>
      </c>
      <c r="G237" s="1">
        <v>4.29</v>
      </c>
      <c r="H237" s="8">
        <f t="shared" si="157"/>
        <v>11.71</v>
      </c>
      <c r="J237" s="8">
        <f t="shared" si="158"/>
        <v>-0.5200185241</v>
      </c>
      <c r="K237" s="8">
        <f t="shared" si="159"/>
        <v>-0.09541627689</v>
      </c>
      <c r="L237" s="8">
        <f t="shared" si="160"/>
        <v>0.4246022472</v>
      </c>
    </row>
    <row r="238">
      <c r="A238" s="17" t="s">
        <v>432</v>
      </c>
      <c r="B238" s="1">
        <v>4402.76</v>
      </c>
      <c r="C238" s="1">
        <v>2731.83</v>
      </c>
      <c r="D238" s="8">
        <f t="shared" si="156"/>
        <v>7134.59</v>
      </c>
      <c r="F238" s="1">
        <v>9.08</v>
      </c>
      <c r="G238" s="1">
        <v>5.37</v>
      </c>
      <c r="H238" s="8">
        <f t="shared" si="157"/>
        <v>14.45</v>
      </c>
      <c r="J238" s="8">
        <f t="shared" si="158"/>
        <v>-0.1090231641</v>
      </c>
      <c r="K238" s="8">
        <f t="shared" si="159"/>
        <v>-0.2339880444</v>
      </c>
      <c r="L238" s="8">
        <f t="shared" si="160"/>
        <v>0.1249648803</v>
      </c>
    </row>
    <row r="239">
      <c r="A239" s="17" t="s">
        <v>433</v>
      </c>
      <c r="B239" s="1">
        <v>3786.65</v>
      </c>
      <c r="C239" s="1">
        <v>2582.27</v>
      </c>
      <c r="D239" s="8">
        <f t="shared" si="156"/>
        <v>6368.92</v>
      </c>
      <c r="F239" s="1">
        <v>8.61</v>
      </c>
      <c r="G239" s="1">
        <v>5.24</v>
      </c>
      <c r="H239" s="8">
        <f t="shared" si="157"/>
        <v>13.85</v>
      </c>
      <c r="J239" s="8">
        <f t="shared" si="158"/>
        <v>0.1073180099</v>
      </c>
      <c r="K239" s="8">
        <f t="shared" si="159"/>
        <v>0.04152249135</v>
      </c>
      <c r="L239" s="8">
        <f t="shared" si="160"/>
        <v>0.06579551852</v>
      </c>
    </row>
    <row r="240">
      <c r="A240" s="17" t="s">
        <v>434</v>
      </c>
      <c r="B240" s="1">
        <v>4086.2</v>
      </c>
      <c r="C240" s="1">
        <v>2485.26</v>
      </c>
      <c r="D240" s="8">
        <f t="shared" si="156"/>
        <v>6571.46</v>
      </c>
      <c r="F240" s="1">
        <v>8.33</v>
      </c>
      <c r="G240" s="1">
        <v>4.92</v>
      </c>
      <c r="H240" s="8">
        <f t="shared" si="157"/>
        <v>13.25</v>
      </c>
      <c r="J240" s="8">
        <f t="shared" si="158"/>
        <v>-0.03180131011</v>
      </c>
      <c r="K240" s="8">
        <f t="shared" si="159"/>
        <v>0.04332129964</v>
      </c>
      <c r="L240" s="8">
        <f t="shared" si="160"/>
        <v>0.07512260975</v>
      </c>
    </row>
    <row r="241">
      <c r="A241" s="17" t="s">
        <v>435</v>
      </c>
      <c r="B241" s="1">
        <v>2319.99</v>
      </c>
      <c r="C241" s="1">
        <v>2085.03</v>
      </c>
      <c r="D241" s="8">
        <f t="shared" si="156"/>
        <v>4405.02</v>
      </c>
      <c r="F241" s="1">
        <v>7.54</v>
      </c>
      <c r="G241" s="1">
        <v>4.76</v>
      </c>
      <c r="H241" s="8">
        <f t="shared" si="157"/>
        <v>12.3</v>
      </c>
      <c r="J241" s="8">
        <f t="shared" si="158"/>
        <v>0.3296740755</v>
      </c>
      <c r="K241" s="8">
        <f t="shared" si="159"/>
        <v>0.07169811321</v>
      </c>
      <c r="L241" s="8">
        <f t="shared" si="160"/>
        <v>0.2579759623</v>
      </c>
    </row>
    <row r="242">
      <c r="A242" s="17" t="s">
        <v>708</v>
      </c>
      <c r="B242" s="1">
        <v>2250.09</v>
      </c>
      <c r="C242" s="1">
        <v>2044.52</v>
      </c>
      <c r="D242" s="8">
        <f t="shared" si="156"/>
        <v>4294.61</v>
      </c>
      <c r="F242" s="1">
        <v>7.4</v>
      </c>
      <c r="G242" s="1">
        <v>4.71</v>
      </c>
      <c r="H242" s="8">
        <f t="shared" si="157"/>
        <v>12.11</v>
      </c>
      <c r="J242" s="8">
        <f t="shared" si="158"/>
        <v>0.0250645854</v>
      </c>
      <c r="K242" s="8">
        <f t="shared" si="159"/>
        <v>0.01544715447</v>
      </c>
      <c r="L242" s="8">
        <f t="shared" si="160"/>
        <v>0.009617430933</v>
      </c>
    </row>
    <row r="243">
      <c r="L243" s="8">
        <f>GEOMEAN(L236:L242)</f>
        <v>0.0589263099</v>
      </c>
    </row>
    <row r="245">
      <c r="A245" s="17"/>
      <c r="B245" s="8">
        <f t="shared" ref="B245:B252" si="161">B235/B$103</f>
        <v>1</v>
      </c>
      <c r="C245" s="8">
        <f t="shared" ref="C245:C252" si="162">F235/F$103</f>
        <v>1</v>
      </c>
      <c r="F245" s="8">
        <f t="shared" ref="F245:F252" si="163">C235/C$103</f>
        <v>1</v>
      </c>
      <c r="G245" s="8">
        <f t="shared" ref="G245:G252" si="164">G235/G$103</f>
        <v>1</v>
      </c>
    </row>
    <row r="246">
      <c r="A246" s="17"/>
      <c r="B246" s="8">
        <f t="shared" si="161"/>
        <v>1.015052365</v>
      </c>
      <c r="C246" s="8">
        <f t="shared" si="162"/>
        <v>1.012307692</v>
      </c>
      <c r="F246" s="8">
        <f t="shared" si="163"/>
        <v>0.9836488008</v>
      </c>
      <c r="G246" s="8">
        <f t="shared" si="164"/>
        <v>0.9903614458</v>
      </c>
    </row>
    <row r="247">
      <c r="A247" s="17"/>
      <c r="B247" s="8">
        <f t="shared" si="161"/>
        <v>1.827452603</v>
      </c>
      <c r="C247" s="8">
        <f t="shared" si="162"/>
        <v>1.141538462</v>
      </c>
      <c r="F247" s="8">
        <f t="shared" si="163"/>
        <v>1.187451131</v>
      </c>
      <c r="G247" s="8">
        <f t="shared" si="164"/>
        <v>1.03373494</v>
      </c>
    </row>
    <row r="248">
      <c r="A248" s="17"/>
      <c r="B248" s="8">
        <f t="shared" si="161"/>
        <v>2.002173725</v>
      </c>
      <c r="C248" s="8">
        <f t="shared" si="162"/>
        <v>1.396923077</v>
      </c>
      <c r="F248" s="8">
        <f t="shared" si="163"/>
        <v>1.343419441</v>
      </c>
      <c r="G248" s="8">
        <f t="shared" si="164"/>
        <v>1.293975904</v>
      </c>
    </row>
    <row r="249">
      <c r="A249" s="17"/>
      <c r="B249" s="8">
        <f t="shared" si="161"/>
        <v>1.721995098</v>
      </c>
      <c r="C249" s="8">
        <f t="shared" si="162"/>
        <v>1.324615385</v>
      </c>
      <c r="F249" s="8">
        <f t="shared" si="163"/>
        <v>1.26987101</v>
      </c>
      <c r="G249" s="8">
        <f t="shared" si="164"/>
        <v>1.262650602</v>
      </c>
    </row>
    <row r="250">
      <c r="A250" s="17"/>
      <c r="B250" s="8">
        <f t="shared" si="161"/>
        <v>1.858216727</v>
      </c>
      <c r="C250" s="8">
        <f t="shared" si="162"/>
        <v>1.281538462</v>
      </c>
      <c r="F250" s="8">
        <f t="shared" si="163"/>
        <v>1.22216485</v>
      </c>
      <c r="G250" s="8">
        <f t="shared" si="164"/>
        <v>1.185542169</v>
      </c>
    </row>
    <row r="251">
      <c r="A251" s="17"/>
      <c r="B251" s="8">
        <f t="shared" si="161"/>
        <v>1.055025262</v>
      </c>
      <c r="C251" s="8">
        <f t="shared" si="162"/>
        <v>1.16</v>
      </c>
      <c r="F251" s="8">
        <f t="shared" si="163"/>
        <v>1.025345588</v>
      </c>
      <c r="G251" s="8">
        <f t="shared" si="164"/>
        <v>1.146987952</v>
      </c>
    </row>
    <row r="252">
      <c r="A252" s="17"/>
      <c r="B252" s="8">
        <f t="shared" si="161"/>
        <v>1.023237941</v>
      </c>
      <c r="C252" s="8">
        <f t="shared" si="162"/>
        <v>1.138461538</v>
      </c>
      <c r="F252" s="8">
        <f t="shared" si="163"/>
        <v>1.005424172</v>
      </c>
      <c r="G252" s="8">
        <f t="shared" si="164"/>
        <v>1.134939759</v>
      </c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</cols>
  <sheetData>
    <row r="1">
      <c r="B1" s="1" t="s">
        <v>682</v>
      </c>
      <c r="C1" s="1" t="s">
        <v>683</v>
      </c>
      <c r="D1" s="1" t="s">
        <v>684</v>
      </c>
      <c r="E1" s="1" t="s">
        <v>686</v>
      </c>
      <c r="F1" s="1" t="s">
        <v>687</v>
      </c>
      <c r="G1" s="1" t="s">
        <v>688</v>
      </c>
      <c r="H1" s="1" t="s">
        <v>689</v>
      </c>
      <c r="I1" s="1" t="s">
        <v>690</v>
      </c>
      <c r="J1" s="1" t="s">
        <v>691</v>
      </c>
      <c r="K1" s="1" t="s">
        <v>692</v>
      </c>
      <c r="L1" s="1" t="s">
        <v>707</v>
      </c>
      <c r="M1" s="1" t="s">
        <v>693</v>
      </c>
      <c r="N1" s="1" t="s">
        <v>694</v>
      </c>
      <c r="O1" s="1" t="s">
        <v>695</v>
      </c>
      <c r="P1" s="1" t="s">
        <v>697</v>
      </c>
    </row>
    <row r="2">
      <c r="A2" s="17" t="s">
        <v>430</v>
      </c>
      <c r="B2" s="1">
        <v>3011.19</v>
      </c>
      <c r="C2" s="1">
        <v>2643.1</v>
      </c>
      <c r="D2" s="1">
        <v>2223.79</v>
      </c>
      <c r="E2" s="1">
        <v>3318.72</v>
      </c>
      <c r="F2" s="1">
        <v>2765.16</v>
      </c>
      <c r="G2" s="1">
        <v>13354.27</v>
      </c>
      <c r="H2" s="1">
        <v>6864.19</v>
      </c>
      <c r="I2" s="1">
        <v>3705.44</v>
      </c>
      <c r="J2" s="1">
        <v>668.17</v>
      </c>
      <c r="K2" s="1">
        <v>2385.52</v>
      </c>
      <c r="L2" s="1">
        <v>2438.15</v>
      </c>
      <c r="M2" s="1">
        <v>11649.3</v>
      </c>
      <c r="N2" s="1">
        <v>5398.28</v>
      </c>
      <c r="O2" s="1">
        <v>4393.01</v>
      </c>
      <c r="P2" s="1">
        <v>8904.61</v>
      </c>
    </row>
    <row r="3">
      <c r="A3" s="17" t="s">
        <v>431</v>
      </c>
      <c r="B3" s="1">
        <v>2990.92</v>
      </c>
      <c r="C3" s="1">
        <v>2612.78</v>
      </c>
      <c r="D3" s="1">
        <v>2336.7</v>
      </c>
      <c r="E3" s="1">
        <v>3322.4</v>
      </c>
      <c r="F3" s="1">
        <v>2772.36</v>
      </c>
      <c r="G3" s="1">
        <v>13019.05</v>
      </c>
      <c r="H3" s="1">
        <v>6941.95</v>
      </c>
      <c r="I3" s="1">
        <v>3789.07</v>
      </c>
      <c r="J3" s="1">
        <v>662.2</v>
      </c>
      <c r="K3" s="1">
        <v>2388.12</v>
      </c>
      <c r="L3" s="1">
        <v>2448.29</v>
      </c>
      <c r="M3" s="1">
        <v>11622.5</v>
      </c>
      <c r="N3" s="1">
        <v>5360.85</v>
      </c>
      <c r="O3" s="1">
        <v>4393.91</v>
      </c>
      <c r="P3" s="1">
        <v>8837.25</v>
      </c>
    </row>
    <row r="4">
      <c r="A4" s="17" t="s">
        <v>432</v>
      </c>
      <c r="B4" s="1">
        <v>3136.78</v>
      </c>
      <c r="C4" s="1">
        <v>2607.19</v>
      </c>
      <c r="D4" s="1">
        <v>2304.37</v>
      </c>
      <c r="E4" s="1">
        <v>3385.74</v>
      </c>
      <c r="F4" s="1">
        <v>2825.58</v>
      </c>
      <c r="G4" s="1">
        <v>13141.33</v>
      </c>
      <c r="H4" s="1">
        <v>6751.98</v>
      </c>
      <c r="I4" s="1">
        <v>3659.52</v>
      </c>
      <c r="J4" s="1">
        <v>662.49</v>
      </c>
      <c r="K4" s="1">
        <v>2392.66</v>
      </c>
      <c r="L4" s="1">
        <v>2435.12</v>
      </c>
      <c r="M4" s="1">
        <v>11617.97</v>
      </c>
      <c r="N4" s="1">
        <v>5262.87</v>
      </c>
      <c r="O4" s="1">
        <v>4346.72</v>
      </c>
      <c r="P4" s="1">
        <v>8868.88</v>
      </c>
    </row>
    <row r="5">
      <c r="A5" s="17" t="s">
        <v>433</v>
      </c>
      <c r="B5" s="1">
        <v>3003.53</v>
      </c>
      <c r="C5" s="1">
        <v>2554.21</v>
      </c>
      <c r="D5" s="1">
        <v>2277.05</v>
      </c>
      <c r="E5" s="1">
        <v>3394.61</v>
      </c>
      <c r="F5" s="1">
        <v>2803.33</v>
      </c>
      <c r="G5" s="1">
        <v>13815.05</v>
      </c>
      <c r="H5" s="1">
        <v>6790.67</v>
      </c>
      <c r="I5" s="1">
        <v>3641.37</v>
      </c>
      <c r="J5" s="1">
        <v>658.75</v>
      </c>
      <c r="K5" s="1">
        <v>2389.24</v>
      </c>
      <c r="L5" s="1">
        <v>2439.66</v>
      </c>
      <c r="M5" s="1">
        <v>11553.28</v>
      </c>
      <c r="N5" s="1">
        <v>5340.02</v>
      </c>
      <c r="O5" s="1">
        <v>4396.66</v>
      </c>
      <c r="P5" s="1">
        <v>8898.02</v>
      </c>
    </row>
    <row r="6">
      <c r="A6" s="17" t="s">
        <v>434</v>
      </c>
      <c r="B6" s="1">
        <v>3012.07</v>
      </c>
      <c r="C6" s="1">
        <v>2562.06</v>
      </c>
      <c r="D6" s="1">
        <v>2143.8</v>
      </c>
      <c r="E6" s="1">
        <v>3374.95</v>
      </c>
      <c r="F6" s="1">
        <v>2827.86</v>
      </c>
      <c r="G6" s="1">
        <v>13047.78</v>
      </c>
      <c r="H6" s="1">
        <v>6735.07</v>
      </c>
      <c r="I6" s="1">
        <v>3729.52</v>
      </c>
      <c r="J6" s="1">
        <v>655.64</v>
      </c>
      <c r="K6" s="1">
        <v>2382.59</v>
      </c>
      <c r="L6" s="1">
        <v>2442.64</v>
      </c>
      <c r="M6" s="1">
        <v>11601.06</v>
      </c>
      <c r="N6" s="1">
        <v>5383.95</v>
      </c>
      <c r="O6" s="1">
        <v>4313.07</v>
      </c>
      <c r="P6" s="1">
        <v>8896.08</v>
      </c>
    </row>
    <row r="7">
      <c r="A7" s="17" t="s">
        <v>435</v>
      </c>
      <c r="B7" s="1">
        <v>3389.59</v>
      </c>
      <c r="C7" s="1">
        <v>2997.1</v>
      </c>
      <c r="D7" s="1">
        <v>2572.41</v>
      </c>
      <c r="E7" s="1">
        <v>3064.78</v>
      </c>
      <c r="F7" s="1">
        <v>2643.36</v>
      </c>
      <c r="G7" s="1">
        <v>14476.74</v>
      </c>
      <c r="H7" s="1">
        <v>7772.19</v>
      </c>
      <c r="I7" s="1">
        <v>4053.01</v>
      </c>
      <c r="J7" s="1">
        <v>697.63</v>
      </c>
      <c r="K7" s="1">
        <v>2505.48</v>
      </c>
      <c r="L7" s="1">
        <v>2542.09</v>
      </c>
      <c r="M7" s="1">
        <v>12145.71</v>
      </c>
      <c r="N7" s="1">
        <v>6349.08</v>
      </c>
      <c r="O7" s="1">
        <v>4809.26</v>
      </c>
      <c r="P7" s="1">
        <v>9074.92</v>
      </c>
    </row>
    <row r="8">
      <c r="A8" s="17" t="s">
        <v>708</v>
      </c>
      <c r="B8" s="1">
        <v>3465.49</v>
      </c>
      <c r="C8" s="1">
        <v>2989.52</v>
      </c>
      <c r="D8" s="1">
        <v>2702.76</v>
      </c>
      <c r="E8" s="1">
        <v>3195.36</v>
      </c>
      <c r="F8" s="1">
        <v>2728.6</v>
      </c>
      <c r="G8" s="1">
        <v>14432.04</v>
      </c>
      <c r="H8" s="1">
        <v>8574.49</v>
      </c>
      <c r="I8" s="1">
        <v>4248.22</v>
      </c>
      <c r="J8" s="1">
        <v>712.35</v>
      </c>
      <c r="K8" s="1">
        <v>2515.29</v>
      </c>
      <c r="L8" s="1">
        <v>2586.66</v>
      </c>
      <c r="M8" s="1">
        <v>12300.42</v>
      </c>
      <c r="N8" s="1">
        <v>6632.29</v>
      </c>
      <c r="O8" s="1">
        <v>4568.51</v>
      </c>
      <c r="P8" s="1">
        <v>9038.84</v>
      </c>
    </row>
    <row r="9">
      <c r="A9" s="15" t="s">
        <v>721</v>
      </c>
      <c r="B9" s="1">
        <v>3194.37</v>
      </c>
      <c r="C9" s="1">
        <v>2847.73</v>
      </c>
      <c r="D9" s="1">
        <v>2644.42</v>
      </c>
      <c r="E9" s="1">
        <v>3010.7</v>
      </c>
      <c r="F9" s="1">
        <v>2570.85</v>
      </c>
      <c r="G9" s="1">
        <v>13931.5</v>
      </c>
      <c r="H9" s="1">
        <v>7452.44</v>
      </c>
      <c r="I9" s="1">
        <v>4048.62</v>
      </c>
      <c r="J9" s="1">
        <v>708.01</v>
      </c>
      <c r="K9" s="1">
        <v>2548.32</v>
      </c>
      <c r="L9" s="1">
        <v>2618.47</v>
      </c>
      <c r="M9" s="1">
        <v>11837.88</v>
      </c>
      <c r="N9" s="1">
        <v>5955.46</v>
      </c>
      <c r="O9" s="1">
        <v>4684.43</v>
      </c>
      <c r="P9" s="1">
        <v>9011.88</v>
      </c>
    </row>
    <row r="12">
      <c r="B12" s="17"/>
      <c r="C12" s="17"/>
      <c r="D12" s="17"/>
      <c r="E12" s="17"/>
      <c r="F12" s="17"/>
      <c r="G12" s="17"/>
      <c r="H12" s="17"/>
      <c r="I12" s="1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638</v>
      </c>
      <c r="B1" s="1" t="s">
        <v>429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435</v>
      </c>
    </row>
    <row r="3">
      <c r="B3" s="1" t="s">
        <v>3</v>
      </c>
      <c r="C3" s="1" t="s">
        <v>6</v>
      </c>
      <c r="D3" s="1" t="s">
        <v>8</v>
      </c>
      <c r="E3" s="1" t="s">
        <v>11</v>
      </c>
      <c r="F3" s="1" t="s">
        <v>15</v>
      </c>
      <c r="G3" s="1" t="s">
        <v>17</v>
      </c>
      <c r="H3" s="1" t="s">
        <v>722</v>
      </c>
      <c r="I3" s="1" t="s">
        <v>19</v>
      </c>
      <c r="J3" s="1" t="s">
        <v>20</v>
      </c>
      <c r="K3" s="1" t="s">
        <v>21</v>
      </c>
    </row>
    <row r="4">
      <c r="A4" s="1" t="s">
        <v>430</v>
      </c>
      <c r="B4" s="1">
        <v>2949.05</v>
      </c>
      <c r="C4" s="1">
        <v>10091.76</v>
      </c>
      <c r="D4" s="1">
        <v>1329.71</v>
      </c>
      <c r="E4" s="1">
        <v>238.09</v>
      </c>
      <c r="F4" s="1">
        <v>6193.53</v>
      </c>
      <c r="G4" s="1">
        <v>18986.36</v>
      </c>
      <c r="H4" s="1">
        <v>2652.16</v>
      </c>
      <c r="I4" s="1">
        <v>17023.14</v>
      </c>
      <c r="J4" s="1">
        <v>6473.46</v>
      </c>
      <c r="K4" s="1">
        <v>2523.92</v>
      </c>
    </row>
    <row r="5">
      <c r="A5" s="1" t="s">
        <v>431</v>
      </c>
      <c r="B5" s="1">
        <v>3067.92</v>
      </c>
      <c r="C5" s="1">
        <v>10086.32</v>
      </c>
      <c r="D5" s="1">
        <v>1329.2</v>
      </c>
      <c r="E5" s="1">
        <v>250.66</v>
      </c>
      <c r="F5" s="1">
        <v>6464.39</v>
      </c>
      <c r="G5" s="1">
        <v>18644.16</v>
      </c>
      <c r="H5" s="1">
        <v>2669.37</v>
      </c>
      <c r="I5" s="1">
        <v>16694.57</v>
      </c>
      <c r="J5" s="1">
        <v>6069.74</v>
      </c>
      <c r="K5" s="1">
        <v>2772.67</v>
      </c>
    </row>
    <row r="6">
      <c r="A6" s="1" t="s">
        <v>432</v>
      </c>
      <c r="B6" s="1">
        <v>2285.25</v>
      </c>
      <c r="C6" s="1">
        <v>8726.96</v>
      </c>
      <c r="D6" s="1">
        <v>1296.27</v>
      </c>
      <c r="E6" s="1">
        <v>254.99</v>
      </c>
      <c r="F6" s="1">
        <v>5300.63</v>
      </c>
      <c r="G6" s="1">
        <v>15126.13</v>
      </c>
      <c r="H6" s="1">
        <v>2669.37</v>
      </c>
      <c r="I6" s="1">
        <v>12230.89</v>
      </c>
      <c r="J6" s="1">
        <v>4935.24</v>
      </c>
      <c r="K6" s="1">
        <v>2461.08</v>
      </c>
    </row>
    <row r="7">
      <c r="A7" s="1" t="s">
        <v>433</v>
      </c>
      <c r="B7" s="1">
        <v>2320.27</v>
      </c>
      <c r="C7" s="1">
        <v>8739.57</v>
      </c>
      <c r="D7" s="1">
        <v>1310.25</v>
      </c>
      <c r="E7" s="1">
        <v>243.87</v>
      </c>
      <c r="F7" s="1">
        <v>5294.8</v>
      </c>
      <c r="G7" s="1">
        <v>15074.58</v>
      </c>
      <c r="H7" s="1">
        <v>2672.52</v>
      </c>
      <c r="I7" s="1">
        <v>12244.47</v>
      </c>
      <c r="J7" s="1">
        <v>4985.43</v>
      </c>
      <c r="K7" s="1">
        <v>2432.42</v>
      </c>
    </row>
    <row r="8">
      <c r="A8" s="1" t="s">
        <v>434</v>
      </c>
      <c r="B8" s="1">
        <v>2073.24</v>
      </c>
      <c r="C8" s="1">
        <v>8746.92</v>
      </c>
      <c r="D8" s="1">
        <v>1294.32</v>
      </c>
      <c r="E8" s="1">
        <v>249.15</v>
      </c>
      <c r="F8" s="1">
        <v>4944.91</v>
      </c>
      <c r="G8" s="1">
        <v>15063.58</v>
      </c>
      <c r="H8" s="1">
        <v>2674.14</v>
      </c>
      <c r="I8" s="1">
        <v>12204.17</v>
      </c>
      <c r="J8" s="1">
        <v>4835.61</v>
      </c>
      <c r="K8" s="1">
        <v>2248.99</v>
      </c>
    </row>
    <row r="9">
      <c r="A9" s="1" t="s">
        <v>435</v>
      </c>
      <c r="B9" s="1">
        <v>2227.92</v>
      </c>
      <c r="C9" s="1">
        <v>8986.84</v>
      </c>
      <c r="D9" s="1">
        <v>1387.11</v>
      </c>
      <c r="E9" s="1">
        <v>245.11</v>
      </c>
      <c r="F9" s="1">
        <v>4981.18</v>
      </c>
      <c r="G9" s="1">
        <v>15256.14</v>
      </c>
      <c r="H9" s="1">
        <v>2700.56</v>
      </c>
      <c r="I9" s="1">
        <v>12314.06</v>
      </c>
      <c r="J9" s="1">
        <v>4891.83</v>
      </c>
      <c r="K9" s="1">
        <v>2294.85</v>
      </c>
    </row>
    <row r="10">
      <c r="A10" s="1" t="s">
        <v>708</v>
      </c>
      <c r="B10" s="1">
        <v>2466.68</v>
      </c>
      <c r="C10" s="1">
        <v>9961.86</v>
      </c>
      <c r="D10" s="1">
        <v>1659.15</v>
      </c>
      <c r="E10" s="1">
        <v>266.91</v>
      </c>
      <c r="F10" s="1">
        <v>5383.49</v>
      </c>
      <c r="G10" s="1">
        <v>16028.7</v>
      </c>
      <c r="H10" s="1">
        <v>2941.34</v>
      </c>
      <c r="I10" s="1">
        <v>13140.65</v>
      </c>
      <c r="J10" s="1">
        <v>5190.18</v>
      </c>
      <c r="K10" s="1">
        <v>2492.19</v>
      </c>
    </row>
    <row r="12">
      <c r="B12" s="1" t="s">
        <v>3</v>
      </c>
      <c r="C12" s="1" t="s">
        <v>6</v>
      </c>
      <c r="D12" s="1" t="s">
        <v>8</v>
      </c>
      <c r="E12" s="1" t="s">
        <v>11</v>
      </c>
      <c r="F12" s="1" t="s">
        <v>15</v>
      </c>
      <c r="G12" s="1" t="s">
        <v>17</v>
      </c>
      <c r="H12" s="1" t="s">
        <v>722</v>
      </c>
      <c r="I12" s="1" t="s">
        <v>19</v>
      </c>
      <c r="J12" s="1" t="s">
        <v>20</v>
      </c>
      <c r="K12" s="1" t="s">
        <v>21</v>
      </c>
    </row>
    <row r="13">
      <c r="A13" s="1" t="s">
        <v>430</v>
      </c>
      <c r="B13" s="1">
        <f t="shared" ref="B13:K13" si="1">B4/B$4</f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</row>
    <row r="14">
      <c r="A14" s="1" t="s">
        <v>431</v>
      </c>
      <c r="B14" s="1">
        <f t="shared" ref="B14:K14" si="2">B5/B$4</f>
        <v>1.040307896</v>
      </c>
      <c r="C14" s="1">
        <f t="shared" si="2"/>
        <v>0.9994609464</v>
      </c>
      <c r="D14" s="1">
        <f t="shared" si="2"/>
        <v>0.9996164577</v>
      </c>
      <c r="E14" s="1">
        <f t="shared" si="2"/>
        <v>1.052795161</v>
      </c>
      <c r="F14" s="1">
        <f t="shared" si="2"/>
        <v>1.043732734</v>
      </c>
      <c r="G14" s="1">
        <f t="shared" si="2"/>
        <v>0.9819765347</v>
      </c>
      <c r="H14" s="1">
        <f t="shared" si="2"/>
        <v>1.00648905</v>
      </c>
      <c r="I14" s="1">
        <f t="shared" si="2"/>
        <v>0.9806986255</v>
      </c>
      <c r="J14" s="1">
        <f t="shared" si="2"/>
        <v>0.937634588</v>
      </c>
      <c r="K14" s="1">
        <f t="shared" si="2"/>
        <v>1.098557007</v>
      </c>
    </row>
    <row r="15">
      <c r="A15" s="1" t="s">
        <v>432</v>
      </c>
      <c r="B15" s="1">
        <f t="shared" ref="B15:K15" si="3">B6/B$4</f>
        <v>0.7749105644</v>
      </c>
      <c r="C15" s="1">
        <f t="shared" si="3"/>
        <v>0.8647609535</v>
      </c>
      <c r="D15" s="1">
        <f t="shared" si="3"/>
        <v>0.9748516594</v>
      </c>
      <c r="E15" s="1">
        <f t="shared" si="3"/>
        <v>1.070981562</v>
      </c>
      <c r="F15" s="1">
        <f t="shared" si="3"/>
        <v>0.8558334262</v>
      </c>
      <c r="G15" s="1">
        <f t="shared" si="3"/>
        <v>0.7966840405</v>
      </c>
      <c r="H15" s="1">
        <f t="shared" si="3"/>
        <v>1.00648905</v>
      </c>
      <c r="I15" s="1">
        <f t="shared" si="3"/>
        <v>0.7184861312</v>
      </c>
      <c r="J15" s="1">
        <f t="shared" si="3"/>
        <v>0.7623805507</v>
      </c>
      <c r="K15" s="1">
        <f t="shared" si="3"/>
        <v>0.9751022219</v>
      </c>
    </row>
    <row r="16">
      <c r="A16" s="1" t="s">
        <v>433</v>
      </c>
      <c r="B16" s="1">
        <f t="shared" ref="B16:K16" si="4">B7/B$4</f>
        <v>0.786785575</v>
      </c>
      <c r="C16" s="1">
        <f t="shared" si="4"/>
        <v>0.8660104878</v>
      </c>
      <c r="D16" s="1">
        <f t="shared" si="4"/>
        <v>0.98536523</v>
      </c>
      <c r="E16" s="1">
        <f t="shared" si="4"/>
        <v>1.024276534</v>
      </c>
      <c r="F16" s="1">
        <f t="shared" si="4"/>
        <v>0.8548921213</v>
      </c>
      <c r="G16" s="1">
        <f t="shared" si="4"/>
        <v>0.7939689335</v>
      </c>
      <c r="H16" s="1">
        <f t="shared" si="4"/>
        <v>1.007676762</v>
      </c>
      <c r="I16" s="1">
        <f t="shared" si="4"/>
        <v>0.7192838689</v>
      </c>
      <c r="J16" s="1">
        <f t="shared" si="4"/>
        <v>0.7701337461</v>
      </c>
      <c r="K16" s="1">
        <f t="shared" si="4"/>
        <v>0.9637468699</v>
      </c>
    </row>
    <row r="17">
      <c r="A17" s="1" t="s">
        <v>434</v>
      </c>
      <c r="B17" s="1">
        <f t="shared" ref="B17:K17" si="5">B8/B$4</f>
        <v>0.7030196165</v>
      </c>
      <c r="C17" s="1">
        <f t="shared" si="5"/>
        <v>0.8667388047</v>
      </c>
      <c r="D17" s="1">
        <f t="shared" si="5"/>
        <v>0.9733851742</v>
      </c>
      <c r="E17" s="1">
        <f t="shared" si="5"/>
        <v>1.046453022</v>
      </c>
      <c r="F17" s="1">
        <f t="shared" si="5"/>
        <v>0.7983992973</v>
      </c>
      <c r="G17" s="1">
        <f t="shared" si="5"/>
        <v>0.7933895702</v>
      </c>
      <c r="H17" s="1">
        <f t="shared" si="5"/>
        <v>1.008287584</v>
      </c>
      <c r="I17" s="1">
        <f t="shared" si="5"/>
        <v>0.7169165031</v>
      </c>
      <c r="J17" s="1">
        <f t="shared" si="5"/>
        <v>0.7469900177</v>
      </c>
      <c r="K17" s="1">
        <f t="shared" si="5"/>
        <v>0.8910702399</v>
      </c>
    </row>
    <row r="18">
      <c r="A18" s="1" t="s">
        <v>435</v>
      </c>
      <c r="B18" s="1">
        <f t="shared" ref="B18:K18" si="6">B9/B$4</f>
        <v>0.7554704057</v>
      </c>
      <c r="C18" s="1">
        <f t="shared" si="6"/>
        <v>0.8905126559</v>
      </c>
      <c r="D18" s="1">
        <f t="shared" si="6"/>
        <v>1.043167307</v>
      </c>
      <c r="E18" s="1">
        <f t="shared" si="6"/>
        <v>1.029484649</v>
      </c>
      <c r="F18" s="1">
        <f t="shared" si="6"/>
        <v>0.8042554085</v>
      </c>
      <c r="G18" s="1">
        <f t="shared" si="6"/>
        <v>0.8035315879</v>
      </c>
      <c r="H18" s="1">
        <f t="shared" si="6"/>
        <v>1.018249276</v>
      </c>
      <c r="I18" s="1">
        <f t="shared" si="6"/>
        <v>0.7233718339</v>
      </c>
      <c r="J18" s="1">
        <f t="shared" si="6"/>
        <v>0.7556747087</v>
      </c>
      <c r="K18" s="1">
        <f t="shared" si="6"/>
        <v>0.909240388</v>
      </c>
    </row>
    <row r="19">
      <c r="B19" s="1">
        <f t="shared" ref="B19:K19" si="7">B10/B$4</f>
        <v>0.8364320713</v>
      </c>
      <c r="C19" s="1">
        <f t="shared" si="7"/>
        <v>0.9871281124</v>
      </c>
      <c r="D19" s="1">
        <f t="shared" si="7"/>
        <v>1.24775327</v>
      </c>
      <c r="E19" s="1">
        <f t="shared" si="7"/>
        <v>1.121046663</v>
      </c>
      <c r="F19" s="1">
        <f t="shared" si="7"/>
        <v>0.8692119034</v>
      </c>
      <c r="G19" s="1">
        <f t="shared" si="7"/>
        <v>0.8442218519</v>
      </c>
      <c r="H19" s="1">
        <f t="shared" si="7"/>
        <v>1.109035654</v>
      </c>
      <c r="I19" s="1">
        <f t="shared" si="7"/>
        <v>0.7719286806</v>
      </c>
      <c r="J19" s="1">
        <f t="shared" si="7"/>
        <v>0.8017628903</v>
      </c>
      <c r="K19" s="1">
        <f t="shared" si="7"/>
        <v>0.9874282862</v>
      </c>
    </row>
    <row r="20">
      <c r="B20" s="11" t="s">
        <v>3</v>
      </c>
    </row>
    <row r="21">
      <c r="A21" s="11" t="s">
        <v>430</v>
      </c>
      <c r="B21" s="11">
        <v>1.0</v>
      </c>
      <c r="C21" s="1">
        <v>67.73</v>
      </c>
    </row>
    <row r="22">
      <c r="A22" s="11" t="s">
        <v>431</v>
      </c>
      <c r="B22" s="11">
        <v>1.0403078957630423</v>
      </c>
      <c r="C22" s="1">
        <v>68.37</v>
      </c>
    </row>
    <row r="23">
      <c r="A23" s="11" t="s">
        <v>432</v>
      </c>
      <c r="B23" s="11">
        <v>0.7749105644190502</v>
      </c>
      <c r="C23" s="1">
        <v>57.64</v>
      </c>
    </row>
    <row r="24">
      <c r="A24" s="11" t="s">
        <v>433</v>
      </c>
      <c r="B24" s="11">
        <v>0.7867855750156829</v>
      </c>
      <c r="C24" s="1">
        <v>67.74</v>
      </c>
    </row>
    <row r="25">
      <c r="A25" s="11" t="s">
        <v>434</v>
      </c>
      <c r="B25" s="11">
        <v>0.7030196164866651</v>
      </c>
      <c r="C25" s="1">
        <v>65.65</v>
      </c>
    </row>
    <row r="26">
      <c r="A26" s="11" t="s">
        <v>435</v>
      </c>
      <c r="B26" s="11">
        <v>0.7554704057238771</v>
      </c>
      <c r="C26" s="1">
        <v>68.36</v>
      </c>
    </row>
    <row r="27">
      <c r="F27" s="1">
        <v>105.18</v>
      </c>
    </row>
    <row r="28">
      <c r="B28" s="11" t="s">
        <v>3</v>
      </c>
      <c r="F28" s="1">
        <v>104.89</v>
      </c>
      <c r="O28" s="1">
        <v>2466.68</v>
      </c>
    </row>
    <row r="29">
      <c r="A29" s="11" t="s">
        <v>430</v>
      </c>
      <c r="B29" s="11">
        <v>1.0</v>
      </c>
      <c r="C29" s="8">
        <f t="shared" ref="C29:C34" si="8">C21/$C$21</f>
        <v>1</v>
      </c>
      <c r="F29" s="1">
        <v>106.44</v>
      </c>
      <c r="L29" s="1" t="s">
        <v>723</v>
      </c>
      <c r="O29" s="1">
        <v>9961.86</v>
      </c>
    </row>
    <row r="30">
      <c r="A30" s="11" t="s">
        <v>431</v>
      </c>
      <c r="B30" s="11">
        <v>1.0403078957630423</v>
      </c>
      <c r="C30" s="8">
        <f t="shared" si="8"/>
        <v>1.009449284</v>
      </c>
      <c r="F30" s="1">
        <v>105.16</v>
      </c>
      <c r="L30" s="1" t="s">
        <v>724</v>
      </c>
      <c r="O30" s="1">
        <v>1659.15</v>
      </c>
    </row>
    <row r="31">
      <c r="A31" s="11" t="s">
        <v>432</v>
      </c>
      <c r="B31" s="11">
        <v>0.7749105644190502</v>
      </c>
      <c r="C31" s="8">
        <f t="shared" si="8"/>
        <v>0.8510261332</v>
      </c>
      <c r="F31" s="1">
        <v>105.58</v>
      </c>
      <c r="L31" s="25" t="s">
        <v>725</v>
      </c>
      <c r="O31" s="1">
        <v>266.91</v>
      </c>
    </row>
    <row r="32">
      <c r="A32" s="11" t="s">
        <v>433</v>
      </c>
      <c r="B32" s="11">
        <v>0.7867855750156829</v>
      </c>
      <c r="C32" s="8">
        <f t="shared" si="8"/>
        <v>1.000147645</v>
      </c>
      <c r="F32" s="1">
        <v>105.69</v>
      </c>
      <c r="L32" s="1" t="s">
        <v>726</v>
      </c>
      <c r="O32" s="1">
        <v>5383.49</v>
      </c>
    </row>
    <row r="33">
      <c r="A33" s="11" t="s">
        <v>434</v>
      </c>
      <c r="B33" s="11">
        <v>0.7030196164866651</v>
      </c>
      <c r="C33" s="8">
        <f t="shared" si="8"/>
        <v>0.9692898273</v>
      </c>
      <c r="L33" s="1" t="s">
        <v>727</v>
      </c>
      <c r="O33" s="1">
        <v>16028.7</v>
      </c>
    </row>
    <row r="34">
      <c r="A34" s="11" t="s">
        <v>435</v>
      </c>
      <c r="B34" s="11">
        <v>0.7554704057238771</v>
      </c>
      <c r="C34" s="8">
        <f t="shared" si="8"/>
        <v>1.009301639</v>
      </c>
      <c r="O34" s="1">
        <v>2941.34</v>
      </c>
    </row>
    <row r="35">
      <c r="O35" s="1">
        <v>13140.65</v>
      </c>
    </row>
    <row r="36">
      <c r="B36" s="1" t="s">
        <v>6</v>
      </c>
      <c r="L36" s="1" t="s">
        <v>728</v>
      </c>
      <c r="O36" s="1">
        <v>5190.18</v>
      </c>
    </row>
    <row r="37">
      <c r="A37" s="1" t="s">
        <v>430</v>
      </c>
      <c r="B37" s="1">
        <v>1.0</v>
      </c>
      <c r="C37" s="1">
        <v>71.65</v>
      </c>
      <c r="D37" s="1">
        <v>67.92</v>
      </c>
      <c r="O37" s="1">
        <v>2492.19</v>
      </c>
    </row>
    <row r="38">
      <c r="A38" s="1" t="s">
        <v>431</v>
      </c>
      <c r="B38" s="1">
        <v>0.9994609463562352</v>
      </c>
      <c r="C38" s="1">
        <v>72.0</v>
      </c>
      <c r="D38" s="1">
        <v>68.48</v>
      </c>
    </row>
    <row r="39">
      <c r="A39" s="1" t="s">
        <v>432</v>
      </c>
      <c r="B39" s="1">
        <v>0.8647609534907686</v>
      </c>
      <c r="C39" s="1">
        <v>68.61</v>
      </c>
      <c r="D39" s="1">
        <v>67.95</v>
      </c>
    </row>
    <row r="40">
      <c r="A40" s="1" t="s">
        <v>433</v>
      </c>
      <c r="B40" s="1">
        <v>0.8660104877642749</v>
      </c>
      <c r="C40" s="1">
        <v>69.32</v>
      </c>
      <c r="D40" s="1">
        <v>67.54</v>
      </c>
    </row>
    <row r="41">
      <c r="A41" s="1" t="s">
        <v>434</v>
      </c>
      <c r="B41" s="1">
        <v>0.8667388047278175</v>
      </c>
      <c r="C41" s="1">
        <v>70.35</v>
      </c>
      <c r="D41" s="1">
        <v>67.92</v>
      </c>
    </row>
    <row r="42">
      <c r="A42" s="1" t="s">
        <v>435</v>
      </c>
      <c r="B42" s="1">
        <v>0.8905126558697393</v>
      </c>
      <c r="C42" s="1">
        <v>71.37</v>
      </c>
      <c r="D42" s="1">
        <v>68.31</v>
      </c>
    </row>
    <row r="44">
      <c r="B44" s="1" t="s">
        <v>6</v>
      </c>
    </row>
    <row r="45">
      <c r="A45" s="1" t="s">
        <v>430</v>
      </c>
      <c r="B45" s="1">
        <v>1.0</v>
      </c>
      <c r="C45" s="8">
        <f>C37/C$37</f>
        <v>1</v>
      </c>
    </row>
    <row r="46">
      <c r="A46" s="1" t="s">
        <v>431</v>
      </c>
      <c r="B46" s="1">
        <v>0.9994609463562352</v>
      </c>
      <c r="C46" s="8">
        <f t="shared" ref="C46:C50" si="9">C38/$C$37</f>
        <v>1.004884857</v>
      </c>
    </row>
    <row r="47">
      <c r="A47" s="1" t="s">
        <v>432</v>
      </c>
      <c r="B47" s="1">
        <v>0.8647609534907686</v>
      </c>
      <c r="C47" s="8">
        <f t="shared" si="9"/>
        <v>0.9575715283</v>
      </c>
    </row>
    <row r="48">
      <c r="A48" s="1" t="s">
        <v>433</v>
      </c>
      <c r="B48" s="1">
        <v>0.8660104877642749</v>
      </c>
      <c r="C48" s="8">
        <f t="shared" si="9"/>
        <v>0.9674808095</v>
      </c>
    </row>
    <row r="49">
      <c r="A49" s="1" t="s">
        <v>434</v>
      </c>
      <c r="B49" s="1">
        <v>0.8667388047278175</v>
      </c>
      <c r="C49" s="8">
        <f t="shared" si="9"/>
        <v>0.9818562456</v>
      </c>
    </row>
    <row r="50">
      <c r="A50" s="1" t="s">
        <v>435</v>
      </c>
      <c r="B50" s="1">
        <v>0.8905126558697393</v>
      </c>
      <c r="C50" s="8">
        <f t="shared" si="9"/>
        <v>0.9960921144</v>
      </c>
    </row>
    <row r="52">
      <c r="B52" s="1" t="s">
        <v>8</v>
      </c>
    </row>
    <row r="53">
      <c r="A53" s="11" t="s">
        <v>430</v>
      </c>
      <c r="B53" s="1">
        <v>1.0</v>
      </c>
      <c r="C53" s="1">
        <v>3.16</v>
      </c>
      <c r="D53" s="1" t="s">
        <v>729</v>
      </c>
    </row>
    <row r="54">
      <c r="A54" s="11" t="s">
        <v>431</v>
      </c>
      <c r="B54" s="1">
        <v>0.9996164577238646</v>
      </c>
      <c r="C54" s="1">
        <v>3.13</v>
      </c>
      <c r="D54" s="1">
        <v>67.73</v>
      </c>
    </row>
    <row r="55">
      <c r="A55" s="11" t="s">
        <v>432</v>
      </c>
      <c r="B55" s="1">
        <v>0.974851659384377</v>
      </c>
      <c r="C55" s="1">
        <v>3.07</v>
      </c>
      <c r="D55" s="1">
        <v>67.21</v>
      </c>
    </row>
    <row r="56">
      <c r="A56" s="11" t="s">
        <v>433</v>
      </c>
      <c r="B56" s="1">
        <v>0.9853652300125592</v>
      </c>
      <c r="C56" s="1">
        <v>3.33</v>
      </c>
      <c r="D56" s="1">
        <v>67.61</v>
      </c>
    </row>
    <row r="57">
      <c r="A57" s="11" t="s">
        <v>434</v>
      </c>
      <c r="B57" s="1">
        <v>0.9733851742109181</v>
      </c>
      <c r="C57" s="1">
        <v>3.22</v>
      </c>
      <c r="D57" s="1">
        <v>67.87</v>
      </c>
    </row>
    <row r="58">
      <c r="A58" s="11" t="s">
        <v>435</v>
      </c>
      <c r="B58" s="1">
        <v>1.0431673071571996</v>
      </c>
      <c r="C58" s="1">
        <v>3.38</v>
      </c>
      <c r="D58" s="1">
        <v>67.48</v>
      </c>
    </row>
    <row r="60">
      <c r="B60" s="1" t="s">
        <v>8</v>
      </c>
    </row>
    <row r="61">
      <c r="A61" s="11" t="s">
        <v>430</v>
      </c>
      <c r="B61" s="1">
        <v>1.0</v>
      </c>
      <c r="C61" s="8">
        <f t="shared" ref="C61:C66" si="10">C53/$C$53</f>
        <v>1</v>
      </c>
    </row>
    <row r="62">
      <c r="A62" s="11" t="s">
        <v>431</v>
      </c>
      <c r="B62" s="1">
        <v>0.9996164577238646</v>
      </c>
      <c r="C62" s="8">
        <f t="shared" si="10"/>
        <v>0.9905063291</v>
      </c>
    </row>
    <row r="63">
      <c r="A63" s="11" t="s">
        <v>432</v>
      </c>
      <c r="B63" s="1">
        <v>0.974851659384377</v>
      </c>
      <c r="C63" s="8">
        <f t="shared" si="10"/>
        <v>0.9715189873</v>
      </c>
    </row>
    <row r="64">
      <c r="A64" s="11" t="s">
        <v>433</v>
      </c>
      <c r="B64" s="1">
        <v>0.9853652300125592</v>
      </c>
      <c r="C64" s="8">
        <f t="shared" si="10"/>
        <v>1.053797468</v>
      </c>
    </row>
    <row r="65">
      <c r="A65" s="11" t="s">
        <v>434</v>
      </c>
      <c r="B65" s="1">
        <v>0.9733851742109181</v>
      </c>
      <c r="C65" s="8">
        <f t="shared" si="10"/>
        <v>1.018987342</v>
      </c>
    </row>
    <row r="66">
      <c r="A66" s="11" t="s">
        <v>435</v>
      </c>
      <c r="B66" s="1">
        <v>1.0431673071571996</v>
      </c>
      <c r="C66" s="8">
        <f t="shared" si="10"/>
        <v>1.069620253</v>
      </c>
    </row>
    <row r="68">
      <c r="B68" s="1" t="s">
        <v>11</v>
      </c>
    </row>
    <row r="69">
      <c r="A69" s="1" t="s">
        <v>430</v>
      </c>
      <c r="B69" s="1">
        <v>1.0</v>
      </c>
      <c r="C69" s="1">
        <v>73.55</v>
      </c>
    </row>
    <row r="70">
      <c r="A70" s="1" t="s">
        <v>431</v>
      </c>
      <c r="B70" s="1">
        <v>1.052795161493553</v>
      </c>
      <c r="C70" s="1">
        <v>74.72</v>
      </c>
    </row>
    <row r="71">
      <c r="A71" s="1" t="s">
        <v>432</v>
      </c>
      <c r="B71" s="1">
        <v>1.0709815615943552</v>
      </c>
      <c r="C71" s="1">
        <v>76.68</v>
      </c>
    </row>
    <row r="72">
      <c r="A72" s="1" t="s">
        <v>433</v>
      </c>
      <c r="B72" s="1">
        <v>1.0242765340837499</v>
      </c>
      <c r="C72" s="1">
        <v>76.17</v>
      </c>
    </row>
    <row r="73">
      <c r="A73" s="1" t="s">
        <v>434</v>
      </c>
      <c r="B73" s="1">
        <v>1.0464530219664834</v>
      </c>
      <c r="C73" s="1">
        <v>76.37</v>
      </c>
    </row>
    <row r="74">
      <c r="A74" s="1" t="s">
        <v>435</v>
      </c>
      <c r="B74" s="1">
        <v>1.0294846486622706</v>
      </c>
      <c r="C74" s="1">
        <v>74.44</v>
      </c>
    </row>
    <row r="77">
      <c r="B77" s="1" t="s">
        <v>11</v>
      </c>
    </row>
    <row r="78">
      <c r="A78" s="1" t="s">
        <v>430</v>
      </c>
      <c r="B78" s="1">
        <v>1.0</v>
      </c>
      <c r="C78" s="8">
        <f t="shared" ref="C78:C83" si="11">C69/$C$69</f>
        <v>1</v>
      </c>
    </row>
    <row r="79">
      <c r="A79" s="1" t="s">
        <v>431</v>
      </c>
      <c r="B79" s="1">
        <v>1.052795161493553</v>
      </c>
      <c r="C79" s="8">
        <f t="shared" si="11"/>
        <v>1.015907546</v>
      </c>
    </row>
    <row r="80">
      <c r="A80" s="1" t="s">
        <v>432</v>
      </c>
      <c r="B80" s="1">
        <v>1.0709815615943552</v>
      </c>
      <c r="C80" s="8">
        <f t="shared" si="11"/>
        <v>1.042556084</v>
      </c>
    </row>
    <row r="81">
      <c r="A81" s="1" t="s">
        <v>433</v>
      </c>
      <c r="B81" s="1">
        <v>1.0242765340837499</v>
      </c>
      <c r="C81" s="8">
        <f t="shared" si="11"/>
        <v>1.035622026</v>
      </c>
    </row>
    <row r="82">
      <c r="A82" s="1" t="s">
        <v>434</v>
      </c>
      <c r="B82" s="1">
        <v>1.0464530219664834</v>
      </c>
      <c r="C82" s="8">
        <f t="shared" si="11"/>
        <v>1.038341264</v>
      </c>
    </row>
    <row r="83">
      <c r="A83" s="1" t="s">
        <v>435</v>
      </c>
      <c r="B83" s="1">
        <v>1.0294846486622706</v>
      </c>
      <c r="C83" s="8">
        <f t="shared" si="11"/>
        <v>1.012100612</v>
      </c>
    </row>
    <row r="85">
      <c r="B85" s="1" t="s">
        <v>15</v>
      </c>
    </row>
    <row r="86">
      <c r="A86" s="11" t="s">
        <v>430</v>
      </c>
      <c r="B86" s="1">
        <v>1.0</v>
      </c>
      <c r="C86" s="1">
        <v>51.92</v>
      </c>
    </row>
    <row r="87">
      <c r="A87" s="11" t="s">
        <v>431</v>
      </c>
      <c r="B87" s="1">
        <v>1.0437327339982208</v>
      </c>
      <c r="C87" s="1">
        <v>51.58</v>
      </c>
    </row>
    <row r="88">
      <c r="A88" s="11" t="s">
        <v>432</v>
      </c>
      <c r="B88" s="1">
        <v>0.8558334261721506</v>
      </c>
      <c r="C88" s="1">
        <v>49.22</v>
      </c>
    </row>
    <row r="89">
      <c r="A89" s="11" t="s">
        <v>433</v>
      </c>
      <c r="B89" s="1">
        <v>0.8548921212943185</v>
      </c>
      <c r="C89" s="1">
        <v>50.64</v>
      </c>
    </row>
    <row r="90">
      <c r="A90" s="11" t="s">
        <v>434</v>
      </c>
      <c r="B90" s="1">
        <v>0.7983992973312473</v>
      </c>
      <c r="C90" s="1">
        <v>48.35</v>
      </c>
    </row>
    <row r="91">
      <c r="A91" s="11" t="s">
        <v>435</v>
      </c>
      <c r="B91" s="1">
        <v>0.8042554084665773</v>
      </c>
      <c r="C91" s="1">
        <v>48.3</v>
      </c>
    </row>
    <row r="93">
      <c r="B93" s="1" t="s">
        <v>15</v>
      </c>
    </row>
    <row r="94">
      <c r="A94" s="11" t="s">
        <v>430</v>
      </c>
      <c r="B94" s="1">
        <v>1.0</v>
      </c>
      <c r="C94" s="8">
        <f t="shared" ref="C94:C99" si="12">C86/$C$86</f>
        <v>1</v>
      </c>
    </row>
    <row r="95">
      <c r="A95" s="11" t="s">
        <v>431</v>
      </c>
      <c r="B95" s="1">
        <v>1.0437327339982208</v>
      </c>
      <c r="C95" s="8">
        <f t="shared" si="12"/>
        <v>0.9934514638</v>
      </c>
    </row>
    <row r="96">
      <c r="A96" s="11" t="s">
        <v>432</v>
      </c>
      <c r="B96" s="1">
        <v>0.8558334261721506</v>
      </c>
      <c r="C96" s="8">
        <f t="shared" si="12"/>
        <v>0.9479969183</v>
      </c>
    </row>
    <row r="97">
      <c r="A97" s="11" t="s">
        <v>433</v>
      </c>
      <c r="B97" s="1">
        <v>0.8548921212943185</v>
      </c>
      <c r="C97" s="8">
        <f t="shared" si="12"/>
        <v>0.9753466872</v>
      </c>
    </row>
    <row r="98">
      <c r="A98" s="11" t="s">
        <v>434</v>
      </c>
      <c r="B98" s="1">
        <v>0.7983992973312473</v>
      </c>
      <c r="C98" s="8">
        <f t="shared" si="12"/>
        <v>0.9312403698</v>
      </c>
    </row>
    <row r="99">
      <c r="A99" s="11" t="s">
        <v>435</v>
      </c>
      <c r="B99" s="1">
        <v>0.8042554084665773</v>
      </c>
      <c r="C99" s="8">
        <f t="shared" si="12"/>
        <v>0.9302773498</v>
      </c>
    </row>
    <row r="101">
      <c r="B101" s="1" t="s">
        <v>17</v>
      </c>
    </row>
    <row r="102">
      <c r="A102" s="1" t="s">
        <v>430</v>
      </c>
      <c r="B102" s="1">
        <v>1.0</v>
      </c>
      <c r="C102" s="1">
        <v>52.2</v>
      </c>
    </row>
    <row r="103">
      <c r="A103" s="1" t="s">
        <v>431</v>
      </c>
      <c r="B103" s="1">
        <v>0.9819765347333559</v>
      </c>
      <c r="C103" s="1">
        <v>54.12</v>
      </c>
    </row>
    <row r="104">
      <c r="A104" s="1" t="s">
        <v>432</v>
      </c>
      <c r="B104" s="1">
        <v>0.7966840405427896</v>
      </c>
      <c r="C104" s="1">
        <v>53.84</v>
      </c>
    </row>
    <row r="105">
      <c r="A105" s="1" t="s">
        <v>433</v>
      </c>
      <c r="B105" s="1">
        <v>0.7939689334869875</v>
      </c>
      <c r="C105" s="1">
        <v>54.02</v>
      </c>
    </row>
    <row r="106">
      <c r="A106" s="1" t="s">
        <v>434</v>
      </c>
      <c r="B106" s="1">
        <v>0.7933895701967096</v>
      </c>
      <c r="C106" s="1">
        <v>53.65</v>
      </c>
    </row>
    <row r="107">
      <c r="A107" s="1" t="s">
        <v>435</v>
      </c>
      <c r="B107" s="1">
        <v>0.8035315879399737</v>
      </c>
      <c r="C107" s="1">
        <v>53.81</v>
      </c>
    </row>
    <row r="109">
      <c r="B109" s="1" t="s">
        <v>17</v>
      </c>
    </row>
    <row r="110">
      <c r="A110" s="11" t="s">
        <v>430</v>
      </c>
      <c r="B110" s="1">
        <v>1.0</v>
      </c>
      <c r="C110" s="8">
        <f t="shared" ref="C110:C115" si="13">C102/$C$102</f>
        <v>1</v>
      </c>
    </row>
    <row r="111">
      <c r="A111" s="11" t="s">
        <v>431</v>
      </c>
      <c r="B111" s="1">
        <v>0.9819765347333559</v>
      </c>
      <c r="C111" s="8">
        <f t="shared" si="13"/>
        <v>1.036781609</v>
      </c>
    </row>
    <row r="112">
      <c r="A112" s="11" t="s">
        <v>432</v>
      </c>
      <c r="B112" s="1">
        <v>0.7966840405427896</v>
      </c>
      <c r="C112" s="8">
        <f t="shared" si="13"/>
        <v>1.031417625</v>
      </c>
    </row>
    <row r="113">
      <c r="A113" s="11" t="s">
        <v>433</v>
      </c>
      <c r="B113" s="1">
        <v>0.7939689334869875</v>
      </c>
      <c r="C113" s="8">
        <f t="shared" si="13"/>
        <v>1.0348659</v>
      </c>
    </row>
    <row r="114">
      <c r="A114" s="11" t="s">
        <v>434</v>
      </c>
      <c r="B114" s="1">
        <v>0.7933895701967096</v>
      </c>
      <c r="C114" s="8">
        <f t="shared" si="13"/>
        <v>1.027777778</v>
      </c>
    </row>
    <row r="115">
      <c r="A115" s="11" t="s">
        <v>435</v>
      </c>
      <c r="B115" s="1">
        <v>0.8035315879399737</v>
      </c>
      <c r="C115" s="8">
        <f t="shared" si="13"/>
        <v>1.030842912</v>
      </c>
    </row>
    <row r="117">
      <c r="B117" s="1" t="s">
        <v>722</v>
      </c>
    </row>
    <row r="118">
      <c r="A118" s="11" t="s">
        <v>430</v>
      </c>
      <c r="B118" s="1">
        <v>1.0</v>
      </c>
      <c r="C118" s="1">
        <v>58.39</v>
      </c>
    </row>
    <row r="119">
      <c r="A119" s="11" t="s">
        <v>431</v>
      </c>
      <c r="B119" s="1">
        <v>1.0064890504343629</v>
      </c>
      <c r="C119" s="1">
        <v>58.75</v>
      </c>
    </row>
    <row r="120">
      <c r="A120" s="11" t="s">
        <v>432</v>
      </c>
      <c r="B120" s="1">
        <v>1.0064890504343629</v>
      </c>
      <c r="C120" s="1">
        <v>59.02</v>
      </c>
    </row>
    <row r="121">
      <c r="A121" s="11" t="s">
        <v>433</v>
      </c>
      <c r="B121" s="1">
        <v>1.0076767615830116</v>
      </c>
      <c r="C121" s="1">
        <v>58.96</v>
      </c>
    </row>
    <row r="122">
      <c r="A122" s="11" t="s">
        <v>434</v>
      </c>
      <c r="B122" s="1">
        <v>1.0082875844594594</v>
      </c>
      <c r="C122" s="1">
        <v>59.36</v>
      </c>
    </row>
    <row r="123">
      <c r="A123" s="11" t="s">
        <v>435</v>
      </c>
      <c r="B123" s="1">
        <v>1.018249276061776</v>
      </c>
      <c r="C123" s="1">
        <v>59.91</v>
      </c>
    </row>
    <row r="125">
      <c r="B125" s="1" t="s">
        <v>722</v>
      </c>
    </row>
    <row r="126">
      <c r="A126" s="1" t="s">
        <v>430</v>
      </c>
      <c r="B126" s="1">
        <v>1.0</v>
      </c>
      <c r="C126" s="8">
        <f t="shared" ref="C126:C131" si="14">C118/$C$118</f>
        <v>1</v>
      </c>
    </row>
    <row r="127">
      <c r="A127" s="1" t="s">
        <v>431</v>
      </c>
      <c r="B127" s="1">
        <v>1.0064890504343629</v>
      </c>
      <c r="C127" s="8">
        <f t="shared" si="14"/>
        <v>1.006165439</v>
      </c>
    </row>
    <row r="128">
      <c r="A128" s="1" t="s">
        <v>432</v>
      </c>
      <c r="B128" s="1">
        <v>1.0064890504343629</v>
      </c>
      <c r="C128" s="8">
        <f t="shared" si="14"/>
        <v>1.010789519</v>
      </c>
    </row>
    <row r="129">
      <c r="A129" s="1" t="s">
        <v>433</v>
      </c>
      <c r="B129" s="1">
        <v>1.0076767615830116</v>
      </c>
      <c r="C129" s="8">
        <f t="shared" si="14"/>
        <v>1.009761946</v>
      </c>
    </row>
    <row r="130">
      <c r="A130" s="1" t="s">
        <v>434</v>
      </c>
      <c r="B130" s="1">
        <v>1.0082875844594594</v>
      </c>
      <c r="C130" s="8">
        <f t="shared" si="14"/>
        <v>1.016612434</v>
      </c>
    </row>
    <row r="131">
      <c r="A131" s="1" t="s">
        <v>435</v>
      </c>
      <c r="B131" s="1">
        <v>1.018249276061776</v>
      </c>
      <c r="C131" s="8">
        <f t="shared" si="14"/>
        <v>1.026031855</v>
      </c>
    </row>
    <row r="133">
      <c r="B133" s="1" t="s">
        <v>19</v>
      </c>
    </row>
    <row r="134">
      <c r="A134" s="11" t="s">
        <v>430</v>
      </c>
      <c r="B134" s="1">
        <v>1.0</v>
      </c>
      <c r="C134" s="1">
        <v>112.28</v>
      </c>
    </row>
    <row r="135">
      <c r="A135" s="11" t="s">
        <v>431</v>
      </c>
      <c r="B135" s="1">
        <v>0.9806986255179715</v>
      </c>
      <c r="C135" s="1">
        <v>112.02</v>
      </c>
    </row>
    <row r="136">
      <c r="A136" s="11" t="s">
        <v>432</v>
      </c>
      <c r="B136" s="1">
        <v>0.7184861312307835</v>
      </c>
      <c r="C136" s="1">
        <v>111.43</v>
      </c>
    </row>
    <row r="137">
      <c r="A137" s="11" t="s">
        <v>433</v>
      </c>
      <c r="B137" s="1">
        <v>0.7192838688984523</v>
      </c>
      <c r="C137" s="1">
        <v>112.68</v>
      </c>
    </row>
    <row r="138">
      <c r="A138" s="11" t="s">
        <v>434</v>
      </c>
      <c r="B138" s="1">
        <v>0.7169165030658269</v>
      </c>
      <c r="C138" s="1">
        <v>112.08</v>
      </c>
    </row>
    <row r="139">
      <c r="A139" s="11" t="s">
        <v>435</v>
      </c>
      <c r="B139" s="1">
        <v>0.7233718338684872</v>
      </c>
      <c r="C139" s="1">
        <v>111.42</v>
      </c>
    </row>
    <row r="141">
      <c r="B141" s="1" t="s">
        <v>19</v>
      </c>
    </row>
    <row r="142">
      <c r="A142" s="11" t="s">
        <v>430</v>
      </c>
      <c r="B142" s="1">
        <v>1.0</v>
      </c>
      <c r="C142" s="8">
        <f t="shared" ref="C142:C147" si="15">C134/$C$134</f>
        <v>1</v>
      </c>
    </row>
    <row r="143">
      <c r="A143" s="11" t="s">
        <v>431</v>
      </c>
      <c r="B143" s="1">
        <v>0.9806986255179715</v>
      </c>
      <c r="C143" s="8">
        <f t="shared" si="15"/>
        <v>0.9976843605</v>
      </c>
    </row>
    <row r="144">
      <c r="A144" s="11" t="s">
        <v>432</v>
      </c>
      <c r="B144" s="1">
        <v>0.7184861312307835</v>
      </c>
      <c r="C144" s="8">
        <f t="shared" si="15"/>
        <v>0.9924296402</v>
      </c>
    </row>
    <row r="145">
      <c r="A145" s="11" t="s">
        <v>433</v>
      </c>
      <c r="B145" s="1">
        <v>0.7192838688984523</v>
      </c>
      <c r="C145" s="8">
        <f t="shared" si="15"/>
        <v>1.003562522</v>
      </c>
    </row>
    <row r="146">
      <c r="A146" s="11" t="s">
        <v>434</v>
      </c>
      <c r="B146" s="1">
        <v>0.7169165030658269</v>
      </c>
      <c r="C146" s="8">
        <f t="shared" si="15"/>
        <v>0.9982187389</v>
      </c>
    </row>
    <row r="147">
      <c r="A147" s="11" t="s">
        <v>435</v>
      </c>
      <c r="B147" s="1">
        <v>0.7233718338684872</v>
      </c>
      <c r="C147" s="8">
        <f t="shared" si="15"/>
        <v>0.9923405771</v>
      </c>
    </row>
    <row r="149">
      <c r="B149" s="1" t="s">
        <v>20</v>
      </c>
    </row>
    <row r="150">
      <c r="A150" s="11" t="s">
        <v>430</v>
      </c>
      <c r="B150" s="1">
        <v>1.0</v>
      </c>
      <c r="C150" s="1">
        <v>115.12</v>
      </c>
    </row>
    <row r="151">
      <c r="A151" s="11" t="s">
        <v>431</v>
      </c>
      <c r="B151" s="1">
        <v>0.9376345879946736</v>
      </c>
      <c r="C151" s="1">
        <v>113.13</v>
      </c>
    </row>
    <row r="152">
      <c r="A152" s="11" t="s">
        <v>432</v>
      </c>
      <c r="B152" s="1">
        <v>0.7623805507410256</v>
      </c>
      <c r="C152" s="1">
        <v>114.71</v>
      </c>
    </row>
    <row r="153">
      <c r="A153" s="11" t="s">
        <v>433</v>
      </c>
      <c r="B153" s="1">
        <v>0.7701337460955965</v>
      </c>
      <c r="C153" s="1">
        <v>116.08</v>
      </c>
    </row>
    <row r="154">
      <c r="A154" s="11" t="s">
        <v>434</v>
      </c>
      <c r="B154" s="1">
        <v>0.7469900177030521</v>
      </c>
      <c r="C154" s="1">
        <v>116.93</v>
      </c>
    </row>
    <row r="155">
      <c r="A155" s="11" t="s">
        <v>435</v>
      </c>
      <c r="B155" s="1">
        <v>0.7556747087338147</v>
      </c>
      <c r="C155" s="1">
        <v>116.11</v>
      </c>
    </row>
    <row r="157">
      <c r="B157" s="1" t="s">
        <v>20</v>
      </c>
    </row>
    <row r="158">
      <c r="A158" s="1" t="s">
        <v>430</v>
      </c>
      <c r="B158" s="1">
        <v>1.0</v>
      </c>
      <c r="C158" s="8">
        <f t="shared" ref="C158:C163" si="16">C150/$C$150</f>
        <v>1</v>
      </c>
    </row>
    <row r="159">
      <c r="A159" s="1" t="s">
        <v>431</v>
      </c>
      <c r="B159" s="1">
        <v>0.9376345879946736</v>
      </c>
      <c r="C159" s="8">
        <f t="shared" si="16"/>
        <v>0.9827136901</v>
      </c>
    </row>
    <row r="160">
      <c r="A160" s="1" t="s">
        <v>432</v>
      </c>
      <c r="B160" s="1">
        <v>0.7623805507410256</v>
      </c>
      <c r="C160" s="8">
        <f t="shared" si="16"/>
        <v>0.996438499</v>
      </c>
    </row>
    <row r="161">
      <c r="A161" s="1" t="s">
        <v>433</v>
      </c>
      <c r="B161" s="1">
        <v>0.7701337460955965</v>
      </c>
      <c r="C161" s="8">
        <f t="shared" si="16"/>
        <v>1.008339124</v>
      </c>
    </row>
    <row r="162">
      <c r="A162" s="1" t="s">
        <v>434</v>
      </c>
      <c r="B162" s="1">
        <v>0.7469900177030521</v>
      </c>
      <c r="C162" s="8">
        <f t="shared" si="16"/>
        <v>1.015722724</v>
      </c>
    </row>
    <row r="163">
      <c r="A163" s="1" t="s">
        <v>435</v>
      </c>
      <c r="B163" s="1">
        <v>0.7556747087338147</v>
      </c>
      <c r="C163" s="8">
        <f t="shared" si="16"/>
        <v>1.008599722</v>
      </c>
    </row>
    <row r="165">
      <c r="B165" s="1" t="s">
        <v>21</v>
      </c>
    </row>
    <row r="166">
      <c r="A166" s="11" t="s">
        <v>430</v>
      </c>
      <c r="B166" s="1">
        <v>1.0</v>
      </c>
      <c r="C166" s="1">
        <v>55.11</v>
      </c>
    </row>
    <row r="167">
      <c r="A167" s="11" t="s">
        <v>431</v>
      </c>
      <c r="B167" s="1">
        <v>1.0985570065612222</v>
      </c>
      <c r="C167" s="1">
        <v>57.11</v>
      </c>
    </row>
    <row r="168">
      <c r="A168" s="11" t="s">
        <v>432</v>
      </c>
      <c r="B168" s="1">
        <v>0.9751022219404735</v>
      </c>
      <c r="C168" s="1">
        <v>55.55</v>
      </c>
    </row>
    <row r="169">
      <c r="A169" s="11" t="s">
        <v>433</v>
      </c>
      <c r="B169" s="1">
        <v>0.9637468699483344</v>
      </c>
      <c r="C169" s="1">
        <v>55.68</v>
      </c>
    </row>
    <row r="170">
      <c r="A170" s="11" t="s">
        <v>434</v>
      </c>
      <c r="B170" s="1">
        <v>0.8910702399442136</v>
      </c>
      <c r="C170" s="1">
        <v>55.18</v>
      </c>
    </row>
    <row r="171">
      <c r="A171" s="11" t="s">
        <v>435</v>
      </c>
      <c r="B171" s="1">
        <v>0.9092403879679228</v>
      </c>
      <c r="C171" s="1">
        <v>55.99</v>
      </c>
    </row>
    <row r="173">
      <c r="B173" s="1" t="s">
        <v>21</v>
      </c>
    </row>
    <row r="174">
      <c r="A174" s="11" t="s">
        <v>430</v>
      </c>
      <c r="B174" s="1">
        <v>1.0</v>
      </c>
      <c r="C174" s="8">
        <f t="shared" ref="C174:C179" si="17">C166/$C$166</f>
        <v>1</v>
      </c>
    </row>
    <row r="175">
      <c r="A175" s="11" t="s">
        <v>431</v>
      </c>
      <c r="B175" s="1">
        <v>1.0985570065612222</v>
      </c>
      <c r="C175" s="8">
        <f t="shared" si="17"/>
        <v>1.036291054</v>
      </c>
    </row>
    <row r="176">
      <c r="A176" s="11" t="s">
        <v>432</v>
      </c>
      <c r="B176" s="1">
        <v>0.9751022219404735</v>
      </c>
      <c r="C176" s="8">
        <f t="shared" si="17"/>
        <v>1.007984032</v>
      </c>
    </row>
    <row r="177">
      <c r="A177" s="11" t="s">
        <v>433</v>
      </c>
      <c r="B177" s="1">
        <v>0.9637468699483344</v>
      </c>
      <c r="C177" s="8">
        <f t="shared" si="17"/>
        <v>1.01034295</v>
      </c>
    </row>
    <row r="178">
      <c r="A178" s="11" t="s">
        <v>434</v>
      </c>
      <c r="B178" s="1">
        <v>0.8910702399442136</v>
      </c>
      <c r="C178" s="8">
        <f t="shared" si="17"/>
        <v>1.001270187</v>
      </c>
    </row>
    <row r="179">
      <c r="A179" s="11" t="s">
        <v>435</v>
      </c>
      <c r="B179" s="1">
        <v>0.9092403879679228</v>
      </c>
      <c r="C179" s="8">
        <f t="shared" si="17"/>
        <v>1.015968064</v>
      </c>
    </row>
    <row r="221">
      <c r="B221" s="1" t="s">
        <v>3</v>
      </c>
      <c r="C221" s="1" t="s">
        <v>6</v>
      </c>
      <c r="D221" s="1" t="s">
        <v>8</v>
      </c>
      <c r="E221" s="1" t="s">
        <v>11</v>
      </c>
      <c r="F221" s="1" t="s">
        <v>15</v>
      </c>
      <c r="G221" s="1" t="s">
        <v>17</v>
      </c>
      <c r="H221" s="1" t="s">
        <v>722</v>
      </c>
      <c r="I221" s="1" t="s">
        <v>19</v>
      </c>
      <c r="J221" s="1" t="s">
        <v>20</v>
      </c>
      <c r="K221" s="1" t="s">
        <v>21</v>
      </c>
    </row>
    <row r="222">
      <c r="A222" s="1" t="s">
        <v>430</v>
      </c>
      <c r="B222" s="1">
        <v>2949.05</v>
      </c>
      <c r="C222" s="1">
        <v>10091.76</v>
      </c>
      <c r="D222" s="1">
        <v>1329.71</v>
      </c>
      <c r="E222" s="1">
        <v>238.09</v>
      </c>
      <c r="F222" s="1">
        <v>6193.53</v>
      </c>
      <c r="G222" s="1">
        <v>18986.36</v>
      </c>
      <c r="H222" s="1">
        <v>2652.16</v>
      </c>
      <c r="I222" s="1">
        <v>17023.14</v>
      </c>
      <c r="J222" s="1">
        <v>6473.46</v>
      </c>
      <c r="K222" s="1">
        <v>2523.92</v>
      </c>
    </row>
    <row r="223">
      <c r="A223" s="1" t="s">
        <v>431</v>
      </c>
      <c r="B223" s="1">
        <v>3067.92</v>
      </c>
      <c r="C223" s="1">
        <v>10086.32</v>
      </c>
      <c r="D223" s="1">
        <v>1329.2</v>
      </c>
      <c r="E223" s="1">
        <v>250.66</v>
      </c>
      <c r="F223" s="1">
        <v>6464.39</v>
      </c>
      <c r="G223" s="1">
        <v>18644.16</v>
      </c>
      <c r="H223" s="1">
        <v>2669.37</v>
      </c>
      <c r="I223" s="1">
        <v>16694.57</v>
      </c>
      <c r="J223" s="1">
        <v>6069.74</v>
      </c>
      <c r="K223" s="1">
        <v>2772.67</v>
      </c>
    </row>
    <row r="224">
      <c r="A224" s="1" t="s">
        <v>432</v>
      </c>
      <c r="B224" s="1">
        <v>2285.25</v>
      </c>
      <c r="C224" s="1">
        <v>8726.96</v>
      </c>
      <c r="D224" s="1">
        <v>1296.27</v>
      </c>
      <c r="E224" s="1">
        <v>254.99</v>
      </c>
      <c r="F224" s="1">
        <v>5300.63</v>
      </c>
      <c r="G224" s="1">
        <v>15126.13</v>
      </c>
      <c r="H224" s="1">
        <v>2669.37</v>
      </c>
      <c r="I224" s="1">
        <v>12230.89</v>
      </c>
      <c r="J224" s="1">
        <v>4935.24</v>
      </c>
      <c r="K224" s="1">
        <v>2461.08</v>
      </c>
    </row>
    <row r="225">
      <c r="A225" s="1" t="s">
        <v>433</v>
      </c>
      <c r="B225" s="1">
        <v>2320.27</v>
      </c>
      <c r="C225" s="1">
        <v>8739.57</v>
      </c>
      <c r="D225" s="1">
        <v>1310.25</v>
      </c>
      <c r="E225" s="1">
        <v>243.87</v>
      </c>
      <c r="F225" s="1">
        <v>5294.8</v>
      </c>
      <c r="G225" s="1">
        <v>15074.58</v>
      </c>
      <c r="H225" s="1">
        <v>2672.52</v>
      </c>
      <c r="I225" s="1">
        <v>12244.47</v>
      </c>
      <c r="J225" s="1">
        <v>4985.43</v>
      </c>
      <c r="K225" s="1">
        <v>2432.42</v>
      </c>
    </row>
    <row r="226">
      <c r="A226" s="1" t="s">
        <v>434</v>
      </c>
      <c r="B226" s="1">
        <v>2073.24</v>
      </c>
      <c r="C226" s="1">
        <v>8746.92</v>
      </c>
      <c r="D226" s="1">
        <v>1294.32</v>
      </c>
      <c r="E226" s="1">
        <v>249.15</v>
      </c>
      <c r="F226" s="1">
        <v>4944.91</v>
      </c>
      <c r="G226" s="1">
        <v>15063.58</v>
      </c>
      <c r="H226" s="1">
        <v>2674.14</v>
      </c>
      <c r="I226" s="1">
        <v>12204.17</v>
      </c>
      <c r="J226" s="1">
        <v>4835.61</v>
      </c>
      <c r="K226" s="1">
        <v>2248.99</v>
      </c>
    </row>
    <row r="227">
      <c r="A227" s="1" t="s">
        <v>435</v>
      </c>
      <c r="B227" s="1">
        <v>2227.92</v>
      </c>
      <c r="C227" s="1">
        <v>8986.84</v>
      </c>
      <c r="D227" s="1">
        <v>1387.11</v>
      </c>
      <c r="E227" s="1">
        <v>245.11</v>
      </c>
      <c r="F227" s="1">
        <v>4981.18</v>
      </c>
      <c r="G227" s="1">
        <v>15256.14</v>
      </c>
      <c r="H227" s="1">
        <v>2700.56</v>
      </c>
      <c r="I227" s="1">
        <v>12314.06</v>
      </c>
      <c r="J227" s="1">
        <v>4891.83</v>
      </c>
      <c r="K227" s="1">
        <v>2294.85</v>
      </c>
    </row>
    <row r="228">
      <c r="B228" s="8">
        <f t="shared" ref="B228:K228" si="18">AVERAGE(B222:B227)/60</f>
        <v>41.45458333</v>
      </c>
      <c r="C228" s="8">
        <f t="shared" si="18"/>
        <v>153.8288056</v>
      </c>
      <c r="D228" s="8">
        <f t="shared" si="18"/>
        <v>22.07461111</v>
      </c>
      <c r="E228" s="8">
        <f t="shared" si="18"/>
        <v>4.116305556</v>
      </c>
      <c r="F228" s="8">
        <f t="shared" si="18"/>
        <v>92.16511111</v>
      </c>
      <c r="G228" s="8">
        <f t="shared" si="18"/>
        <v>272.6415278</v>
      </c>
      <c r="H228" s="8">
        <f t="shared" si="18"/>
        <v>44.55033333</v>
      </c>
      <c r="I228" s="8">
        <f t="shared" si="18"/>
        <v>229.7536111</v>
      </c>
      <c r="J228" s="8">
        <f t="shared" si="18"/>
        <v>89.42030556</v>
      </c>
      <c r="K228" s="8">
        <f t="shared" si="18"/>
        <v>40.92758333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638</v>
      </c>
      <c r="B1" s="1" t="s">
        <v>429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435</v>
      </c>
    </row>
    <row r="3">
      <c r="B3" s="1" t="s">
        <v>3</v>
      </c>
      <c r="C3" s="1" t="s">
        <v>6</v>
      </c>
      <c r="D3" s="1" t="s">
        <v>8</v>
      </c>
      <c r="E3" s="1" t="s">
        <v>11</v>
      </c>
      <c r="F3" s="1" t="s">
        <v>15</v>
      </c>
      <c r="G3" s="1" t="s">
        <v>17</v>
      </c>
      <c r="H3" s="1" t="s">
        <v>722</v>
      </c>
      <c r="I3" s="1" t="s">
        <v>19</v>
      </c>
      <c r="J3" s="1" t="s">
        <v>20</v>
      </c>
      <c r="K3" s="1" t="s">
        <v>21</v>
      </c>
    </row>
    <row r="4">
      <c r="A4" s="1" t="s">
        <v>430</v>
      </c>
      <c r="B4" s="1">
        <v>2949.05</v>
      </c>
      <c r="C4" s="1">
        <v>10091.76</v>
      </c>
      <c r="D4" s="1">
        <v>1329.71</v>
      </c>
      <c r="E4" s="1">
        <v>238.09</v>
      </c>
      <c r="F4" s="1">
        <v>6193.53</v>
      </c>
      <c r="G4" s="1">
        <v>18986.36</v>
      </c>
      <c r="H4" s="1">
        <v>2652.16</v>
      </c>
      <c r="I4" s="1">
        <v>17023.14</v>
      </c>
      <c r="J4" s="1">
        <v>6473.46</v>
      </c>
      <c r="K4" s="1">
        <v>2523.92</v>
      </c>
    </row>
    <row r="5">
      <c r="A5" s="1" t="s">
        <v>431</v>
      </c>
      <c r="B5" s="1">
        <v>3067.92</v>
      </c>
      <c r="C5" s="1">
        <v>10086.32</v>
      </c>
      <c r="D5" s="1">
        <v>1329.2</v>
      </c>
      <c r="E5" s="1">
        <v>250.66</v>
      </c>
      <c r="F5" s="1">
        <v>6464.39</v>
      </c>
      <c r="G5" s="1">
        <v>18644.16</v>
      </c>
      <c r="H5" s="1">
        <v>2669.37</v>
      </c>
      <c r="I5" s="1">
        <v>16694.57</v>
      </c>
      <c r="J5" s="1">
        <v>6069.74</v>
      </c>
      <c r="K5" s="1">
        <v>2772.67</v>
      </c>
    </row>
    <row r="6">
      <c r="A6" s="1" t="s">
        <v>432</v>
      </c>
      <c r="B6" s="1">
        <v>2285.25</v>
      </c>
      <c r="C6" s="1">
        <v>8726.96</v>
      </c>
      <c r="D6" s="1">
        <v>1296.27</v>
      </c>
      <c r="E6" s="1">
        <v>254.99</v>
      </c>
      <c r="F6" s="1">
        <v>5300.63</v>
      </c>
      <c r="G6" s="1">
        <v>15126.13</v>
      </c>
      <c r="H6" s="1">
        <v>2669.37</v>
      </c>
      <c r="I6" s="1">
        <v>12230.89</v>
      </c>
      <c r="J6" s="1">
        <v>4935.24</v>
      </c>
      <c r="K6" s="1">
        <v>2461.08</v>
      </c>
    </row>
    <row r="7">
      <c r="A7" s="1" t="s">
        <v>433</v>
      </c>
      <c r="B7" s="1">
        <v>2320.27</v>
      </c>
      <c r="C7" s="1">
        <v>8739.57</v>
      </c>
      <c r="D7" s="1">
        <v>1310.25</v>
      </c>
      <c r="E7" s="1">
        <v>243.87</v>
      </c>
      <c r="F7" s="1">
        <v>5294.8</v>
      </c>
      <c r="G7" s="1">
        <v>15074.58</v>
      </c>
      <c r="H7" s="1">
        <v>2672.52</v>
      </c>
      <c r="I7" s="1">
        <v>12244.47</v>
      </c>
      <c r="J7" s="1">
        <v>4985.43</v>
      </c>
      <c r="K7" s="1">
        <v>2432.42</v>
      </c>
    </row>
    <row r="8">
      <c r="A8" s="1" t="s">
        <v>434</v>
      </c>
      <c r="B8" s="1">
        <v>2073.24</v>
      </c>
      <c r="C8" s="1">
        <v>8746.92</v>
      </c>
      <c r="D8" s="1">
        <v>1294.32</v>
      </c>
      <c r="E8" s="1">
        <v>249.15</v>
      </c>
      <c r="F8" s="1">
        <v>4944.91</v>
      </c>
      <c r="G8" s="1">
        <v>15063.58</v>
      </c>
      <c r="H8" s="1">
        <v>2674.14</v>
      </c>
      <c r="I8" s="1">
        <v>12204.17</v>
      </c>
      <c r="J8" s="1">
        <v>4835.61</v>
      </c>
      <c r="K8" s="1">
        <v>2248.99</v>
      </c>
    </row>
    <row r="9">
      <c r="A9" s="1" t="s">
        <v>435</v>
      </c>
      <c r="B9" s="1">
        <v>2227.92</v>
      </c>
      <c r="C9" s="1">
        <v>8986.84</v>
      </c>
      <c r="D9" s="1">
        <v>1387.11</v>
      </c>
      <c r="E9" s="1">
        <v>245.11</v>
      </c>
      <c r="F9" s="1">
        <v>4981.18</v>
      </c>
      <c r="G9" s="1">
        <v>15256.14</v>
      </c>
      <c r="H9" s="1">
        <v>2700.56</v>
      </c>
      <c r="I9" s="1">
        <v>12314.06</v>
      </c>
      <c r="J9" s="1">
        <v>4891.83</v>
      </c>
      <c r="K9" s="1">
        <v>2294.85</v>
      </c>
    </row>
    <row r="12">
      <c r="B12" s="1" t="s">
        <v>3</v>
      </c>
      <c r="C12" s="1" t="s">
        <v>6</v>
      </c>
      <c r="D12" s="1" t="s">
        <v>8</v>
      </c>
      <c r="E12" s="1" t="s">
        <v>11</v>
      </c>
      <c r="F12" s="1" t="s">
        <v>15</v>
      </c>
      <c r="G12" s="1" t="s">
        <v>17</v>
      </c>
      <c r="H12" s="1" t="s">
        <v>722</v>
      </c>
      <c r="I12" s="1" t="s">
        <v>19</v>
      </c>
      <c r="J12" s="1" t="s">
        <v>20</v>
      </c>
      <c r="K12" s="1" t="s">
        <v>21</v>
      </c>
    </row>
    <row r="13">
      <c r="A13" s="1" t="s">
        <v>430</v>
      </c>
      <c r="B13" s="1">
        <f t="shared" ref="B13:K13" si="1">B4/B$4</f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</row>
    <row r="14">
      <c r="A14" s="1" t="s">
        <v>431</v>
      </c>
      <c r="B14" s="1">
        <f t="shared" ref="B14:K14" si="2">B5/B$4</f>
        <v>1.040307896</v>
      </c>
      <c r="C14" s="1">
        <f t="shared" si="2"/>
        <v>0.9994609464</v>
      </c>
      <c r="D14" s="1">
        <f t="shared" si="2"/>
        <v>0.9996164577</v>
      </c>
      <c r="E14" s="1">
        <f t="shared" si="2"/>
        <v>1.052795161</v>
      </c>
      <c r="F14" s="1">
        <f t="shared" si="2"/>
        <v>1.043732734</v>
      </c>
      <c r="G14" s="1">
        <f t="shared" si="2"/>
        <v>0.9819765347</v>
      </c>
      <c r="H14" s="1">
        <f t="shared" si="2"/>
        <v>1.00648905</v>
      </c>
      <c r="I14" s="1">
        <f t="shared" si="2"/>
        <v>0.9806986255</v>
      </c>
      <c r="J14" s="1">
        <f t="shared" si="2"/>
        <v>0.937634588</v>
      </c>
      <c r="K14" s="1">
        <f t="shared" si="2"/>
        <v>1.098557007</v>
      </c>
    </row>
    <row r="15">
      <c r="A15" s="1" t="s">
        <v>432</v>
      </c>
      <c r="B15" s="1">
        <f t="shared" ref="B15:K15" si="3">B6/B$4</f>
        <v>0.7749105644</v>
      </c>
      <c r="C15" s="1">
        <f t="shared" si="3"/>
        <v>0.8647609535</v>
      </c>
      <c r="D15" s="1">
        <f t="shared" si="3"/>
        <v>0.9748516594</v>
      </c>
      <c r="E15" s="1">
        <f t="shared" si="3"/>
        <v>1.070981562</v>
      </c>
      <c r="F15" s="1">
        <f t="shared" si="3"/>
        <v>0.8558334262</v>
      </c>
      <c r="G15" s="1">
        <f t="shared" si="3"/>
        <v>0.7966840405</v>
      </c>
      <c r="H15" s="1">
        <f t="shared" si="3"/>
        <v>1.00648905</v>
      </c>
      <c r="I15" s="1">
        <f t="shared" si="3"/>
        <v>0.7184861312</v>
      </c>
      <c r="J15" s="1">
        <f t="shared" si="3"/>
        <v>0.7623805507</v>
      </c>
      <c r="K15" s="1">
        <f t="shared" si="3"/>
        <v>0.9751022219</v>
      </c>
    </row>
    <row r="16">
      <c r="A16" s="1" t="s">
        <v>433</v>
      </c>
      <c r="B16" s="1">
        <f t="shared" ref="B16:K16" si="4">B7/B$4</f>
        <v>0.786785575</v>
      </c>
      <c r="C16" s="1">
        <f t="shared" si="4"/>
        <v>0.8660104878</v>
      </c>
      <c r="D16" s="1">
        <f t="shared" si="4"/>
        <v>0.98536523</v>
      </c>
      <c r="E16" s="1">
        <f t="shared" si="4"/>
        <v>1.024276534</v>
      </c>
      <c r="F16" s="1">
        <f t="shared" si="4"/>
        <v>0.8548921213</v>
      </c>
      <c r="G16" s="1">
        <f t="shared" si="4"/>
        <v>0.7939689335</v>
      </c>
      <c r="H16" s="1">
        <f t="shared" si="4"/>
        <v>1.007676762</v>
      </c>
      <c r="I16" s="1">
        <f t="shared" si="4"/>
        <v>0.7192838689</v>
      </c>
      <c r="J16" s="1">
        <f t="shared" si="4"/>
        <v>0.7701337461</v>
      </c>
      <c r="K16" s="1">
        <f t="shared" si="4"/>
        <v>0.9637468699</v>
      </c>
    </row>
    <row r="17">
      <c r="A17" s="1" t="s">
        <v>434</v>
      </c>
      <c r="B17" s="1">
        <f t="shared" ref="B17:K17" si="5">B8/B$4</f>
        <v>0.7030196165</v>
      </c>
      <c r="C17" s="1">
        <f t="shared" si="5"/>
        <v>0.8667388047</v>
      </c>
      <c r="D17" s="1">
        <f t="shared" si="5"/>
        <v>0.9733851742</v>
      </c>
      <c r="E17" s="1">
        <f t="shared" si="5"/>
        <v>1.046453022</v>
      </c>
      <c r="F17" s="1">
        <f t="shared" si="5"/>
        <v>0.7983992973</v>
      </c>
      <c r="G17" s="1">
        <f t="shared" si="5"/>
        <v>0.7933895702</v>
      </c>
      <c r="H17" s="1">
        <f t="shared" si="5"/>
        <v>1.008287584</v>
      </c>
      <c r="I17" s="1">
        <f t="shared" si="5"/>
        <v>0.7169165031</v>
      </c>
      <c r="J17" s="1">
        <f t="shared" si="5"/>
        <v>0.7469900177</v>
      </c>
      <c r="K17" s="1">
        <f t="shared" si="5"/>
        <v>0.8910702399</v>
      </c>
    </row>
    <row r="18">
      <c r="A18" s="1" t="s">
        <v>435</v>
      </c>
      <c r="B18" s="1">
        <f t="shared" ref="B18:K18" si="6">B9/B$4</f>
        <v>0.7554704057</v>
      </c>
      <c r="C18" s="1">
        <f t="shared" si="6"/>
        <v>0.8905126559</v>
      </c>
      <c r="D18" s="1">
        <f t="shared" si="6"/>
        <v>1.043167307</v>
      </c>
      <c r="E18" s="1">
        <f t="shared" si="6"/>
        <v>1.029484649</v>
      </c>
      <c r="F18" s="1">
        <f t="shared" si="6"/>
        <v>0.8042554085</v>
      </c>
      <c r="G18" s="1">
        <f t="shared" si="6"/>
        <v>0.8035315879</v>
      </c>
      <c r="H18" s="1">
        <f t="shared" si="6"/>
        <v>1.018249276</v>
      </c>
      <c r="I18" s="1">
        <f t="shared" si="6"/>
        <v>0.7233718339</v>
      </c>
      <c r="J18" s="1">
        <f t="shared" si="6"/>
        <v>0.7556747087</v>
      </c>
      <c r="K18" s="1">
        <f t="shared" si="6"/>
        <v>0.909240388</v>
      </c>
    </row>
    <row r="20">
      <c r="B20" s="11" t="s">
        <v>3</v>
      </c>
    </row>
    <row r="21">
      <c r="A21" s="11" t="s">
        <v>430</v>
      </c>
      <c r="B21" s="11">
        <v>1.0</v>
      </c>
      <c r="C21" s="1">
        <v>78.97</v>
      </c>
    </row>
    <row r="22">
      <c r="A22" s="11" t="s">
        <v>431</v>
      </c>
      <c r="B22" s="11">
        <v>1.0403078957630423</v>
      </c>
      <c r="C22" s="1">
        <v>80.51</v>
      </c>
    </row>
    <row r="23">
      <c r="A23" s="11" t="s">
        <v>432</v>
      </c>
      <c r="B23" s="11">
        <v>0.7749105644190502</v>
      </c>
      <c r="C23" s="1">
        <v>79.84</v>
      </c>
    </row>
    <row r="24">
      <c r="A24" s="11" t="s">
        <v>433</v>
      </c>
      <c r="B24" s="11">
        <v>0.7867855750156829</v>
      </c>
      <c r="C24" s="1">
        <v>79.46</v>
      </c>
    </row>
    <row r="25">
      <c r="A25" s="11" t="s">
        <v>434</v>
      </c>
      <c r="B25" s="11">
        <v>0.7030196164866651</v>
      </c>
      <c r="C25" s="1">
        <v>76.3</v>
      </c>
    </row>
    <row r="26">
      <c r="A26" s="11" t="s">
        <v>435</v>
      </c>
      <c r="B26" s="11">
        <v>0.7554704057238771</v>
      </c>
      <c r="C26" s="1">
        <v>76.06</v>
      </c>
    </row>
    <row r="27">
      <c r="F27" s="1">
        <v>105.18</v>
      </c>
    </row>
    <row r="28">
      <c r="B28" s="11" t="s">
        <v>3</v>
      </c>
      <c r="F28" s="1">
        <v>104.89</v>
      </c>
    </row>
    <row r="29">
      <c r="A29" s="11" t="s">
        <v>430</v>
      </c>
      <c r="B29" s="11">
        <v>1.0</v>
      </c>
      <c r="C29" s="8">
        <f t="shared" ref="C29:C34" si="7">C21/$C$21</f>
        <v>1</v>
      </c>
      <c r="D29" s="8">
        <f t="shared" ref="D29:D34" si="8">1+(C29-C$29)*5</f>
        <v>1</v>
      </c>
      <c r="F29" s="1">
        <v>106.44</v>
      </c>
      <c r="L29" s="1" t="s">
        <v>723</v>
      </c>
    </row>
    <row r="30">
      <c r="A30" s="11" t="s">
        <v>431</v>
      </c>
      <c r="B30" s="11">
        <v>1.0403078957630423</v>
      </c>
      <c r="C30" s="8">
        <f t="shared" si="7"/>
        <v>1.019501076</v>
      </c>
      <c r="D30" s="8">
        <f t="shared" si="8"/>
        <v>1.097505382</v>
      </c>
      <c r="F30" s="1">
        <v>105.16</v>
      </c>
      <c r="L30" s="1" t="s">
        <v>724</v>
      </c>
    </row>
    <row r="31">
      <c r="A31" s="11" t="s">
        <v>432</v>
      </c>
      <c r="B31" s="11">
        <v>0.7749105644190502</v>
      </c>
      <c r="C31" s="8">
        <f t="shared" si="7"/>
        <v>1.011016842</v>
      </c>
      <c r="D31" s="8">
        <f t="shared" si="8"/>
        <v>1.055084209</v>
      </c>
      <c r="F31" s="1">
        <v>105.58</v>
      </c>
      <c r="L31" s="25" t="s">
        <v>725</v>
      </c>
    </row>
    <row r="32">
      <c r="A32" s="11" t="s">
        <v>433</v>
      </c>
      <c r="B32" s="11">
        <v>0.7867855750156829</v>
      </c>
      <c r="C32" s="8">
        <f t="shared" si="7"/>
        <v>1.006204888</v>
      </c>
      <c r="D32" s="8">
        <f t="shared" si="8"/>
        <v>1.03102444</v>
      </c>
      <c r="F32" s="1">
        <v>105.69</v>
      </c>
      <c r="L32" s="1" t="s">
        <v>726</v>
      </c>
    </row>
    <row r="33">
      <c r="A33" s="11" t="s">
        <v>434</v>
      </c>
      <c r="B33" s="11">
        <v>0.7030196164866651</v>
      </c>
      <c r="C33" s="8">
        <f t="shared" si="7"/>
        <v>0.9661896923</v>
      </c>
      <c r="D33" s="8">
        <f t="shared" si="8"/>
        <v>0.8309484614</v>
      </c>
      <c r="L33" s="1" t="s">
        <v>727</v>
      </c>
    </row>
    <row r="34">
      <c r="A34" s="11" t="s">
        <v>435</v>
      </c>
      <c r="B34" s="11">
        <v>0.7554704057238771</v>
      </c>
      <c r="C34" s="8">
        <f t="shared" si="7"/>
        <v>0.9631505635</v>
      </c>
      <c r="D34" s="8">
        <f t="shared" si="8"/>
        <v>0.8157528175</v>
      </c>
    </row>
    <row r="36">
      <c r="B36" s="1" t="s">
        <v>6</v>
      </c>
      <c r="L36" s="1" t="s">
        <v>728</v>
      </c>
    </row>
    <row r="37">
      <c r="A37" s="1" t="s">
        <v>430</v>
      </c>
      <c r="B37" s="1">
        <v>1.0</v>
      </c>
      <c r="C37" s="1">
        <v>73.93</v>
      </c>
      <c r="D37" s="1">
        <v>67.92</v>
      </c>
    </row>
    <row r="38">
      <c r="A38" s="1" t="s">
        <v>431</v>
      </c>
      <c r="B38" s="1">
        <v>0.9994609463562352</v>
      </c>
      <c r="C38" s="1">
        <v>75.67</v>
      </c>
      <c r="D38" s="1">
        <v>68.48</v>
      </c>
    </row>
    <row r="39">
      <c r="A39" s="1" t="s">
        <v>432</v>
      </c>
      <c r="B39" s="1">
        <v>0.8647609534907686</v>
      </c>
      <c r="C39" s="1">
        <v>74.51</v>
      </c>
      <c r="D39" s="1">
        <v>67.95</v>
      </c>
    </row>
    <row r="40">
      <c r="A40" s="1" t="s">
        <v>433</v>
      </c>
      <c r="B40" s="1">
        <v>0.8660104877642749</v>
      </c>
      <c r="C40" s="1">
        <v>74.44</v>
      </c>
      <c r="D40" s="1">
        <v>67.54</v>
      </c>
    </row>
    <row r="41">
      <c r="A41" s="1" t="s">
        <v>434</v>
      </c>
      <c r="B41" s="1">
        <v>0.8667388047278175</v>
      </c>
      <c r="C41" s="1">
        <v>75.21</v>
      </c>
      <c r="D41" s="1">
        <v>67.92</v>
      </c>
    </row>
    <row r="42">
      <c r="A42" s="1" t="s">
        <v>435</v>
      </c>
      <c r="B42" s="1">
        <v>0.8905126558697393</v>
      </c>
      <c r="C42" s="1">
        <v>73.87</v>
      </c>
      <c r="D42" s="1">
        <v>68.31</v>
      </c>
    </row>
    <row r="44">
      <c r="B44" s="1" t="s">
        <v>6</v>
      </c>
    </row>
    <row r="45">
      <c r="A45" s="1" t="s">
        <v>430</v>
      </c>
      <c r="B45" s="1">
        <v>1.0</v>
      </c>
      <c r="C45" s="8">
        <f>C37/C$37</f>
        <v>1</v>
      </c>
      <c r="D45" s="8">
        <f t="shared" ref="D45:D50" si="9">1+(C45-C$45)*5</f>
        <v>1</v>
      </c>
    </row>
    <row r="46">
      <c r="A46" s="1" t="s">
        <v>431</v>
      </c>
      <c r="B46" s="1">
        <v>0.9994609463562352</v>
      </c>
      <c r="C46" s="8">
        <f t="shared" ref="C46:C50" si="10">C38/$C$37</f>
        <v>1.023535777</v>
      </c>
      <c r="D46" s="8">
        <f t="shared" si="9"/>
        <v>1.117678885</v>
      </c>
    </row>
    <row r="47">
      <c r="A47" s="1" t="s">
        <v>432</v>
      </c>
      <c r="B47" s="1">
        <v>0.8647609534907686</v>
      </c>
      <c r="C47" s="8">
        <f t="shared" si="10"/>
        <v>1.007845259</v>
      </c>
      <c r="D47" s="8">
        <f t="shared" si="9"/>
        <v>1.039226295</v>
      </c>
    </row>
    <row r="48">
      <c r="A48" s="1" t="s">
        <v>433</v>
      </c>
      <c r="B48" s="1">
        <v>0.8660104877642749</v>
      </c>
      <c r="C48" s="8">
        <f t="shared" si="10"/>
        <v>1.006898417</v>
      </c>
      <c r="D48" s="8">
        <f t="shared" si="9"/>
        <v>1.034492087</v>
      </c>
    </row>
    <row r="49">
      <c r="A49" s="1" t="s">
        <v>434</v>
      </c>
      <c r="B49" s="1">
        <v>0.8667388047278175</v>
      </c>
      <c r="C49" s="8">
        <f t="shared" si="10"/>
        <v>1.017313675</v>
      </c>
      <c r="D49" s="8">
        <f t="shared" si="9"/>
        <v>1.086568375</v>
      </c>
    </row>
    <row r="50">
      <c r="A50" s="1" t="s">
        <v>435</v>
      </c>
      <c r="B50" s="1">
        <v>0.8905126558697393</v>
      </c>
      <c r="C50" s="8">
        <f t="shared" si="10"/>
        <v>0.9991884215</v>
      </c>
      <c r="D50" s="8">
        <f t="shared" si="9"/>
        <v>0.9959421074</v>
      </c>
    </row>
    <row r="52">
      <c r="B52" s="1" t="s">
        <v>8</v>
      </c>
    </row>
    <row r="53">
      <c r="A53" s="11" t="s">
        <v>430</v>
      </c>
      <c r="B53" s="1">
        <v>1.0</v>
      </c>
      <c r="C53" s="1">
        <v>68.72</v>
      </c>
      <c r="D53" s="1" t="s">
        <v>729</v>
      </c>
    </row>
    <row r="54">
      <c r="A54" s="11" t="s">
        <v>431</v>
      </c>
      <c r="B54" s="1">
        <v>0.9996164577238646</v>
      </c>
      <c r="C54" s="1">
        <v>70.03</v>
      </c>
      <c r="D54" s="1">
        <v>67.73</v>
      </c>
    </row>
    <row r="55">
      <c r="A55" s="11" t="s">
        <v>432</v>
      </c>
      <c r="B55" s="1">
        <v>0.974851659384377</v>
      </c>
      <c r="C55" s="1">
        <v>69.02</v>
      </c>
      <c r="D55" s="1">
        <v>67.21</v>
      </c>
    </row>
    <row r="56">
      <c r="A56" s="11" t="s">
        <v>433</v>
      </c>
      <c r="B56" s="1">
        <v>0.9853652300125592</v>
      </c>
      <c r="C56" s="1">
        <v>68.85</v>
      </c>
      <c r="D56" s="1">
        <v>67.61</v>
      </c>
    </row>
    <row r="57">
      <c r="A57" s="11" t="s">
        <v>434</v>
      </c>
      <c r="B57" s="1">
        <v>0.9733851742109181</v>
      </c>
      <c r="C57" s="1">
        <v>67.25</v>
      </c>
      <c r="D57" s="1">
        <v>67.87</v>
      </c>
    </row>
    <row r="58">
      <c r="A58" s="11" t="s">
        <v>435</v>
      </c>
      <c r="B58" s="1">
        <v>1.0431673071571996</v>
      </c>
      <c r="C58" s="1">
        <v>68.11</v>
      </c>
      <c r="D58" s="1">
        <v>67.48</v>
      </c>
    </row>
    <row r="60">
      <c r="B60" s="1" t="s">
        <v>8</v>
      </c>
    </row>
    <row r="61">
      <c r="A61" s="11" t="s">
        <v>430</v>
      </c>
      <c r="B61" s="1">
        <v>1.0</v>
      </c>
      <c r="C61" s="8">
        <f t="shared" ref="C61:C66" si="11">C53/$C$53</f>
        <v>1</v>
      </c>
    </row>
    <row r="62">
      <c r="A62" s="11" t="s">
        <v>431</v>
      </c>
      <c r="B62" s="1">
        <v>0.9996164577238646</v>
      </c>
      <c r="C62" s="8">
        <f t="shared" si="11"/>
        <v>1.019062864</v>
      </c>
    </row>
    <row r="63">
      <c r="A63" s="11" t="s">
        <v>432</v>
      </c>
      <c r="B63" s="1">
        <v>0.974851659384377</v>
      </c>
      <c r="C63" s="8">
        <f t="shared" si="11"/>
        <v>1.004365541</v>
      </c>
    </row>
    <row r="64">
      <c r="A64" s="11" t="s">
        <v>433</v>
      </c>
      <c r="B64" s="1">
        <v>0.9853652300125592</v>
      </c>
      <c r="C64" s="8">
        <f t="shared" si="11"/>
        <v>1.001891735</v>
      </c>
    </row>
    <row r="65">
      <c r="A65" s="11" t="s">
        <v>434</v>
      </c>
      <c r="B65" s="1">
        <v>0.9733851742109181</v>
      </c>
      <c r="C65" s="8">
        <f t="shared" si="11"/>
        <v>0.9786088475</v>
      </c>
    </row>
    <row r="66">
      <c r="A66" s="11" t="s">
        <v>435</v>
      </c>
      <c r="B66" s="1">
        <v>1.0431673071571996</v>
      </c>
      <c r="C66" s="8">
        <f t="shared" si="11"/>
        <v>0.9911233993</v>
      </c>
    </row>
    <row r="68">
      <c r="B68" s="1" t="s">
        <v>11</v>
      </c>
    </row>
    <row r="69">
      <c r="A69" s="1" t="s">
        <v>430</v>
      </c>
      <c r="B69" s="1">
        <v>1.0</v>
      </c>
      <c r="C69" s="1">
        <v>79.54</v>
      </c>
    </row>
    <row r="70">
      <c r="A70" s="1" t="s">
        <v>431</v>
      </c>
      <c r="B70" s="1">
        <v>1.052795161493553</v>
      </c>
      <c r="C70" s="1">
        <v>78.41</v>
      </c>
    </row>
    <row r="71">
      <c r="A71" s="1" t="s">
        <v>432</v>
      </c>
      <c r="B71" s="1">
        <v>1.0709815615943552</v>
      </c>
      <c r="C71" s="1">
        <v>78.21</v>
      </c>
    </row>
    <row r="72">
      <c r="A72" s="1" t="s">
        <v>433</v>
      </c>
      <c r="B72" s="1">
        <v>1.0242765340837499</v>
      </c>
      <c r="C72" s="1">
        <v>78.85</v>
      </c>
    </row>
    <row r="73">
      <c r="A73" s="1" t="s">
        <v>434</v>
      </c>
      <c r="B73" s="1">
        <v>1.0464530219664834</v>
      </c>
      <c r="C73" s="1">
        <v>77.36</v>
      </c>
    </row>
    <row r="74">
      <c r="A74" s="1" t="s">
        <v>435</v>
      </c>
      <c r="B74" s="1">
        <v>1.0294846486622706</v>
      </c>
      <c r="C74" s="1">
        <v>78.58</v>
      </c>
    </row>
    <row r="77">
      <c r="B77" s="1" t="s">
        <v>11</v>
      </c>
    </row>
    <row r="78">
      <c r="A78" s="1" t="s">
        <v>430</v>
      </c>
      <c r="B78" s="1">
        <v>1.0</v>
      </c>
      <c r="C78" s="8">
        <f t="shared" ref="C78:C83" si="12">C69/C$69</f>
        <v>1</v>
      </c>
    </row>
    <row r="79">
      <c r="A79" s="1" t="s">
        <v>431</v>
      </c>
      <c r="B79" s="1">
        <v>1.052795161493553</v>
      </c>
      <c r="C79" s="8">
        <f t="shared" si="12"/>
        <v>0.9857933115</v>
      </c>
    </row>
    <row r="80">
      <c r="A80" s="1" t="s">
        <v>432</v>
      </c>
      <c r="B80" s="1">
        <v>1.0709815615943552</v>
      </c>
      <c r="C80" s="8">
        <f t="shared" si="12"/>
        <v>0.9832788534</v>
      </c>
    </row>
    <row r="81">
      <c r="A81" s="1" t="s">
        <v>433</v>
      </c>
      <c r="B81" s="1">
        <v>1.0242765340837499</v>
      </c>
      <c r="C81" s="8">
        <f t="shared" si="12"/>
        <v>0.9913251194</v>
      </c>
    </row>
    <row r="82">
      <c r="A82" s="1" t="s">
        <v>434</v>
      </c>
      <c r="B82" s="1">
        <v>1.0464530219664834</v>
      </c>
      <c r="C82" s="8">
        <f t="shared" si="12"/>
        <v>0.9725924063</v>
      </c>
    </row>
    <row r="83">
      <c r="A83" s="1" t="s">
        <v>435</v>
      </c>
      <c r="B83" s="1">
        <v>1.0294846486622706</v>
      </c>
      <c r="C83" s="8">
        <f t="shared" si="12"/>
        <v>0.987930601</v>
      </c>
    </row>
    <row r="85">
      <c r="B85" s="1" t="s">
        <v>15</v>
      </c>
    </row>
    <row r="86">
      <c r="A86" s="11" t="s">
        <v>430</v>
      </c>
      <c r="B86" s="1">
        <v>1.0</v>
      </c>
      <c r="C86" s="1">
        <v>68.69</v>
      </c>
    </row>
    <row r="87">
      <c r="A87" s="11" t="s">
        <v>431</v>
      </c>
      <c r="B87" s="1">
        <v>1.0437327339982208</v>
      </c>
      <c r="C87" s="1">
        <v>69.72</v>
      </c>
    </row>
    <row r="88">
      <c r="A88" s="11" t="s">
        <v>432</v>
      </c>
      <c r="B88" s="1">
        <v>0.8558334261721506</v>
      </c>
      <c r="C88" s="1">
        <v>67.17</v>
      </c>
    </row>
    <row r="89">
      <c r="A89" s="11" t="s">
        <v>433</v>
      </c>
      <c r="B89" s="1">
        <v>0.8548921212943185</v>
      </c>
      <c r="C89" s="1">
        <v>67.82</v>
      </c>
    </row>
    <row r="90">
      <c r="A90" s="11" t="s">
        <v>434</v>
      </c>
      <c r="B90" s="1">
        <v>0.7983992973312473</v>
      </c>
      <c r="C90" s="1">
        <v>67.53</v>
      </c>
    </row>
    <row r="91">
      <c r="A91" s="11" t="s">
        <v>435</v>
      </c>
      <c r="B91" s="1">
        <v>0.8042554084665773</v>
      </c>
      <c r="C91" s="1">
        <v>68.02</v>
      </c>
    </row>
    <row r="93">
      <c r="B93" s="1" t="s">
        <v>15</v>
      </c>
    </row>
    <row r="94">
      <c r="A94" s="11" t="s">
        <v>430</v>
      </c>
      <c r="B94" s="1">
        <v>1.0</v>
      </c>
      <c r="C94" s="8">
        <f t="shared" ref="C94:C99" si="13">C86/$C$86</f>
        <v>1</v>
      </c>
      <c r="D94" s="8">
        <f t="shared" ref="D94:D99" si="14">1+(C94-C$94)*5</f>
        <v>1</v>
      </c>
    </row>
    <row r="95">
      <c r="A95" s="11" t="s">
        <v>431</v>
      </c>
      <c r="B95" s="1">
        <v>1.0437327339982208</v>
      </c>
      <c r="C95" s="8">
        <f t="shared" si="13"/>
        <v>1.014994905</v>
      </c>
      <c r="D95" s="8">
        <f t="shared" si="14"/>
        <v>1.074974523</v>
      </c>
    </row>
    <row r="96">
      <c r="A96" s="11" t="s">
        <v>432</v>
      </c>
      <c r="B96" s="1">
        <v>0.8558334261721506</v>
      </c>
      <c r="C96" s="8">
        <f t="shared" si="13"/>
        <v>0.977871597</v>
      </c>
      <c r="D96" s="8">
        <f t="shared" si="14"/>
        <v>0.8893579852</v>
      </c>
    </row>
    <row r="97">
      <c r="A97" s="11" t="s">
        <v>433</v>
      </c>
      <c r="B97" s="1">
        <v>0.8548921212943185</v>
      </c>
      <c r="C97" s="8">
        <f t="shared" si="13"/>
        <v>0.9873344009</v>
      </c>
      <c r="D97" s="8">
        <f t="shared" si="14"/>
        <v>0.9366720047</v>
      </c>
    </row>
    <row r="98">
      <c r="A98" s="11" t="s">
        <v>434</v>
      </c>
      <c r="B98" s="1">
        <v>0.7983992973312473</v>
      </c>
      <c r="C98" s="8">
        <f t="shared" si="13"/>
        <v>0.9831125346</v>
      </c>
      <c r="D98" s="8">
        <f t="shared" si="14"/>
        <v>0.9155626729</v>
      </c>
    </row>
    <row r="99">
      <c r="A99" s="11" t="s">
        <v>435</v>
      </c>
      <c r="B99" s="1">
        <v>0.8042554084665773</v>
      </c>
      <c r="C99" s="8">
        <f t="shared" si="13"/>
        <v>0.9902460329</v>
      </c>
      <c r="D99" s="8">
        <f t="shared" si="14"/>
        <v>0.9512301645</v>
      </c>
    </row>
    <row r="101">
      <c r="B101" s="1" t="s">
        <v>17</v>
      </c>
    </row>
    <row r="102">
      <c r="A102" s="1" t="s">
        <v>430</v>
      </c>
      <c r="B102" s="1">
        <v>1.0</v>
      </c>
      <c r="C102" s="1">
        <v>56.76</v>
      </c>
    </row>
    <row r="103">
      <c r="A103" s="1" t="s">
        <v>431</v>
      </c>
      <c r="B103" s="1">
        <v>0.9819765347333559</v>
      </c>
      <c r="C103" s="1">
        <v>57.3</v>
      </c>
    </row>
    <row r="104">
      <c r="A104" s="1" t="s">
        <v>432</v>
      </c>
      <c r="B104" s="1">
        <v>0.7966840405427896</v>
      </c>
      <c r="C104" s="1">
        <v>56.47</v>
      </c>
    </row>
    <row r="105">
      <c r="A105" s="1" t="s">
        <v>433</v>
      </c>
      <c r="B105" s="1">
        <v>0.7939689334869875</v>
      </c>
      <c r="C105" s="1">
        <v>56.31</v>
      </c>
    </row>
    <row r="106">
      <c r="A106" s="1" t="s">
        <v>434</v>
      </c>
      <c r="B106" s="1">
        <v>0.7933895701967096</v>
      </c>
      <c r="C106" s="1">
        <v>56.59</v>
      </c>
    </row>
    <row r="107">
      <c r="A107" s="1" t="s">
        <v>435</v>
      </c>
      <c r="B107" s="1">
        <v>0.8035315879399737</v>
      </c>
      <c r="C107" s="1">
        <v>56.39</v>
      </c>
    </row>
    <row r="109">
      <c r="B109" s="1" t="s">
        <v>17</v>
      </c>
    </row>
    <row r="110">
      <c r="A110" s="11" t="s">
        <v>430</v>
      </c>
      <c r="B110" s="1">
        <v>1.0</v>
      </c>
      <c r="C110" s="8">
        <f t="shared" ref="C110:C115" si="15">C102/$C$102</f>
        <v>1</v>
      </c>
    </row>
    <row r="111">
      <c r="A111" s="11" t="s">
        <v>431</v>
      </c>
      <c r="B111" s="1">
        <v>0.9819765347333559</v>
      </c>
      <c r="C111" s="8">
        <f t="shared" si="15"/>
        <v>1.009513742</v>
      </c>
    </row>
    <row r="112">
      <c r="A112" s="11" t="s">
        <v>432</v>
      </c>
      <c r="B112" s="1">
        <v>0.7966840405427896</v>
      </c>
      <c r="C112" s="8">
        <f t="shared" si="15"/>
        <v>0.9948907681</v>
      </c>
    </row>
    <row r="113">
      <c r="A113" s="11" t="s">
        <v>433</v>
      </c>
      <c r="B113" s="1">
        <v>0.7939689334869875</v>
      </c>
      <c r="C113" s="8">
        <f t="shared" si="15"/>
        <v>0.9920718816</v>
      </c>
    </row>
    <row r="114">
      <c r="A114" s="11" t="s">
        <v>434</v>
      </c>
      <c r="B114" s="1">
        <v>0.7933895701967096</v>
      </c>
      <c r="C114" s="8">
        <f t="shared" si="15"/>
        <v>0.9970049331</v>
      </c>
    </row>
    <row r="115">
      <c r="A115" s="11" t="s">
        <v>435</v>
      </c>
      <c r="B115" s="1">
        <v>0.8035315879399737</v>
      </c>
      <c r="C115" s="8">
        <f t="shared" si="15"/>
        <v>0.9934813249</v>
      </c>
    </row>
    <row r="117">
      <c r="B117" s="1" t="s">
        <v>722</v>
      </c>
    </row>
    <row r="118">
      <c r="A118" s="11" t="s">
        <v>430</v>
      </c>
      <c r="B118" s="1">
        <v>1.0</v>
      </c>
      <c r="C118" s="1">
        <v>65.64</v>
      </c>
    </row>
    <row r="119">
      <c r="A119" s="11" t="s">
        <v>431</v>
      </c>
      <c r="B119" s="1">
        <v>1.0064890504343629</v>
      </c>
      <c r="C119" s="1">
        <v>64.65</v>
      </c>
    </row>
    <row r="120">
      <c r="A120" s="11" t="s">
        <v>432</v>
      </c>
      <c r="B120" s="1">
        <v>1.0064890504343629</v>
      </c>
      <c r="C120" s="1">
        <v>64.42</v>
      </c>
    </row>
    <row r="121">
      <c r="A121" s="11" t="s">
        <v>433</v>
      </c>
      <c r="B121" s="1">
        <v>1.0076767615830116</v>
      </c>
      <c r="C121" s="1">
        <v>65.83</v>
      </c>
    </row>
    <row r="122">
      <c r="A122" s="11" t="s">
        <v>434</v>
      </c>
      <c r="B122" s="1">
        <v>1.0082875844594594</v>
      </c>
      <c r="C122" s="1">
        <v>65.04</v>
      </c>
    </row>
    <row r="123">
      <c r="A123" s="11" t="s">
        <v>435</v>
      </c>
      <c r="B123" s="1">
        <v>1.018249276061776</v>
      </c>
      <c r="C123" s="1">
        <v>64.77</v>
      </c>
    </row>
    <row r="125">
      <c r="B125" s="1" t="s">
        <v>722</v>
      </c>
    </row>
    <row r="126">
      <c r="A126" s="1" t="s">
        <v>430</v>
      </c>
      <c r="B126" s="1">
        <v>1.0</v>
      </c>
      <c r="C126" s="8">
        <f t="shared" ref="C126:C131" si="16">C118/$C$118</f>
        <v>1</v>
      </c>
    </row>
    <row r="127">
      <c r="A127" s="1" t="s">
        <v>431</v>
      </c>
      <c r="B127" s="1">
        <v>1.0064890504343629</v>
      </c>
      <c r="C127" s="8">
        <f t="shared" si="16"/>
        <v>0.9849177331</v>
      </c>
    </row>
    <row r="128">
      <c r="A128" s="1" t="s">
        <v>432</v>
      </c>
      <c r="B128" s="1">
        <v>1.0064890504343629</v>
      </c>
      <c r="C128" s="8">
        <f t="shared" si="16"/>
        <v>0.9814137721</v>
      </c>
    </row>
    <row r="129">
      <c r="A129" s="1" t="s">
        <v>433</v>
      </c>
      <c r="B129" s="1">
        <v>1.0076767615830116</v>
      </c>
      <c r="C129" s="8">
        <f t="shared" si="16"/>
        <v>1.002894576</v>
      </c>
    </row>
    <row r="130">
      <c r="A130" s="1" t="s">
        <v>434</v>
      </c>
      <c r="B130" s="1">
        <v>1.0082875844594594</v>
      </c>
      <c r="C130" s="8">
        <f t="shared" si="16"/>
        <v>0.9908592322</v>
      </c>
    </row>
    <row r="131">
      <c r="A131" s="1" t="s">
        <v>435</v>
      </c>
      <c r="B131" s="1">
        <v>1.018249276061776</v>
      </c>
      <c r="C131" s="8">
        <f t="shared" si="16"/>
        <v>0.9867458867</v>
      </c>
    </row>
    <row r="133">
      <c r="B133" s="1" t="s">
        <v>19</v>
      </c>
    </row>
    <row r="134">
      <c r="A134" s="11" t="s">
        <v>430</v>
      </c>
      <c r="B134" s="1">
        <v>1.0</v>
      </c>
      <c r="C134" s="1">
        <v>96.46</v>
      </c>
    </row>
    <row r="135">
      <c r="A135" s="11" t="s">
        <v>431</v>
      </c>
      <c r="B135" s="1">
        <v>0.9806986255179715</v>
      </c>
      <c r="C135" s="1">
        <v>95.56</v>
      </c>
    </row>
    <row r="136">
      <c r="A136" s="11" t="s">
        <v>432</v>
      </c>
      <c r="B136" s="1">
        <v>0.7184861312307835</v>
      </c>
      <c r="C136" s="1">
        <v>94.43</v>
      </c>
    </row>
    <row r="137">
      <c r="A137" s="11" t="s">
        <v>433</v>
      </c>
      <c r="B137" s="1">
        <v>0.7192838688984523</v>
      </c>
      <c r="C137" s="1">
        <v>93.72</v>
      </c>
    </row>
    <row r="138">
      <c r="A138" s="11" t="s">
        <v>434</v>
      </c>
      <c r="B138" s="1">
        <v>0.7169165030658269</v>
      </c>
      <c r="C138" s="1">
        <v>92.46</v>
      </c>
    </row>
    <row r="139">
      <c r="A139" s="11" t="s">
        <v>435</v>
      </c>
      <c r="B139" s="1">
        <v>0.7233718338684872</v>
      </c>
      <c r="C139" s="1">
        <v>93.63</v>
      </c>
    </row>
    <row r="141">
      <c r="B141" s="1" t="s">
        <v>19</v>
      </c>
    </row>
    <row r="142">
      <c r="A142" s="11" t="s">
        <v>430</v>
      </c>
      <c r="B142" s="1">
        <v>1.0</v>
      </c>
      <c r="C142" s="8">
        <f t="shared" ref="C142:C147" si="17">C134/$C$134</f>
        <v>1</v>
      </c>
    </row>
    <row r="143">
      <c r="A143" s="11" t="s">
        <v>431</v>
      </c>
      <c r="B143" s="1">
        <v>0.9806986255179715</v>
      </c>
      <c r="C143" s="8">
        <f t="shared" si="17"/>
        <v>0.9906697077</v>
      </c>
    </row>
    <row r="144">
      <c r="A144" s="11" t="s">
        <v>432</v>
      </c>
      <c r="B144" s="1">
        <v>0.7184861312307835</v>
      </c>
      <c r="C144" s="8">
        <f t="shared" si="17"/>
        <v>0.9789550073</v>
      </c>
    </row>
    <row r="145">
      <c r="A145" s="11" t="s">
        <v>433</v>
      </c>
      <c r="B145" s="1">
        <v>0.7192838688984523</v>
      </c>
      <c r="C145" s="8">
        <f t="shared" si="17"/>
        <v>0.9715944433</v>
      </c>
    </row>
    <row r="146">
      <c r="A146" s="11" t="s">
        <v>434</v>
      </c>
      <c r="B146" s="1">
        <v>0.7169165030658269</v>
      </c>
      <c r="C146" s="8">
        <f t="shared" si="17"/>
        <v>0.958532034</v>
      </c>
    </row>
    <row r="147">
      <c r="A147" s="11" t="s">
        <v>435</v>
      </c>
      <c r="B147" s="1">
        <v>0.7233718338684872</v>
      </c>
      <c r="C147" s="8">
        <f t="shared" si="17"/>
        <v>0.9706614141</v>
      </c>
    </row>
    <row r="149">
      <c r="B149" s="1" t="s">
        <v>20</v>
      </c>
    </row>
    <row r="150">
      <c r="A150" s="11" t="s">
        <v>430</v>
      </c>
      <c r="B150" s="1">
        <v>1.0</v>
      </c>
      <c r="C150" s="1">
        <v>91.96</v>
      </c>
    </row>
    <row r="151">
      <c r="A151" s="11" t="s">
        <v>431</v>
      </c>
      <c r="B151" s="1">
        <v>0.9376345879946736</v>
      </c>
      <c r="C151" s="1">
        <v>94.12</v>
      </c>
    </row>
    <row r="152">
      <c r="A152" s="11" t="s">
        <v>432</v>
      </c>
      <c r="B152" s="1">
        <v>0.7623805507410256</v>
      </c>
      <c r="C152" s="1">
        <v>94.16</v>
      </c>
    </row>
    <row r="153">
      <c r="A153" s="11" t="s">
        <v>433</v>
      </c>
      <c r="B153" s="1">
        <v>0.7701337460955965</v>
      </c>
      <c r="C153" s="1">
        <v>97.79</v>
      </c>
    </row>
    <row r="154">
      <c r="A154" s="11" t="s">
        <v>434</v>
      </c>
      <c r="B154" s="1">
        <v>0.7469900177030521</v>
      </c>
      <c r="C154" s="1">
        <v>100.94</v>
      </c>
    </row>
    <row r="155">
      <c r="A155" s="11" t="s">
        <v>435</v>
      </c>
      <c r="B155" s="1">
        <v>0.7556747087338147</v>
      </c>
      <c r="C155" s="1">
        <v>93.33</v>
      </c>
    </row>
    <row r="157">
      <c r="B157" s="1" t="s">
        <v>20</v>
      </c>
    </row>
    <row r="158">
      <c r="A158" s="1" t="s">
        <v>430</v>
      </c>
      <c r="B158" s="1">
        <v>1.0</v>
      </c>
      <c r="C158" s="8">
        <f t="shared" ref="C158:C163" si="18">C150/$C$150</f>
        <v>1</v>
      </c>
    </row>
    <row r="159">
      <c r="A159" s="1" t="s">
        <v>431</v>
      </c>
      <c r="B159" s="1">
        <v>0.9376345879946736</v>
      </c>
      <c r="C159" s="8">
        <f t="shared" si="18"/>
        <v>1.023488473</v>
      </c>
    </row>
    <row r="160">
      <c r="A160" s="1" t="s">
        <v>432</v>
      </c>
      <c r="B160" s="1">
        <v>0.7623805507410256</v>
      </c>
      <c r="C160" s="8">
        <f t="shared" si="18"/>
        <v>1.023923445</v>
      </c>
    </row>
    <row r="161">
      <c r="A161" s="1" t="s">
        <v>433</v>
      </c>
      <c r="B161" s="1">
        <v>0.7701337460955965</v>
      </c>
      <c r="C161" s="8">
        <f t="shared" si="18"/>
        <v>1.063397129</v>
      </c>
    </row>
    <row r="162">
      <c r="A162" s="1" t="s">
        <v>434</v>
      </c>
      <c r="B162" s="1">
        <v>0.7469900177030521</v>
      </c>
      <c r="C162" s="8">
        <f t="shared" si="18"/>
        <v>1.097651153</v>
      </c>
    </row>
    <row r="163">
      <c r="A163" s="1" t="s">
        <v>435</v>
      </c>
      <c r="B163" s="1">
        <v>0.7556747087338147</v>
      </c>
      <c r="C163" s="8">
        <f t="shared" si="18"/>
        <v>1.014897782</v>
      </c>
    </row>
    <row r="165">
      <c r="B165" s="1" t="s">
        <v>21</v>
      </c>
    </row>
    <row r="166">
      <c r="A166" s="11" t="s">
        <v>430</v>
      </c>
      <c r="B166" s="1">
        <v>1.0</v>
      </c>
      <c r="C166" s="1">
        <v>62.94</v>
      </c>
    </row>
    <row r="167">
      <c r="A167" s="11" t="s">
        <v>431</v>
      </c>
      <c r="B167" s="1">
        <v>1.0985570065612222</v>
      </c>
      <c r="C167" s="1">
        <v>65.62</v>
      </c>
    </row>
    <row r="168">
      <c r="A168" s="11" t="s">
        <v>432</v>
      </c>
      <c r="B168" s="1">
        <v>0.9751022219404735</v>
      </c>
      <c r="C168" s="1">
        <v>64.41</v>
      </c>
    </row>
    <row r="169">
      <c r="A169" s="11" t="s">
        <v>433</v>
      </c>
      <c r="B169" s="1">
        <v>0.9637468699483344</v>
      </c>
      <c r="C169" s="1">
        <v>63.39</v>
      </c>
    </row>
    <row r="170">
      <c r="A170" s="11" t="s">
        <v>434</v>
      </c>
      <c r="B170" s="1">
        <v>0.8910702399442136</v>
      </c>
      <c r="C170" s="1">
        <v>64.17</v>
      </c>
    </row>
    <row r="171">
      <c r="A171" s="11" t="s">
        <v>435</v>
      </c>
      <c r="B171" s="1">
        <v>0.9092403879679228</v>
      </c>
      <c r="C171" s="1">
        <v>63.01</v>
      </c>
    </row>
    <row r="173">
      <c r="B173" s="1" t="s">
        <v>21</v>
      </c>
    </row>
    <row r="174">
      <c r="A174" s="11" t="s">
        <v>430</v>
      </c>
      <c r="B174" s="1">
        <v>1.0</v>
      </c>
      <c r="C174" s="8">
        <f t="shared" ref="C174:C179" si="19">C166/$C$166</f>
        <v>1</v>
      </c>
      <c r="D174" s="8">
        <f t="shared" ref="D174:D179" si="20">1+(C174-C$174)*5</f>
        <v>1</v>
      </c>
    </row>
    <row r="175">
      <c r="A175" s="11" t="s">
        <v>431</v>
      </c>
      <c r="B175" s="1">
        <v>1.0985570065612222</v>
      </c>
      <c r="C175" s="8">
        <f t="shared" si="19"/>
        <v>1.042580235</v>
      </c>
      <c r="D175" s="8">
        <f t="shared" si="20"/>
        <v>1.212901176</v>
      </c>
    </row>
    <row r="176">
      <c r="A176" s="11" t="s">
        <v>432</v>
      </c>
      <c r="B176" s="1">
        <v>0.9751022219404735</v>
      </c>
      <c r="C176" s="8">
        <f t="shared" si="19"/>
        <v>1.023355577</v>
      </c>
      <c r="D176" s="8">
        <f t="shared" si="20"/>
        <v>1.116777884</v>
      </c>
    </row>
    <row r="177">
      <c r="A177" s="11" t="s">
        <v>433</v>
      </c>
      <c r="B177" s="1">
        <v>0.9637468699483344</v>
      </c>
      <c r="C177" s="8">
        <f t="shared" si="19"/>
        <v>1.007149666</v>
      </c>
      <c r="D177" s="8">
        <f t="shared" si="20"/>
        <v>1.035748332</v>
      </c>
    </row>
    <row r="178">
      <c r="A178" s="11" t="s">
        <v>434</v>
      </c>
      <c r="B178" s="1">
        <v>0.8910702399442136</v>
      </c>
      <c r="C178" s="8">
        <f t="shared" si="19"/>
        <v>1.019542421</v>
      </c>
      <c r="D178" s="8">
        <f t="shared" si="20"/>
        <v>1.097712107</v>
      </c>
    </row>
    <row r="179">
      <c r="A179" s="11" t="s">
        <v>435</v>
      </c>
      <c r="B179" s="1">
        <v>0.9092403879679228</v>
      </c>
      <c r="C179" s="8">
        <f t="shared" si="19"/>
        <v>1.00111217</v>
      </c>
      <c r="D179" s="8">
        <f t="shared" si="20"/>
        <v>1.005560852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638</v>
      </c>
      <c r="B1" s="1" t="s">
        <v>429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435</v>
      </c>
    </row>
    <row r="3">
      <c r="B3" s="1" t="s">
        <v>3</v>
      </c>
      <c r="C3" s="1" t="s">
        <v>6</v>
      </c>
      <c r="D3" s="1" t="s">
        <v>8</v>
      </c>
      <c r="E3" s="1" t="s">
        <v>11</v>
      </c>
      <c r="F3" s="1" t="s">
        <v>15</v>
      </c>
      <c r="G3" s="1" t="s">
        <v>17</v>
      </c>
      <c r="H3" s="1" t="s">
        <v>722</v>
      </c>
      <c r="I3" s="1" t="s">
        <v>19</v>
      </c>
      <c r="J3" s="1" t="s">
        <v>20</v>
      </c>
      <c r="K3" s="1" t="s">
        <v>21</v>
      </c>
    </row>
    <row r="4">
      <c r="A4" s="1" t="s">
        <v>430</v>
      </c>
      <c r="B4" s="1">
        <v>2949.05</v>
      </c>
      <c r="C4" s="1">
        <v>10091.76</v>
      </c>
      <c r="D4" s="1">
        <v>1329.71</v>
      </c>
      <c r="E4" s="1">
        <v>238.09</v>
      </c>
      <c r="F4" s="1">
        <v>6193.53</v>
      </c>
      <c r="G4" s="1">
        <v>18986.36</v>
      </c>
      <c r="H4" s="1">
        <v>2652.16</v>
      </c>
      <c r="I4" s="1">
        <v>17023.14</v>
      </c>
      <c r="J4" s="1">
        <v>6473.46</v>
      </c>
      <c r="K4" s="1">
        <v>2523.92</v>
      </c>
    </row>
    <row r="5">
      <c r="A5" s="1" t="s">
        <v>431</v>
      </c>
      <c r="B5" s="1">
        <v>3067.92</v>
      </c>
      <c r="C5" s="1">
        <v>10086.32</v>
      </c>
      <c r="D5" s="1">
        <v>1329.2</v>
      </c>
      <c r="E5" s="1">
        <v>250.66</v>
      </c>
      <c r="F5" s="1">
        <v>6464.39</v>
      </c>
      <c r="G5" s="1">
        <v>18644.16</v>
      </c>
      <c r="H5" s="1">
        <v>2669.37</v>
      </c>
      <c r="I5" s="1">
        <v>16694.57</v>
      </c>
      <c r="J5" s="1">
        <v>6069.74</v>
      </c>
      <c r="K5" s="1">
        <v>2772.67</v>
      </c>
    </row>
    <row r="6">
      <c r="A6" s="1" t="s">
        <v>432</v>
      </c>
      <c r="B6" s="1">
        <v>2285.25</v>
      </c>
      <c r="C6" s="1">
        <v>8726.96</v>
      </c>
      <c r="D6" s="1">
        <v>1296.27</v>
      </c>
      <c r="E6" s="1">
        <v>254.99</v>
      </c>
      <c r="F6" s="1">
        <v>5300.63</v>
      </c>
      <c r="G6" s="1">
        <v>15126.13</v>
      </c>
      <c r="H6" s="1">
        <v>2669.37</v>
      </c>
      <c r="I6" s="1">
        <v>12230.89</v>
      </c>
      <c r="J6" s="1">
        <v>4935.24</v>
      </c>
      <c r="K6" s="1">
        <v>2461.08</v>
      </c>
    </row>
    <row r="7">
      <c r="A7" s="1" t="s">
        <v>433</v>
      </c>
      <c r="B7" s="1">
        <v>2320.27</v>
      </c>
      <c r="C7" s="1">
        <v>8739.57</v>
      </c>
      <c r="D7" s="1">
        <v>1310.25</v>
      </c>
      <c r="E7" s="1">
        <v>243.87</v>
      </c>
      <c r="F7" s="1">
        <v>5294.8</v>
      </c>
      <c r="G7" s="1">
        <v>15074.58</v>
      </c>
      <c r="H7" s="1">
        <v>2672.52</v>
      </c>
      <c r="I7" s="1">
        <v>12244.47</v>
      </c>
      <c r="J7" s="1">
        <v>4985.43</v>
      </c>
      <c r="K7" s="1">
        <v>2432.42</v>
      </c>
    </row>
    <row r="8">
      <c r="A8" s="1" t="s">
        <v>434</v>
      </c>
      <c r="B8" s="1">
        <v>2073.24</v>
      </c>
      <c r="C8" s="1">
        <v>8746.92</v>
      </c>
      <c r="D8" s="1">
        <v>1294.32</v>
      </c>
      <c r="E8" s="1">
        <v>249.15</v>
      </c>
      <c r="F8" s="1">
        <v>4944.91</v>
      </c>
      <c r="G8" s="1">
        <v>15063.58</v>
      </c>
      <c r="H8" s="1">
        <v>2674.14</v>
      </c>
      <c r="I8" s="1">
        <v>12204.17</v>
      </c>
      <c r="J8" s="1">
        <v>4835.61</v>
      </c>
      <c r="K8" s="1">
        <v>2248.99</v>
      </c>
    </row>
    <row r="9">
      <c r="A9" s="1" t="s">
        <v>435</v>
      </c>
      <c r="B9" s="1">
        <v>2227.92</v>
      </c>
      <c r="C9" s="1">
        <v>8986.84</v>
      </c>
      <c r="D9" s="1">
        <v>1387.11</v>
      </c>
      <c r="E9" s="1">
        <v>245.11</v>
      </c>
      <c r="F9" s="1">
        <v>4981.18</v>
      </c>
      <c r="G9" s="1">
        <v>15256.14</v>
      </c>
      <c r="H9" s="1">
        <v>2700.56</v>
      </c>
      <c r="I9" s="1">
        <v>12314.06</v>
      </c>
      <c r="J9" s="1">
        <v>4891.83</v>
      </c>
      <c r="K9" s="1">
        <v>2294.85</v>
      </c>
    </row>
    <row r="10">
      <c r="A10" s="1" t="s">
        <v>708</v>
      </c>
      <c r="B10" s="1">
        <v>2466.68</v>
      </c>
      <c r="C10" s="1">
        <v>9961.86</v>
      </c>
      <c r="D10" s="1">
        <v>1659.15</v>
      </c>
      <c r="E10" s="1">
        <v>266.91</v>
      </c>
      <c r="F10" s="1">
        <v>5383.49</v>
      </c>
      <c r="G10" s="1">
        <v>16028.7</v>
      </c>
      <c r="H10" s="1">
        <v>2941.34</v>
      </c>
      <c r="I10" s="1">
        <v>13140.65</v>
      </c>
      <c r="J10" s="1">
        <v>5190.18</v>
      </c>
      <c r="K10" s="1">
        <v>2492.19</v>
      </c>
    </row>
    <row r="12">
      <c r="B12" s="1" t="s">
        <v>3</v>
      </c>
      <c r="C12" s="1" t="s">
        <v>6</v>
      </c>
      <c r="D12" s="1" t="s">
        <v>8</v>
      </c>
      <c r="E12" s="1" t="s">
        <v>11</v>
      </c>
      <c r="F12" s="1" t="s">
        <v>15</v>
      </c>
      <c r="G12" s="1" t="s">
        <v>17</v>
      </c>
      <c r="H12" s="1" t="s">
        <v>722</v>
      </c>
      <c r="I12" s="1" t="s">
        <v>19</v>
      </c>
      <c r="J12" s="1" t="s">
        <v>20</v>
      </c>
      <c r="K12" s="1" t="s">
        <v>21</v>
      </c>
    </row>
    <row r="13">
      <c r="A13" s="1" t="s">
        <v>430</v>
      </c>
      <c r="B13" s="1">
        <f t="shared" ref="B13:K13" si="1">B4/B$4</f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</row>
    <row r="14">
      <c r="A14" s="1" t="s">
        <v>431</v>
      </c>
      <c r="B14" s="1">
        <f t="shared" ref="B14:K14" si="2">B5/B$4</f>
        <v>1.040307896</v>
      </c>
      <c r="C14" s="1">
        <f t="shared" si="2"/>
        <v>0.9994609464</v>
      </c>
      <c r="D14" s="1">
        <f t="shared" si="2"/>
        <v>0.9996164577</v>
      </c>
      <c r="E14" s="1">
        <f t="shared" si="2"/>
        <v>1.052795161</v>
      </c>
      <c r="F14" s="1">
        <f t="shared" si="2"/>
        <v>1.043732734</v>
      </c>
      <c r="G14" s="1">
        <f t="shared" si="2"/>
        <v>0.9819765347</v>
      </c>
      <c r="H14" s="1">
        <f t="shared" si="2"/>
        <v>1.00648905</v>
      </c>
      <c r="I14" s="1">
        <f t="shared" si="2"/>
        <v>0.9806986255</v>
      </c>
      <c r="J14" s="1">
        <f t="shared" si="2"/>
        <v>0.937634588</v>
      </c>
      <c r="K14" s="1">
        <f t="shared" si="2"/>
        <v>1.098557007</v>
      </c>
    </row>
    <row r="15">
      <c r="A15" s="1" t="s">
        <v>432</v>
      </c>
      <c r="B15" s="1">
        <f t="shared" ref="B15:K15" si="3">B6/B$4</f>
        <v>0.7749105644</v>
      </c>
      <c r="C15" s="1">
        <f t="shared" si="3"/>
        <v>0.8647609535</v>
      </c>
      <c r="D15" s="1">
        <f t="shared" si="3"/>
        <v>0.9748516594</v>
      </c>
      <c r="E15" s="1">
        <f t="shared" si="3"/>
        <v>1.070981562</v>
      </c>
      <c r="F15" s="1">
        <f t="shared" si="3"/>
        <v>0.8558334262</v>
      </c>
      <c r="G15" s="1">
        <f t="shared" si="3"/>
        <v>0.7966840405</v>
      </c>
      <c r="H15" s="1">
        <f t="shared" si="3"/>
        <v>1.00648905</v>
      </c>
      <c r="I15" s="1">
        <f t="shared" si="3"/>
        <v>0.7184861312</v>
      </c>
      <c r="J15" s="1">
        <f t="shared" si="3"/>
        <v>0.7623805507</v>
      </c>
      <c r="K15" s="1">
        <f t="shared" si="3"/>
        <v>0.9751022219</v>
      </c>
    </row>
    <row r="16">
      <c r="A16" s="1" t="s">
        <v>433</v>
      </c>
      <c r="B16" s="1">
        <f t="shared" ref="B16:K16" si="4">B7/B$4</f>
        <v>0.786785575</v>
      </c>
      <c r="C16" s="1">
        <f t="shared" si="4"/>
        <v>0.8660104878</v>
      </c>
      <c r="D16" s="1">
        <f t="shared" si="4"/>
        <v>0.98536523</v>
      </c>
      <c r="E16" s="1">
        <f t="shared" si="4"/>
        <v>1.024276534</v>
      </c>
      <c r="F16" s="1">
        <f t="shared" si="4"/>
        <v>0.8548921213</v>
      </c>
      <c r="G16" s="1">
        <f t="shared" si="4"/>
        <v>0.7939689335</v>
      </c>
      <c r="H16" s="1">
        <f t="shared" si="4"/>
        <v>1.007676762</v>
      </c>
      <c r="I16" s="1">
        <f t="shared" si="4"/>
        <v>0.7192838689</v>
      </c>
      <c r="J16" s="1">
        <f t="shared" si="4"/>
        <v>0.7701337461</v>
      </c>
      <c r="K16" s="1">
        <f t="shared" si="4"/>
        <v>0.9637468699</v>
      </c>
    </row>
    <row r="17">
      <c r="A17" s="1" t="s">
        <v>434</v>
      </c>
      <c r="B17" s="1">
        <f t="shared" ref="B17:K17" si="5">B8/B$4</f>
        <v>0.7030196165</v>
      </c>
      <c r="C17" s="1">
        <f t="shared" si="5"/>
        <v>0.8667388047</v>
      </c>
      <c r="D17" s="1">
        <f t="shared" si="5"/>
        <v>0.9733851742</v>
      </c>
      <c r="E17" s="1">
        <f t="shared" si="5"/>
        <v>1.046453022</v>
      </c>
      <c r="F17" s="1">
        <f t="shared" si="5"/>
        <v>0.7983992973</v>
      </c>
      <c r="G17" s="1">
        <f t="shared" si="5"/>
        <v>0.7933895702</v>
      </c>
      <c r="H17" s="1">
        <f t="shared" si="5"/>
        <v>1.008287584</v>
      </c>
      <c r="I17" s="1">
        <f t="shared" si="5"/>
        <v>0.7169165031</v>
      </c>
      <c r="J17" s="1">
        <f t="shared" si="5"/>
        <v>0.7469900177</v>
      </c>
      <c r="K17" s="1">
        <f t="shared" si="5"/>
        <v>0.8910702399</v>
      </c>
    </row>
    <row r="18">
      <c r="A18" s="1" t="s">
        <v>435</v>
      </c>
      <c r="B18" s="1">
        <f t="shared" ref="B18:K18" si="6">B9/B$4</f>
        <v>0.7554704057</v>
      </c>
      <c r="C18" s="1">
        <f t="shared" si="6"/>
        <v>0.8905126559</v>
      </c>
      <c r="D18" s="1">
        <f t="shared" si="6"/>
        <v>1.043167307</v>
      </c>
      <c r="E18" s="1">
        <f t="shared" si="6"/>
        <v>1.029484649</v>
      </c>
      <c r="F18" s="1">
        <f t="shared" si="6"/>
        <v>0.8042554085</v>
      </c>
      <c r="G18" s="1">
        <f t="shared" si="6"/>
        <v>0.8035315879</v>
      </c>
      <c r="H18" s="1">
        <f t="shared" si="6"/>
        <v>1.018249276</v>
      </c>
      <c r="I18" s="1">
        <f t="shared" si="6"/>
        <v>0.7233718339</v>
      </c>
      <c r="J18" s="1">
        <f t="shared" si="6"/>
        <v>0.7556747087</v>
      </c>
      <c r="K18" s="1">
        <f t="shared" si="6"/>
        <v>0.909240388</v>
      </c>
    </row>
    <row r="19">
      <c r="A19" s="1" t="s">
        <v>708</v>
      </c>
      <c r="B19" s="1">
        <f t="shared" ref="B19:K19" si="7">B10/B$4</f>
        <v>0.8364320713</v>
      </c>
      <c r="C19" s="1">
        <f t="shared" si="7"/>
        <v>0.9871281124</v>
      </c>
      <c r="D19" s="1">
        <f t="shared" si="7"/>
        <v>1.24775327</v>
      </c>
      <c r="E19" s="1">
        <f t="shared" si="7"/>
        <v>1.121046663</v>
      </c>
      <c r="F19" s="1">
        <f t="shared" si="7"/>
        <v>0.8692119034</v>
      </c>
      <c r="G19" s="1">
        <f t="shared" si="7"/>
        <v>0.8442218519</v>
      </c>
      <c r="H19" s="1">
        <f t="shared" si="7"/>
        <v>1.109035654</v>
      </c>
      <c r="I19" s="1">
        <f t="shared" si="7"/>
        <v>0.7719286806</v>
      </c>
      <c r="J19" s="1">
        <f t="shared" si="7"/>
        <v>0.8017628903</v>
      </c>
      <c r="K19" s="1">
        <f t="shared" si="7"/>
        <v>0.9874282862</v>
      </c>
    </row>
    <row r="20">
      <c r="B20" s="11" t="s">
        <v>3</v>
      </c>
    </row>
    <row r="21">
      <c r="A21" s="1" t="s">
        <v>430</v>
      </c>
      <c r="B21" s="11">
        <v>1.0</v>
      </c>
      <c r="C21" s="1">
        <v>8.28</v>
      </c>
    </row>
    <row r="22">
      <c r="A22" s="1" t="s">
        <v>431</v>
      </c>
      <c r="B22" s="11">
        <v>1.0403078957630423</v>
      </c>
      <c r="C22" s="1">
        <v>8.69</v>
      </c>
    </row>
    <row r="23">
      <c r="A23" s="1" t="s">
        <v>432</v>
      </c>
      <c r="B23" s="11">
        <v>0.7749105644190502</v>
      </c>
      <c r="C23" s="1">
        <v>8.64</v>
      </c>
    </row>
    <row r="24">
      <c r="A24" s="1" t="s">
        <v>433</v>
      </c>
      <c r="B24" s="11">
        <v>0.7867855750156829</v>
      </c>
      <c r="C24" s="1">
        <v>8.73</v>
      </c>
    </row>
    <row r="25">
      <c r="A25" s="1" t="s">
        <v>434</v>
      </c>
      <c r="B25" s="11">
        <v>0.7030196164866651</v>
      </c>
      <c r="C25" s="1">
        <v>8.41</v>
      </c>
    </row>
    <row r="26">
      <c r="A26" s="1" t="s">
        <v>435</v>
      </c>
      <c r="B26" s="11">
        <v>0.7554704057238771</v>
      </c>
      <c r="C26" s="1">
        <v>8.18</v>
      </c>
    </row>
    <row r="27">
      <c r="A27" s="1" t="s">
        <v>708</v>
      </c>
      <c r="B27" s="11">
        <v>0.8364320713450093</v>
      </c>
      <c r="C27" s="1">
        <v>8.67</v>
      </c>
    </row>
    <row r="28">
      <c r="B28" s="11" t="s">
        <v>3</v>
      </c>
    </row>
    <row r="29">
      <c r="A29" s="1" t="s">
        <v>430</v>
      </c>
      <c r="B29" s="11">
        <v>1.0</v>
      </c>
      <c r="C29" s="8">
        <f t="shared" ref="C29:C35" si="8">C21/$C$21</f>
        <v>1</v>
      </c>
      <c r="L29" s="1" t="s">
        <v>723</v>
      </c>
    </row>
    <row r="30">
      <c r="A30" s="1" t="s">
        <v>431</v>
      </c>
      <c r="B30" s="11">
        <v>1.0403078957630423</v>
      </c>
      <c r="C30" s="8">
        <f t="shared" si="8"/>
        <v>1.049516908</v>
      </c>
      <c r="L30" s="1" t="s">
        <v>724</v>
      </c>
    </row>
    <row r="31">
      <c r="A31" s="1" t="s">
        <v>432</v>
      </c>
      <c r="B31" s="11">
        <v>0.7749105644190502</v>
      </c>
      <c r="C31" s="8">
        <f t="shared" si="8"/>
        <v>1.043478261</v>
      </c>
      <c r="L31" s="25" t="s">
        <v>725</v>
      </c>
    </row>
    <row r="32">
      <c r="A32" s="1" t="s">
        <v>433</v>
      </c>
      <c r="B32" s="11">
        <v>0.7867855750156829</v>
      </c>
      <c r="C32" s="8">
        <f t="shared" si="8"/>
        <v>1.054347826</v>
      </c>
      <c r="L32" s="1" t="s">
        <v>726</v>
      </c>
    </row>
    <row r="33">
      <c r="A33" s="1" t="s">
        <v>434</v>
      </c>
      <c r="B33" s="11">
        <v>0.7030196164866651</v>
      </c>
      <c r="C33" s="8">
        <f t="shared" si="8"/>
        <v>1.015700483</v>
      </c>
      <c r="L33" s="1" t="s">
        <v>727</v>
      </c>
    </row>
    <row r="34">
      <c r="A34" s="1" t="s">
        <v>435</v>
      </c>
      <c r="B34" s="11">
        <v>0.7554704057238771</v>
      </c>
      <c r="C34" s="8">
        <f t="shared" si="8"/>
        <v>0.9879227053</v>
      </c>
    </row>
    <row r="35">
      <c r="A35" s="1" t="s">
        <v>708</v>
      </c>
      <c r="B35" s="8">
        <f>B27</f>
        <v>0.8364320713</v>
      </c>
      <c r="C35" s="8">
        <f t="shared" si="8"/>
        <v>1.047101449</v>
      </c>
    </row>
    <row r="36">
      <c r="B36" s="1" t="s">
        <v>6</v>
      </c>
      <c r="L36" s="1" t="s">
        <v>728</v>
      </c>
    </row>
    <row r="37">
      <c r="A37" s="1" t="s">
        <v>430</v>
      </c>
      <c r="B37" s="1">
        <v>1.0</v>
      </c>
      <c r="C37" s="1">
        <v>9.41</v>
      </c>
    </row>
    <row r="38">
      <c r="A38" s="1" t="s">
        <v>431</v>
      </c>
      <c r="B38" s="1">
        <v>0.9994609463562352</v>
      </c>
      <c r="C38" s="1">
        <v>9.3</v>
      </c>
    </row>
    <row r="39">
      <c r="A39" s="1" t="s">
        <v>432</v>
      </c>
      <c r="B39" s="1">
        <v>0.8647609534907686</v>
      </c>
      <c r="C39" s="1">
        <v>9.46</v>
      </c>
    </row>
    <row r="40">
      <c r="A40" s="1" t="s">
        <v>433</v>
      </c>
      <c r="B40" s="1">
        <v>0.8660104877642749</v>
      </c>
      <c r="C40" s="1">
        <v>9.58</v>
      </c>
    </row>
    <row r="41">
      <c r="A41" s="1" t="s">
        <v>434</v>
      </c>
      <c r="B41" s="1">
        <v>0.8667388047278175</v>
      </c>
      <c r="C41" s="1">
        <v>9.24</v>
      </c>
    </row>
    <row r="42">
      <c r="A42" s="1" t="s">
        <v>435</v>
      </c>
      <c r="B42" s="1">
        <v>0.8905126558697393</v>
      </c>
      <c r="C42" s="1">
        <v>9.54</v>
      </c>
    </row>
    <row r="43">
      <c r="A43" s="1" t="s">
        <v>708</v>
      </c>
      <c r="B43" s="11">
        <v>0.9871281124402483</v>
      </c>
      <c r="C43" s="1">
        <v>9.94</v>
      </c>
    </row>
    <row r="44">
      <c r="B44" s="1" t="s">
        <v>6</v>
      </c>
    </row>
    <row r="45">
      <c r="A45" s="1" t="s">
        <v>430</v>
      </c>
      <c r="B45" s="1">
        <v>1.0</v>
      </c>
      <c r="C45" s="8">
        <f>C37/C$37</f>
        <v>1</v>
      </c>
    </row>
    <row r="46">
      <c r="A46" s="1" t="s">
        <v>431</v>
      </c>
      <c r="B46" s="1">
        <v>0.9994609463562352</v>
      </c>
      <c r="C46" s="8">
        <f t="shared" ref="C46:C51" si="9">C38/$C$37</f>
        <v>0.9883103082</v>
      </c>
    </row>
    <row r="47">
      <c r="A47" s="1" t="s">
        <v>432</v>
      </c>
      <c r="B47" s="1">
        <v>0.8647609534907686</v>
      </c>
      <c r="C47" s="8">
        <f t="shared" si="9"/>
        <v>1.005313496</v>
      </c>
    </row>
    <row r="48">
      <c r="A48" s="1" t="s">
        <v>433</v>
      </c>
      <c r="B48" s="1">
        <v>0.8660104877642749</v>
      </c>
      <c r="C48" s="8">
        <f t="shared" si="9"/>
        <v>1.018065887</v>
      </c>
    </row>
    <row r="49">
      <c r="A49" s="1" t="s">
        <v>434</v>
      </c>
      <c r="B49" s="1">
        <v>0.8667388047278175</v>
      </c>
      <c r="C49" s="8">
        <f t="shared" si="9"/>
        <v>0.9819341126</v>
      </c>
    </row>
    <row r="50">
      <c r="A50" s="1" t="s">
        <v>435</v>
      </c>
      <c r="B50" s="1">
        <v>0.8905126558697393</v>
      </c>
      <c r="C50" s="8">
        <f t="shared" si="9"/>
        <v>1.01381509</v>
      </c>
    </row>
    <row r="51">
      <c r="A51" s="1" t="s">
        <v>708</v>
      </c>
      <c r="B51" s="8">
        <f>B43</f>
        <v>0.9871281124</v>
      </c>
      <c r="C51" s="8">
        <f t="shared" si="9"/>
        <v>1.056323061</v>
      </c>
    </row>
    <row r="52">
      <c r="B52" s="1" t="s">
        <v>8</v>
      </c>
    </row>
    <row r="53">
      <c r="A53" s="1" t="s">
        <v>430</v>
      </c>
      <c r="B53" s="1">
        <v>1.0</v>
      </c>
      <c r="C53" s="1">
        <v>13.34</v>
      </c>
    </row>
    <row r="54">
      <c r="A54" s="1" t="s">
        <v>431</v>
      </c>
      <c r="B54" s="1">
        <v>0.9996164577238646</v>
      </c>
      <c r="C54" s="1">
        <v>13.46</v>
      </c>
    </row>
    <row r="55">
      <c r="A55" s="1" t="s">
        <v>432</v>
      </c>
      <c r="B55" s="1">
        <v>0.974851659384377</v>
      </c>
      <c r="C55" s="1">
        <v>13.54</v>
      </c>
    </row>
    <row r="56">
      <c r="A56" s="1" t="s">
        <v>433</v>
      </c>
      <c r="B56" s="1">
        <v>0.9853652300125592</v>
      </c>
      <c r="C56" s="1">
        <v>13.62</v>
      </c>
    </row>
    <row r="57">
      <c r="A57" s="1" t="s">
        <v>434</v>
      </c>
      <c r="B57" s="1">
        <v>0.9733851742109181</v>
      </c>
      <c r="C57" s="1">
        <v>13.59</v>
      </c>
    </row>
    <row r="58">
      <c r="A58" s="1" t="s">
        <v>435</v>
      </c>
      <c r="B58" s="1">
        <v>1.0431673071571996</v>
      </c>
      <c r="C58" s="1">
        <v>13.63</v>
      </c>
    </row>
    <row r="59">
      <c r="A59" s="1" t="s">
        <v>708</v>
      </c>
      <c r="B59" s="11">
        <v>1.2477532695098932</v>
      </c>
      <c r="C59" s="1">
        <v>13.7</v>
      </c>
    </row>
    <row r="60">
      <c r="B60" s="1" t="s">
        <v>8</v>
      </c>
    </row>
    <row r="61">
      <c r="A61" s="1" t="s">
        <v>430</v>
      </c>
      <c r="B61" s="1">
        <v>1.0</v>
      </c>
      <c r="C61" s="8">
        <f t="shared" ref="C61:C67" si="10">C53/$C$53</f>
        <v>1</v>
      </c>
    </row>
    <row r="62">
      <c r="A62" s="1" t="s">
        <v>431</v>
      </c>
      <c r="B62" s="1">
        <v>0.9996164577238646</v>
      </c>
      <c r="C62" s="8">
        <f t="shared" si="10"/>
        <v>1.008995502</v>
      </c>
    </row>
    <row r="63">
      <c r="A63" s="1" t="s">
        <v>432</v>
      </c>
      <c r="B63" s="1">
        <v>0.974851659384377</v>
      </c>
      <c r="C63" s="8">
        <f t="shared" si="10"/>
        <v>1.014992504</v>
      </c>
    </row>
    <row r="64">
      <c r="A64" s="1" t="s">
        <v>433</v>
      </c>
      <c r="B64" s="1">
        <v>0.9853652300125592</v>
      </c>
      <c r="C64" s="8">
        <f t="shared" si="10"/>
        <v>1.020989505</v>
      </c>
    </row>
    <row r="65">
      <c r="A65" s="1" t="s">
        <v>434</v>
      </c>
      <c r="B65" s="1">
        <v>0.9733851742109181</v>
      </c>
      <c r="C65" s="8">
        <f t="shared" si="10"/>
        <v>1.01874063</v>
      </c>
    </row>
    <row r="66">
      <c r="A66" s="1" t="s">
        <v>435</v>
      </c>
      <c r="B66" s="1">
        <v>1.0431673071571996</v>
      </c>
      <c r="C66" s="8">
        <f t="shared" si="10"/>
        <v>1.02173913</v>
      </c>
    </row>
    <row r="67">
      <c r="A67" s="1" t="s">
        <v>708</v>
      </c>
      <c r="B67" s="8">
        <f>B59</f>
        <v>1.24775327</v>
      </c>
      <c r="C67" s="8">
        <f t="shared" si="10"/>
        <v>1.026986507</v>
      </c>
    </row>
    <row r="68">
      <c r="B68" s="1" t="s">
        <v>11</v>
      </c>
    </row>
    <row r="69">
      <c r="A69" s="1" t="s">
        <v>430</v>
      </c>
      <c r="B69" s="1">
        <v>1.0</v>
      </c>
      <c r="C69" s="1">
        <v>17.08</v>
      </c>
    </row>
    <row r="70">
      <c r="A70" s="1" t="s">
        <v>431</v>
      </c>
      <c r="B70" s="1">
        <v>1.052795161493553</v>
      </c>
      <c r="C70" s="1">
        <v>17.51</v>
      </c>
    </row>
    <row r="71">
      <c r="A71" s="1" t="s">
        <v>432</v>
      </c>
      <c r="B71" s="1">
        <v>1.0709815615943552</v>
      </c>
      <c r="C71" s="1">
        <v>18.25</v>
      </c>
    </row>
    <row r="72">
      <c r="A72" s="1" t="s">
        <v>433</v>
      </c>
      <c r="B72" s="1">
        <v>1.0242765340837499</v>
      </c>
      <c r="C72" s="1">
        <v>17.65</v>
      </c>
    </row>
    <row r="73">
      <c r="A73" s="1" t="s">
        <v>434</v>
      </c>
      <c r="B73" s="1">
        <v>1.0464530219664834</v>
      </c>
      <c r="C73" s="1">
        <v>18.21</v>
      </c>
    </row>
    <row r="74">
      <c r="A74" s="1" t="s">
        <v>435</v>
      </c>
      <c r="B74" s="1">
        <v>1.0294846486622706</v>
      </c>
      <c r="C74" s="1">
        <v>17.26</v>
      </c>
    </row>
    <row r="75">
      <c r="A75" s="1" t="s">
        <v>708</v>
      </c>
      <c r="B75" s="11">
        <v>1.1210466630265867</v>
      </c>
      <c r="C75" s="1">
        <v>18.01</v>
      </c>
    </row>
    <row r="77">
      <c r="B77" s="1" t="s">
        <v>11</v>
      </c>
    </row>
    <row r="78">
      <c r="A78" s="1" t="s">
        <v>430</v>
      </c>
      <c r="B78" s="1">
        <v>1.0</v>
      </c>
      <c r="C78" s="8">
        <f t="shared" ref="C78:C84" si="11">C69/C$69</f>
        <v>1</v>
      </c>
    </row>
    <row r="79">
      <c r="A79" s="1" t="s">
        <v>431</v>
      </c>
      <c r="B79" s="1">
        <v>1.052795161493553</v>
      </c>
      <c r="C79" s="8">
        <f t="shared" si="11"/>
        <v>1.025175644</v>
      </c>
    </row>
    <row r="80">
      <c r="A80" s="1" t="s">
        <v>432</v>
      </c>
      <c r="B80" s="1">
        <v>1.0709815615943552</v>
      </c>
      <c r="C80" s="8">
        <f t="shared" si="11"/>
        <v>1.068501171</v>
      </c>
    </row>
    <row r="81">
      <c r="A81" s="1" t="s">
        <v>433</v>
      </c>
      <c r="B81" s="1">
        <v>1.0242765340837499</v>
      </c>
      <c r="C81" s="8">
        <f t="shared" si="11"/>
        <v>1.033372365</v>
      </c>
    </row>
    <row r="82">
      <c r="A82" s="1" t="s">
        <v>434</v>
      </c>
      <c r="B82" s="1">
        <v>1.0464530219664834</v>
      </c>
      <c r="C82" s="8">
        <f t="shared" si="11"/>
        <v>1.066159251</v>
      </c>
    </row>
    <row r="83">
      <c r="A83" s="1" t="s">
        <v>435</v>
      </c>
      <c r="B83" s="1">
        <v>1.0294846486622706</v>
      </c>
      <c r="C83" s="8">
        <f t="shared" si="11"/>
        <v>1.010538642</v>
      </c>
    </row>
    <row r="84">
      <c r="A84" s="1" t="s">
        <v>708</v>
      </c>
      <c r="B84" s="8">
        <f>B75</f>
        <v>1.121046663</v>
      </c>
      <c r="C84" s="8">
        <f t="shared" si="11"/>
        <v>1.054449649</v>
      </c>
    </row>
    <row r="85">
      <c r="B85" s="1" t="s">
        <v>15</v>
      </c>
    </row>
    <row r="86">
      <c r="A86" s="1" t="s">
        <v>430</v>
      </c>
      <c r="B86" s="1">
        <v>1.0</v>
      </c>
      <c r="C86" s="1">
        <v>12.14</v>
      </c>
    </row>
    <row r="87">
      <c r="A87" s="1" t="s">
        <v>431</v>
      </c>
      <c r="B87" s="1">
        <v>1.0437327339982208</v>
      </c>
      <c r="C87" s="1">
        <v>11.91</v>
      </c>
    </row>
    <row r="88">
      <c r="A88" s="1" t="s">
        <v>432</v>
      </c>
      <c r="B88" s="1">
        <v>0.8558334261721506</v>
      </c>
      <c r="C88" s="1">
        <v>11.98</v>
      </c>
    </row>
    <row r="89">
      <c r="A89" s="1" t="s">
        <v>433</v>
      </c>
      <c r="B89" s="1">
        <v>0.8548921212943185</v>
      </c>
      <c r="C89" s="1">
        <v>12.13</v>
      </c>
    </row>
    <row r="90">
      <c r="A90" s="1" t="s">
        <v>434</v>
      </c>
      <c r="B90" s="1">
        <v>0.7983992973312473</v>
      </c>
      <c r="C90" s="1">
        <v>11.76</v>
      </c>
    </row>
    <row r="91">
      <c r="A91" s="1" t="s">
        <v>435</v>
      </c>
      <c r="B91" s="1">
        <v>0.8042554084665773</v>
      </c>
      <c r="C91" s="1">
        <v>11.96</v>
      </c>
    </row>
    <row r="92">
      <c r="A92" s="1" t="s">
        <v>708</v>
      </c>
      <c r="B92" s="11">
        <v>0.8692119033895048</v>
      </c>
      <c r="C92" s="1">
        <v>12.25</v>
      </c>
    </row>
    <row r="93">
      <c r="B93" s="1" t="s">
        <v>15</v>
      </c>
    </row>
    <row r="94">
      <c r="A94" s="1" t="s">
        <v>430</v>
      </c>
      <c r="B94" s="1">
        <v>1.0</v>
      </c>
      <c r="C94" s="8">
        <f t="shared" ref="C94:C100" si="12">C86/$C$86</f>
        <v>1</v>
      </c>
    </row>
    <row r="95">
      <c r="A95" s="1" t="s">
        <v>431</v>
      </c>
      <c r="B95" s="1">
        <v>1.0437327339982208</v>
      </c>
      <c r="C95" s="8">
        <f t="shared" si="12"/>
        <v>0.9810543657</v>
      </c>
    </row>
    <row r="96">
      <c r="A96" s="1" t="s">
        <v>432</v>
      </c>
      <c r="B96" s="1">
        <v>0.8558334261721506</v>
      </c>
      <c r="C96" s="8">
        <f t="shared" si="12"/>
        <v>0.9868204283</v>
      </c>
    </row>
    <row r="97">
      <c r="A97" s="1" t="s">
        <v>433</v>
      </c>
      <c r="B97" s="1">
        <v>0.8548921212943185</v>
      </c>
      <c r="C97" s="8">
        <f t="shared" si="12"/>
        <v>0.9991762768</v>
      </c>
    </row>
    <row r="98">
      <c r="A98" s="1" t="s">
        <v>434</v>
      </c>
      <c r="B98" s="1">
        <v>0.7983992973312473</v>
      </c>
      <c r="C98" s="8">
        <f t="shared" si="12"/>
        <v>0.9686985173</v>
      </c>
    </row>
    <row r="99">
      <c r="A99" s="1" t="s">
        <v>435</v>
      </c>
      <c r="B99" s="1">
        <v>0.8042554084665773</v>
      </c>
      <c r="C99" s="8">
        <f t="shared" si="12"/>
        <v>0.9851729819</v>
      </c>
    </row>
    <row r="100">
      <c r="A100" s="1" t="s">
        <v>708</v>
      </c>
      <c r="B100" s="8">
        <f>B92</f>
        <v>0.8692119034</v>
      </c>
      <c r="C100" s="8">
        <f t="shared" si="12"/>
        <v>1.009060956</v>
      </c>
    </row>
    <row r="101">
      <c r="B101" s="1" t="s">
        <v>17</v>
      </c>
    </row>
    <row r="102">
      <c r="A102" s="1" t="s">
        <v>430</v>
      </c>
      <c r="B102" s="1">
        <v>1.0</v>
      </c>
      <c r="C102" s="1">
        <v>11.87</v>
      </c>
    </row>
    <row r="103">
      <c r="A103" s="1" t="s">
        <v>431</v>
      </c>
      <c r="B103" s="1">
        <v>0.9819765347333559</v>
      </c>
      <c r="C103" s="1">
        <v>11.76</v>
      </c>
    </row>
    <row r="104">
      <c r="A104" s="1" t="s">
        <v>432</v>
      </c>
      <c r="B104" s="1">
        <v>0.7966840405427896</v>
      </c>
      <c r="C104" s="1">
        <v>11.54</v>
      </c>
    </row>
    <row r="105">
      <c r="A105" s="1" t="s">
        <v>433</v>
      </c>
      <c r="B105" s="1">
        <v>0.7939689334869875</v>
      </c>
      <c r="C105" s="1">
        <v>11.65</v>
      </c>
    </row>
    <row r="106">
      <c r="A106" s="1" t="s">
        <v>434</v>
      </c>
      <c r="B106" s="1">
        <v>0.7933895701967096</v>
      </c>
      <c r="C106" s="1">
        <v>11.41</v>
      </c>
    </row>
    <row r="107">
      <c r="A107" s="1" t="s">
        <v>435</v>
      </c>
      <c r="B107" s="1">
        <v>0.8035315879399737</v>
      </c>
      <c r="C107" s="1">
        <v>11.65</v>
      </c>
    </row>
    <row r="108">
      <c r="A108" s="1" t="s">
        <v>708</v>
      </c>
      <c r="B108" s="11">
        <v>0.8442218518978888</v>
      </c>
      <c r="C108" s="1">
        <v>11.66</v>
      </c>
    </row>
    <row r="109">
      <c r="B109" s="1" t="s">
        <v>17</v>
      </c>
    </row>
    <row r="110">
      <c r="A110" s="1" t="s">
        <v>430</v>
      </c>
      <c r="B110" s="1">
        <v>1.0</v>
      </c>
      <c r="C110" s="8">
        <f t="shared" ref="C110:C116" si="13">C102/$C$102</f>
        <v>1</v>
      </c>
    </row>
    <row r="111">
      <c r="A111" s="1" t="s">
        <v>431</v>
      </c>
      <c r="B111" s="1">
        <v>0.9819765347333559</v>
      </c>
      <c r="C111" s="8">
        <f t="shared" si="13"/>
        <v>0.9907329402</v>
      </c>
    </row>
    <row r="112">
      <c r="A112" s="1" t="s">
        <v>432</v>
      </c>
      <c r="B112" s="1">
        <v>0.7966840405427896</v>
      </c>
      <c r="C112" s="8">
        <f t="shared" si="13"/>
        <v>0.9721988206</v>
      </c>
    </row>
    <row r="113">
      <c r="A113" s="1" t="s">
        <v>433</v>
      </c>
      <c r="B113" s="1">
        <v>0.7939689334869875</v>
      </c>
      <c r="C113" s="8">
        <f t="shared" si="13"/>
        <v>0.9814658804</v>
      </c>
    </row>
    <row r="114">
      <c r="A114" s="1" t="s">
        <v>434</v>
      </c>
      <c r="B114" s="1">
        <v>0.7933895701967096</v>
      </c>
      <c r="C114" s="8">
        <f t="shared" si="13"/>
        <v>0.9612468408</v>
      </c>
    </row>
    <row r="115">
      <c r="A115" s="1" t="s">
        <v>435</v>
      </c>
      <c r="B115" s="1">
        <v>0.8035315879399737</v>
      </c>
      <c r="C115" s="8">
        <f t="shared" si="13"/>
        <v>0.9814658804</v>
      </c>
    </row>
    <row r="116">
      <c r="A116" s="1" t="s">
        <v>708</v>
      </c>
      <c r="B116" s="8">
        <f>B108</f>
        <v>0.8442218519</v>
      </c>
      <c r="C116" s="8">
        <f t="shared" si="13"/>
        <v>0.9823083404</v>
      </c>
    </row>
    <row r="117">
      <c r="B117" s="1" t="s">
        <v>722</v>
      </c>
    </row>
    <row r="118">
      <c r="A118" s="1" t="s">
        <v>430</v>
      </c>
      <c r="B118" s="1">
        <v>1.0</v>
      </c>
      <c r="C118" s="1">
        <v>13.87</v>
      </c>
    </row>
    <row r="119">
      <c r="A119" s="1" t="s">
        <v>431</v>
      </c>
      <c r="B119" s="1">
        <v>1.0064890504343629</v>
      </c>
      <c r="C119" s="1">
        <v>13.73</v>
      </c>
    </row>
    <row r="120">
      <c r="A120" s="1" t="s">
        <v>432</v>
      </c>
      <c r="B120" s="1">
        <v>1.0064890504343629</v>
      </c>
      <c r="C120" s="1">
        <v>13.9</v>
      </c>
    </row>
    <row r="121">
      <c r="A121" s="1" t="s">
        <v>433</v>
      </c>
      <c r="B121" s="1">
        <v>1.0076767615830116</v>
      </c>
      <c r="C121" s="1">
        <v>13.87</v>
      </c>
    </row>
    <row r="122">
      <c r="A122" s="1" t="s">
        <v>434</v>
      </c>
      <c r="B122" s="1">
        <v>1.0082875844594594</v>
      </c>
      <c r="C122" s="1">
        <v>13.82</v>
      </c>
    </row>
    <row r="123">
      <c r="A123" s="1" t="s">
        <v>435</v>
      </c>
      <c r="B123" s="1">
        <v>1.018249276061776</v>
      </c>
      <c r="C123" s="1">
        <v>13.76</v>
      </c>
    </row>
    <row r="124">
      <c r="A124" s="1" t="s">
        <v>708</v>
      </c>
      <c r="B124" s="11">
        <v>1.109035653957529</v>
      </c>
      <c r="C124" s="1">
        <v>13.69</v>
      </c>
    </row>
    <row r="125">
      <c r="B125" s="1" t="s">
        <v>722</v>
      </c>
    </row>
    <row r="126">
      <c r="A126" s="1" t="s">
        <v>430</v>
      </c>
      <c r="B126" s="1">
        <v>1.0</v>
      </c>
      <c r="C126" s="8">
        <f t="shared" ref="C126:C132" si="14">C118/$C$118</f>
        <v>1</v>
      </c>
    </row>
    <row r="127">
      <c r="A127" s="1" t="s">
        <v>431</v>
      </c>
      <c r="B127" s="1">
        <v>1.0064890504343629</v>
      </c>
      <c r="C127" s="8">
        <f t="shared" si="14"/>
        <v>0.9899062725</v>
      </c>
    </row>
    <row r="128">
      <c r="A128" s="1" t="s">
        <v>432</v>
      </c>
      <c r="B128" s="1">
        <v>1.0064890504343629</v>
      </c>
      <c r="C128" s="8">
        <f t="shared" si="14"/>
        <v>1.002162942</v>
      </c>
    </row>
    <row r="129">
      <c r="A129" s="1" t="s">
        <v>433</v>
      </c>
      <c r="B129" s="1">
        <v>1.0076767615830116</v>
      </c>
      <c r="C129" s="8">
        <f t="shared" si="14"/>
        <v>1</v>
      </c>
    </row>
    <row r="130">
      <c r="A130" s="1" t="s">
        <v>434</v>
      </c>
      <c r="B130" s="1">
        <v>1.0082875844594594</v>
      </c>
      <c r="C130" s="8">
        <f t="shared" si="14"/>
        <v>0.9963950973</v>
      </c>
    </row>
    <row r="131">
      <c r="A131" s="1" t="s">
        <v>435</v>
      </c>
      <c r="B131" s="1">
        <v>1.018249276061776</v>
      </c>
      <c r="C131" s="8">
        <f t="shared" si="14"/>
        <v>0.9920692141</v>
      </c>
    </row>
    <row r="132">
      <c r="A132" s="1" t="s">
        <v>708</v>
      </c>
      <c r="B132" s="8">
        <f>B124</f>
        <v>1.109035654</v>
      </c>
      <c r="C132" s="8">
        <f t="shared" si="14"/>
        <v>0.9870223504</v>
      </c>
    </row>
    <row r="133">
      <c r="B133" s="1" t="s">
        <v>19</v>
      </c>
    </row>
    <row r="134">
      <c r="A134" s="1" t="s">
        <v>430</v>
      </c>
      <c r="B134" s="1">
        <v>1.0</v>
      </c>
      <c r="C134" s="1">
        <v>13.66</v>
      </c>
    </row>
    <row r="135">
      <c r="A135" s="1" t="s">
        <v>431</v>
      </c>
      <c r="B135" s="1">
        <v>0.9806986255179715</v>
      </c>
      <c r="C135" s="1">
        <v>13.69</v>
      </c>
    </row>
    <row r="136">
      <c r="A136" s="1" t="s">
        <v>432</v>
      </c>
      <c r="B136" s="1">
        <v>0.7184861312307835</v>
      </c>
      <c r="C136" s="1">
        <v>14.02</v>
      </c>
    </row>
    <row r="137">
      <c r="A137" s="1" t="s">
        <v>433</v>
      </c>
      <c r="B137" s="1">
        <v>0.7192838688984523</v>
      </c>
      <c r="C137" s="1">
        <v>13.64</v>
      </c>
    </row>
    <row r="138">
      <c r="A138" s="1" t="s">
        <v>434</v>
      </c>
      <c r="B138" s="1">
        <v>0.7169165030658269</v>
      </c>
      <c r="C138" s="1">
        <v>14.12</v>
      </c>
    </row>
    <row r="139">
      <c r="A139" s="1" t="s">
        <v>435</v>
      </c>
      <c r="B139" s="1">
        <v>0.7233718338684872</v>
      </c>
      <c r="C139" s="1">
        <v>13.87</v>
      </c>
    </row>
    <row r="140">
      <c r="A140" s="1" t="s">
        <v>708</v>
      </c>
      <c r="B140" s="11">
        <v>0.7719286806076905</v>
      </c>
      <c r="C140" s="1">
        <v>14.61</v>
      </c>
    </row>
    <row r="141">
      <c r="B141" s="1" t="s">
        <v>19</v>
      </c>
    </row>
    <row r="142">
      <c r="A142" s="1" t="s">
        <v>430</v>
      </c>
      <c r="B142" s="1">
        <v>1.0</v>
      </c>
      <c r="C142" s="8">
        <f t="shared" ref="C142:C148" si="15">C134/$C$134</f>
        <v>1</v>
      </c>
    </row>
    <row r="143">
      <c r="A143" s="1" t="s">
        <v>431</v>
      </c>
      <c r="B143" s="1">
        <v>0.9806986255179715</v>
      </c>
      <c r="C143" s="8">
        <f t="shared" si="15"/>
        <v>1.002196193</v>
      </c>
    </row>
    <row r="144">
      <c r="A144" s="1" t="s">
        <v>432</v>
      </c>
      <c r="B144" s="1">
        <v>0.7184861312307835</v>
      </c>
      <c r="C144" s="8">
        <f t="shared" si="15"/>
        <v>1.026354319</v>
      </c>
    </row>
    <row r="145">
      <c r="A145" s="1" t="s">
        <v>433</v>
      </c>
      <c r="B145" s="1">
        <v>0.7192838688984523</v>
      </c>
      <c r="C145" s="8">
        <f t="shared" si="15"/>
        <v>0.9985358712</v>
      </c>
    </row>
    <row r="146">
      <c r="A146" s="1" t="s">
        <v>434</v>
      </c>
      <c r="B146" s="1">
        <v>0.7169165030658269</v>
      </c>
      <c r="C146" s="8">
        <f t="shared" si="15"/>
        <v>1.033674963</v>
      </c>
    </row>
    <row r="147">
      <c r="A147" s="1" t="s">
        <v>435</v>
      </c>
      <c r="B147" s="1">
        <v>0.7233718338684872</v>
      </c>
      <c r="C147" s="8">
        <f t="shared" si="15"/>
        <v>1.015373353</v>
      </c>
    </row>
    <row r="148">
      <c r="A148" s="1" t="s">
        <v>708</v>
      </c>
      <c r="B148" s="8">
        <f>B140</f>
        <v>0.7719286806</v>
      </c>
      <c r="C148" s="8">
        <f t="shared" si="15"/>
        <v>1.06954612</v>
      </c>
    </row>
    <row r="149">
      <c r="B149" s="1" t="s">
        <v>20</v>
      </c>
    </row>
    <row r="150">
      <c r="A150" s="1" t="s">
        <v>430</v>
      </c>
      <c r="B150" s="1">
        <v>1.0</v>
      </c>
      <c r="C150" s="1">
        <v>8.4</v>
      </c>
    </row>
    <row r="151">
      <c r="A151" s="1" t="s">
        <v>431</v>
      </c>
      <c r="B151" s="1">
        <v>0.9376345879946736</v>
      </c>
      <c r="C151" s="1">
        <v>8.13</v>
      </c>
    </row>
    <row r="152">
      <c r="A152" s="1" t="s">
        <v>432</v>
      </c>
      <c r="B152" s="1">
        <v>0.7623805507410256</v>
      </c>
      <c r="C152" s="1">
        <v>8.36</v>
      </c>
    </row>
    <row r="153">
      <c r="A153" s="1" t="s">
        <v>433</v>
      </c>
      <c r="B153" s="1">
        <v>0.7701337460955965</v>
      </c>
      <c r="C153" s="1">
        <v>8.44</v>
      </c>
    </row>
    <row r="154">
      <c r="A154" s="1" t="s">
        <v>434</v>
      </c>
      <c r="B154" s="1">
        <v>0.7469900177030521</v>
      </c>
      <c r="C154" s="1">
        <v>8.5</v>
      </c>
    </row>
    <row r="155">
      <c r="A155" s="1" t="s">
        <v>435</v>
      </c>
      <c r="B155" s="1">
        <v>0.7556747087338147</v>
      </c>
      <c r="C155" s="1">
        <v>8.75</v>
      </c>
    </row>
    <row r="156">
      <c r="A156" s="1" t="s">
        <v>708</v>
      </c>
      <c r="B156" s="11">
        <v>0.8017628903244942</v>
      </c>
      <c r="C156" s="1">
        <v>8.81</v>
      </c>
    </row>
    <row r="157">
      <c r="B157" s="1" t="s">
        <v>20</v>
      </c>
    </row>
    <row r="158">
      <c r="A158" s="1" t="s">
        <v>430</v>
      </c>
      <c r="B158" s="1">
        <v>1.0</v>
      </c>
      <c r="C158" s="8">
        <f t="shared" ref="C158:C164" si="16">C150/$C$150</f>
        <v>1</v>
      </c>
    </row>
    <row r="159">
      <c r="A159" s="1" t="s">
        <v>431</v>
      </c>
      <c r="B159" s="1">
        <v>0.9376345879946736</v>
      </c>
      <c r="C159" s="8">
        <f t="shared" si="16"/>
        <v>0.9678571429</v>
      </c>
    </row>
    <row r="160">
      <c r="A160" s="1" t="s">
        <v>432</v>
      </c>
      <c r="B160" s="1">
        <v>0.7623805507410256</v>
      </c>
      <c r="C160" s="8">
        <f t="shared" si="16"/>
        <v>0.9952380952</v>
      </c>
    </row>
    <row r="161">
      <c r="A161" s="1" t="s">
        <v>433</v>
      </c>
      <c r="B161" s="1">
        <v>0.7701337460955965</v>
      </c>
      <c r="C161" s="8">
        <f t="shared" si="16"/>
        <v>1.004761905</v>
      </c>
    </row>
    <row r="162">
      <c r="A162" s="1" t="s">
        <v>434</v>
      </c>
      <c r="B162" s="1">
        <v>0.7469900177030521</v>
      </c>
      <c r="C162" s="8">
        <f t="shared" si="16"/>
        <v>1.011904762</v>
      </c>
    </row>
    <row r="163">
      <c r="A163" s="1" t="s">
        <v>435</v>
      </c>
      <c r="B163" s="1">
        <v>0.7556747087338147</v>
      </c>
      <c r="C163" s="8">
        <f t="shared" si="16"/>
        <v>1.041666667</v>
      </c>
    </row>
    <row r="164">
      <c r="A164" s="1" t="s">
        <v>708</v>
      </c>
      <c r="B164" s="8">
        <f>B156</f>
        <v>0.8017628903</v>
      </c>
      <c r="C164" s="8">
        <f t="shared" si="16"/>
        <v>1.048809524</v>
      </c>
    </row>
    <row r="165">
      <c r="B165" s="1" t="s">
        <v>21</v>
      </c>
    </row>
    <row r="166">
      <c r="A166" s="1" t="s">
        <v>430</v>
      </c>
      <c r="B166" s="1">
        <v>1.0</v>
      </c>
      <c r="C166" s="1">
        <v>20.57</v>
      </c>
    </row>
    <row r="167">
      <c r="A167" s="1" t="s">
        <v>431</v>
      </c>
      <c r="B167" s="1">
        <v>1.0985570065612222</v>
      </c>
      <c r="C167" s="1">
        <v>22.38</v>
      </c>
    </row>
    <row r="168">
      <c r="A168" s="1" t="s">
        <v>432</v>
      </c>
      <c r="B168" s="1">
        <v>0.9751022219404735</v>
      </c>
      <c r="C168" s="1">
        <v>21.82</v>
      </c>
    </row>
    <row r="169">
      <c r="A169" s="1" t="s">
        <v>433</v>
      </c>
      <c r="B169" s="1">
        <v>0.9637468699483344</v>
      </c>
      <c r="C169" s="1">
        <v>22.11</v>
      </c>
    </row>
    <row r="170">
      <c r="A170" s="1" t="s">
        <v>434</v>
      </c>
      <c r="B170" s="1">
        <v>0.8910702399442136</v>
      </c>
      <c r="C170" s="1">
        <v>21.82</v>
      </c>
    </row>
    <row r="171">
      <c r="A171" s="1" t="s">
        <v>435</v>
      </c>
      <c r="B171" s="1">
        <v>0.9092403879679228</v>
      </c>
      <c r="C171" s="1">
        <v>21.41</v>
      </c>
    </row>
    <row r="172">
      <c r="A172" s="1" t="s">
        <v>708</v>
      </c>
      <c r="B172" s="11">
        <v>0.9874282861580399</v>
      </c>
      <c r="C172" s="1">
        <v>22.16</v>
      </c>
    </row>
    <row r="173">
      <c r="B173" s="1" t="s">
        <v>21</v>
      </c>
    </row>
    <row r="174">
      <c r="A174" s="1" t="s">
        <v>430</v>
      </c>
      <c r="B174" s="1">
        <v>1.0</v>
      </c>
      <c r="C174" s="8">
        <f t="shared" ref="C174:C180" si="17">C166/$C$166</f>
        <v>1</v>
      </c>
    </row>
    <row r="175">
      <c r="A175" s="1" t="s">
        <v>431</v>
      </c>
      <c r="B175" s="1">
        <v>1.0985570065612222</v>
      </c>
      <c r="C175" s="8">
        <f t="shared" si="17"/>
        <v>1.087992222</v>
      </c>
    </row>
    <row r="176">
      <c r="A176" s="1" t="s">
        <v>432</v>
      </c>
      <c r="B176" s="1">
        <v>0.9751022219404735</v>
      </c>
      <c r="C176" s="8">
        <f t="shared" si="17"/>
        <v>1.060768109</v>
      </c>
    </row>
    <row r="177">
      <c r="A177" s="1" t="s">
        <v>433</v>
      </c>
      <c r="B177" s="1">
        <v>0.9637468699483344</v>
      </c>
      <c r="C177" s="8">
        <f t="shared" si="17"/>
        <v>1.07486631</v>
      </c>
    </row>
    <row r="178">
      <c r="A178" s="1" t="s">
        <v>434</v>
      </c>
      <c r="B178" s="1">
        <v>0.8910702399442136</v>
      </c>
      <c r="C178" s="8">
        <f t="shared" si="17"/>
        <v>1.060768109</v>
      </c>
    </row>
    <row r="179">
      <c r="A179" s="1" t="s">
        <v>435</v>
      </c>
      <c r="B179" s="1">
        <v>0.9092403879679228</v>
      </c>
      <c r="C179" s="8">
        <f t="shared" si="17"/>
        <v>1.040836169</v>
      </c>
    </row>
    <row r="180">
      <c r="A180" s="1" t="s">
        <v>708</v>
      </c>
      <c r="B180" s="8">
        <f>B172</f>
        <v>0.9874282862</v>
      </c>
      <c r="C180" s="8">
        <f t="shared" si="17"/>
        <v>1.077297035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638</v>
      </c>
      <c r="B1" s="1" t="s">
        <v>429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435</v>
      </c>
    </row>
    <row r="3">
      <c r="B3" s="1" t="s">
        <v>3</v>
      </c>
      <c r="C3" s="1" t="s">
        <v>6</v>
      </c>
      <c r="D3" s="1" t="s">
        <v>8</v>
      </c>
      <c r="E3" s="1" t="s">
        <v>11</v>
      </c>
      <c r="F3" s="1" t="s">
        <v>15</v>
      </c>
      <c r="G3" s="1" t="s">
        <v>17</v>
      </c>
      <c r="H3" s="1" t="s">
        <v>722</v>
      </c>
      <c r="I3" s="1" t="s">
        <v>19</v>
      </c>
      <c r="J3" s="1" t="s">
        <v>20</v>
      </c>
      <c r="K3" s="1" t="s">
        <v>21</v>
      </c>
    </row>
    <row r="4">
      <c r="A4" s="1" t="s">
        <v>430</v>
      </c>
      <c r="B4" s="1">
        <v>2949.05</v>
      </c>
      <c r="C4" s="1">
        <v>10091.76</v>
      </c>
      <c r="D4" s="1">
        <v>1329.71</v>
      </c>
      <c r="E4" s="1">
        <v>238.09</v>
      </c>
      <c r="F4" s="1">
        <v>6193.53</v>
      </c>
      <c r="G4" s="1">
        <v>18986.36</v>
      </c>
      <c r="H4" s="1">
        <v>2652.16</v>
      </c>
      <c r="I4" s="1">
        <v>17023.14</v>
      </c>
      <c r="J4" s="1">
        <v>6473.46</v>
      </c>
      <c r="K4" s="1">
        <v>2523.92</v>
      </c>
    </row>
    <row r="5">
      <c r="A5" s="1" t="s">
        <v>431</v>
      </c>
      <c r="B5" s="1">
        <v>3067.92</v>
      </c>
      <c r="C5" s="1">
        <v>10086.32</v>
      </c>
      <c r="D5" s="1">
        <v>1329.2</v>
      </c>
      <c r="E5" s="1">
        <v>250.66</v>
      </c>
      <c r="F5" s="1">
        <v>6464.39</v>
      </c>
      <c r="G5" s="1">
        <v>18644.16</v>
      </c>
      <c r="H5" s="1">
        <v>2669.37</v>
      </c>
      <c r="I5" s="1">
        <v>16694.57</v>
      </c>
      <c r="J5" s="1">
        <v>6069.74</v>
      </c>
      <c r="K5" s="1">
        <v>2772.67</v>
      </c>
    </row>
    <row r="6">
      <c r="A6" s="1" t="s">
        <v>432</v>
      </c>
      <c r="B6" s="1">
        <v>2285.25</v>
      </c>
      <c r="C6" s="1">
        <v>8726.96</v>
      </c>
      <c r="D6" s="1">
        <v>1296.27</v>
      </c>
      <c r="E6" s="1">
        <v>254.99</v>
      </c>
      <c r="F6" s="1">
        <v>5300.63</v>
      </c>
      <c r="G6" s="1">
        <v>15126.13</v>
      </c>
      <c r="H6" s="1">
        <v>2669.37</v>
      </c>
      <c r="I6" s="1">
        <v>12230.89</v>
      </c>
      <c r="J6" s="1">
        <v>4935.24</v>
      </c>
      <c r="K6" s="1">
        <v>2461.08</v>
      </c>
    </row>
    <row r="7">
      <c r="A7" s="1" t="s">
        <v>433</v>
      </c>
      <c r="B7" s="1">
        <v>2320.27</v>
      </c>
      <c r="C7" s="1">
        <v>8739.57</v>
      </c>
      <c r="D7" s="1">
        <v>1310.25</v>
      </c>
      <c r="E7" s="1">
        <v>243.87</v>
      </c>
      <c r="F7" s="1">
        <v>5294.8</v>
      </c>
      <c r="G7" s="1">
        <v>15074.58</v>
      </c>
      <c r="H7" s="1">
        <v>2672.52</v>
      </c>
      <c r="I7" s="1">
        <v>12244.47</v>
      </c>
      <c r="J7" s="1">
        <v>4985.43</v>
      </c>
      <c r="K7" s="1">
        <v>2432.42</v>
      </c>
    </row>
    <row r="8">
      <c r="A8" s="1" t="s">
        <v>434</v>
      </c>
      <c r="B8" s="1">
        <v>2073.24</v>
      </c>
      <c r="C8" s="1">
        <v>8746.92</v>
      </c>
      <c r="D8" s="1">
        <v>1294.32</v>
      </c>
      <c r="E8" s="1">
        <v>249.15</v>
      </c>
      <c r="F8" s="1">
        <v>4944.91</v>
      </c>
      <c r="G8" s="1">
        <v>15063.58</v>
      </c>
      <c r="H8" s="1">
        <v>2674.14</v>
      </c>
      <c r="I8" s="1">
        <v>12204.17</v>
      </c>
      <c r="J8" s="1">
        <v>4835.61</v>
      </c>
      <c r="K8" s="1">
        <v>2248.99</v>
      </c>
    </row>
    <row r="9">
      <c r="A9" s="1" t="s">
        <v>435</v>
      </c>
      <c r="B9" s="1">
        <v>2227.92</v>
      </c>
      <c r="C9" s="1">
        <v>8986.84</v>
      </c>
      <c r="D9" s="1">
        <v>1387.11</v>
      </c>
      <c r="E9" s="1">
        <v>245.11</v>
      </c>
      <c r="F9" s="1">
        <v>4981.18</v>
      </c>
      <c r="G9" s="1">
        <v>15256.14</v>
      </c>
      <c r="H9" s="1">
        <v>2700.56</v>
      </c>
      <c r="I9" s="1">
        <v>12314.06</v>
      </c>
      <c r="J9" s="1">
        <v>4891.83</v>
      </c>
      <c r="K9" s="1">
        <v>2294.85</v>
      </c>
    </row>
    <row r="10">
      <c r="A10" s="1" t="s">
        <v>708</v>
      </c>
      <c r="B10" s="1">
        <v>2466.68</v>
      </c>
      <c r="C10" s="1">
        <v>9961.86</v>
      </c>
      <c r="D10" s="1">
        <v>1659.15</v>
      </c>
      <c r="E10" s="1">
        <v>266.91</v>
      </c>
      <c r="F10" s="1">
        <v>5383.49</v>
      </c>
      <c r="G10" s="1">
        <v>16028.7</v>
      </c>
      <c r="H10" s="1">
        <v>2941.34</v>
      </c>
      <c r="I10" s="1">
        <v>13140.65</v>
      </c>
      <c r="J10" s="1">
        <v>5190.18</v>
      </c>
      <c r="K10" s="1">
        <v>2492.19</v>
      </c>
    </row>
    <row r="12">
      <c r="B12" s="1" t="s">
        <v>3</v>
      </c>
      <c r="C12" s="1" t="s">
        <v>6</v>
      </c>
      <c r="D12" s="1" t="s">
        <v>8</v>
      </c>
      <c r="E12" s="1" t="s">
        <v>11</v>
      </c>
      <c r="F12" s="1" t="s">
        <v>15</v>
      </c>
      <c r="G12" s="1" t="s">
        <v>17</v>
      </c>
      <c r="H12" s="1" t="s">
        <v>722</v>
      </c>
      <c r="I12" s="1" t="s">
        <v>19</v>
      </c>
      <c r="J12" s="1" t="s">
        <v>20</v>
      </c>
      <c r="K12" s="1" t="s">
        <v>21</v>
      </c>
    </row>
    <row r="13">
      <c r="A13" s="1" t="s">
        <v>430</v>
      </c>
      <c r="B13" s="1">
        <f t="shared" ref="B13:K13" si="1">B4/B$4</f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</row>
    <row r="14">
      <c r="A14" s="1" t="s">
        <v>431</v>
      </c>
      <c r="B14" s="1">
        <f t="shared" ref="B14:K14" si="2">B5/B$4</f>
        <v>1.040307896</v>
      </c>
      <c r="C14" s="1">
        <f t="shared" si="2"/>
        <v>0.9994609464</v>
      </c>
      <c r="D14" s="1">
        <f t="shared" si="2"/>
        <v>0.9996164577</v>
      </c>
      <c r="E14" s="1">
        <f t="shared" si="2"/>
        <v>1.052795161</v>
      </c>
      <c r="F14" s="1">
        <f t="shared" si="2"/>
        <v>1.043732734</v>
      </c>
      <c r="G14" s="1">
        <f t="shared" si="2"/>
        <v>0.9819765347</v>
      </c>
      <c r="H14" s="1">
        <f t="shared" si="2"/>
        <v>1.00648905</v>
      </c>
      <c r="I14" s="1">
        <f t="shared" si="2"/>
        <v>0.9806986255</v>
      </c>
      <c r="J14" s="1">
        <f t="shared" si="2"/>
        <v>0.937634588</v>
      </c>
      <c r="K14" s="1">
        <f t="shared" si="2"/>
        <v>1.098557007</v>
      </c>
    </row>
    <row r="15">
      <c r="A15" s="1" t="s">
        <v>432</v>
      </c>
      <c r="B15" s="1">
        <f t="shared" ref="B15:K15" si="3">B6/B$4</f>
        <v>0.7749105644</v>
      </c>
      <c r="C15" s="1">
        <f t="shared" si="3"/>
        <v>0.8647609535</v>
      </c>
      <c r="D15" s="1">
        <f t="shared" si="3"/>
        <v>0.9748516594</v>
      </c>
      <c r="E15" s="1">
        <f t="shared" si="3"/>
        <v>1.070981562</v>
      </c>
      <c r="F15" s="1">
        <f t="shared" si="3"/>
        <v>0.8558334262</v>
      </c>
      <c r="G15" s="1">
        <f t="shared" si="3"/>
        <v>0.7966840405</v>
      </c>
      <c r="H15" s="1">
        <f t="shared" si="3"/>
        <v>1.00648905</v>
      </c>
      <c r="I15" s="1">
        <f t="shared" si="3"/>
        <v>0.7184861312</v>
      </c>
      <c r="J15" s="1">
        <f t="shared" si="3"/>
        <v>0.7623805507</v>
      </c>
      <c r="K15" s="1">
        <f t="shared" si="3"/>
        <v>0.9751022219</v>
      </c>
    </row>
    <row r="16">
      <c r="A16" s="1" t="s">
        <v>433</v>
      </c>
      <c r="B16" s="1">
        <f t="shared" ref="B16:K16" si="4">B7/B$4</f>
        <v>0.786785575</v>
      </c>
      <c r="C16" s="1">
        <f t="shared" si="4"/>
        <v>0.8660104878</v>
      </c>
      <c r="D16" s="1">
        <f t="shared" si="4"/>
        <v>0.98536523</v>
      </c>
      <c r="E16" s="1">
        <f t="shared" si="4"/>
        <v>1.024276534</v>
      </c>
      <c r="F16" s="1">
        <f t="shared" si="4"/>
        <v>0.8548921213</v>
      </c>
      <c r="G16" s="1">
        <f t="shared" si="4"/>
        <v>0.7939689335</v>
      </c>
      <c r="H16" s="1">
        <f t="shared" si="4"/>
        <v>1.007676762</v>
      </c>
      <c r="I16" s="1">
        <f t="shared" si="4"/>
        <v>0.7192838689</v>
      </c>
      <c r="J16" s="1">
        <f t="shared" si="4"/>
        <v>0.7701337461</v>
      </c>
      <c r="K16" s="1">
        <f t="shared" si="4"/>
        <v>0.9637468699</v>
      </c>
    </row>
    <row r="17">
      <c r="A17" s="1" t="s">
        <v>434</v>
      </c>
      <c r="B17" s="1">
        <f t="shared" ref="B17:K17" si="5">B8/B$4</f>
        <v>0.7030196165</v>
      </c>
      <c r="C17" s="1">
        <f t="shared" si="5"/>
        <v>0.8667388047</v>
      </c>
      <c r="D17" s="1">
        <f t="shared" si="5"/>
        <v>0.9733851742</v>
      </c>
      <c r="E17" s="1">
        <f t="shared" si="5"/>
        <v>1.046453022</v>
      </c>
      <c r="F17" s="1">
        <f t="shared" si="5"/>
        <v>0.7983992973</v>
      </c>
      <c r="G17" s="1">
        <f t="shared" si="5"/>
        <v>0.7933895702</v>
      </c>
      <c r="H17" s="1">
        <f t="shared" si="5"/>
        <v>1.008287584</v>
      </c>
      <c r="I17" s="1">
        <f t="shared" si="5"/>
        <v>0.7169165031</v>
      </c>
      <c r="J17" s="1">
        <f t="shared" si="5"/>
        <v>0.7469900177</v>
      </c>
      <c r="K17" s="1">
        <f t="shared" si="5"/>
        <v>0.8910702399</v>
      </c>
    </row>
    <row r="18">
      <c r="A18" s="1" t="s">
        <v>435</v>
      </c>
      <c r="B18" s="1">
        <f t="shared" ref="B18:K18" si="6">B9/B$4</f>
        <v>0.7554704057</v>
      </c>
      <c r="C18" s="1">
        <f t="shared" si="6"/>
        <v>0.8905126559</v>
      </c>
      <c r="D18" s="1">
        <f t="shared" si="6"/>
        <v>1.043167307</v>
      </c>
      <c r="E18" s="1">
        <f t="shared" si="6"/>
        <v>1.029484649</v>
      </c>
      <c r="F18" s="1">
        <f t="shared" si="6"/>
        <v>0.8042554085</v>
      </c>
      <c r="G18" s="1">
        <f t="shared" si="6"/>
        <v>0.8035315879</v>
      </c>
      <c r="H18" s="1">
        <f t="shared" si="6"/>
        <v>1.018249276</v>
      </c>
      <c r="I18" s="1">
        <f t="shared" si="6"/>
        <v>0.7233718339</v>
      </c>
      <c r="J18" s="1">
        <f t="shared" si="6"/>
        <v>0.7556747087</v>
      </c>
      <c r="K18" s="1">
        <f t="shared" si="6"/>
        <v>0.909240388</v>
      </c>
    </row>
    <row r="19">
      <c r="A19" s="1" t="s">
        <v>708</v>
      </c>
      <c r="B19" s="1">
        <f t="shared" ref="B19:K19" si="7">B10/B$4</f>
        <v>0.8364320713</v>
      </c>
      <c r="C19" s="1">
        <f t="shared" si="7"/>
        <v>0.9871281124</v>
      </c>
      <c r="D19" s="1">
        <f t="shared" si="7"/>
        <v>1.24775327</v>
      </c>
      <c r="E19" s="1">
        <f t="shared" si="7"/>
        <v>1.121046663</v>
      </c>
      <c r="F19" s="1">
        <f t="shared" si="7"/>
        <v>0.8692119034</v>
      </c>
      <c r="G19" s="1">
        <f t="shared" si="7"/>
        <v>0.8442218519</v>
      </c>
      <c r="H19" s="1">
        <f t="shared" si="7"/>
        <v>1.109035654</v>
      </c>
      <c r="I19" s="1">
        <f t="shared" si="7"/>
        <v>0.7719286806</v>
      </c>
      <c r="J19" s="1">
        <f t="shared" si="7"/>
        <v>0.8017628903</v>
      </c>
      <c r="K19" s="1">
        <f t="shared" si="7"/>
        <v>0.9874282862</v>
      </c>
    </row>
    <row r="20">
      <c r="B20" s="11" t="s">
        <v>3</v>
      </c>
    </row>
    <row r="21">
      <c r="A21" s="1" t="s">
        <v>430</v>
      </c>
      <c r="B21" s="11">
        <v>1.0</v>
      </c>
      <c r="C21" s="1">
        <v>19.06</v>
      </c>
    </row>
    <row r="22">
      <c r="A22" s="1" t="s">
        <v>431</v>
      </c>
      <c r="B22" s="11">
        <v>1.0403078957630423</v>
      </c>
      <c r="C22" s="1">
        <v>20.02</v>
      </c>
    </row>
    <row r="23">
      <c r="A23" s="1" t="s">
        <v>432</v>
      </c>
      <c r="B23" s="11">
        <v>0.7749105644190502</v>
      </c>
      <c r="C23" s="1">
        <v>19.85</v>
      </c>
    </row>
    <row r="24">
      <c r="A24" s="1" t="s">
        <v>433</v>
      </c>
      <c r="B24" s="11">
        <v>0.7867855750156829</v>
      </c>
      <c r="C24" s="1">
        <v>19.98</v>
      </c>
    </row>
    <row r="25">
      <c r="A25" s="1" t="s">
        <v>434</v>
      </c>
      <c r="B25" s="11">
        <v>0.7030196164866651</v>
      </c>
      <c r="C25" s="1">
        <v>18.63</v>
      </c>
    </row>
    <row r="26">
      <c r="A26" s="1" t="s">
        <v>435</v>
      </c>
      <c r="B26" s="11">
        <v>0.7554704057238771</v>
      </c>
      <c r="C26" s="1">
        <v>19.27</v>
      </c>
    </row>
    <row r="27">
      <c r="A27" s="1" t="s">
        <v>708</v>
      </c>
      <c r="B27" s="11">
        <v>0.8364320713450093</v>
      </c>
      <c r="C27" s="1">
        <v>19.92</v>
      </c>
    </row>
    <row r="28">
      <c r="B28" s="11" t="s">
        <v>3</v>
      </c>
    </row>
    <row r="29">
      <c r="A29" s="1" t="s">
        <v>430</v>
      </c>
      <c r="B29" s="11">
        <v>1.0</v>
      </c>
      <c r="C29" s="8">
        <f t="shared" ref="C29:C35" si="8">C21/$C$21</f>
        <v>1</v>
      </c>
      <c r="L29" s="1" t="s">
        <v>723</v>
      </c>
    </row>
    <row r="30">
      <c r="A30" s="1" t="s">
        <v>431</v>
      </c>
      <c r="B30" s="11">
        <v>1.0403078957630423</v>
      </c>
      <c r="C30" s="8">
        <f t="shared" si="8"/>
        <v>1.050367261</v>
      </c>
      <c r="L30" s="1" t="s">
        <v>724</v>
      </c>
    </row>
    <row r="31">
      <c r="A31" s="1" t="s">
        <v>432</v>
      </c>
      <c r="B31" s="11">
        <v>0.7749105644190502</v>
      </c>
      <c r="C31" s="8">
        <f t="shared" si="8"/>
        <v>1.041448059</v>
      </c>
      <c r="L31" s="25" t="s">
        <v>725</v>
      </c>
    </row>
    <row r="32">
      <c r="A32" s="1" t="s">
        <v>433</v>
      </c>
      <c r="B32" s="11">
        <v>0.7867855750156829</v>
      </c>
      <c r="C32" s="8">
        <f t="shared" si="8"/>
        <v>1.048268625</v>
      </c>
      <c r="L32" s="1" t="s">
        <v>726</v>
      </c>
    </row>
    <row r="33">
      <c r="A33" s="1" t="s">
        <v>434</v>
      </c>
      <c r="B33" s="11">
        <v>0.7030196164866651</v>
      </c>
      <c r="C33" s="8">
        <f t="shared" si="8"/>
        <v>0.9774396642</v>
      </c>
      <c r="L33" s="1" t="s">
        <v>727</v>
      </c>
    </row>
    <row r="34">
      <c r="A34" s="1" t="s">
        <v>435</v>
      </c>
      <c r="B34" s="11">
        <v>0.7554704057238771</v>
      </c>
      <c r="C34" s="8">
        <f t="shared" si="8"/>
        <v>1.011017838</v>
      </c>
    </row>
    <row r="35">
      <c r="A35" s="1" t="s">
        <v>708</v>
      </c>
      <c r="B35" s="8">
        <f>B27</f>
        <v>0.8364320713</v>
      </c>
      <c r="C35" s="8">
        <f t="shared" si="8"/>
        <v>1.045120672</v>
      </c>
    </row>
    <row r="36">
      <c r="B36" s="1" t="s">
        <v>6</v>
      </c>
      <c r="L36" s="1" t="s">
        <v>728</v>
      </c>
    </row>
    <row r="37">
      <c r="A37" s="1" t="s">
        <v>430</v>
      </c>
      <c r="B37" s="1">
        <v>1.0</v>
      </c>
      <c r="C37" s="1">
        <v>28.28</v>
      </c>
    </row>
    <row r="38">
      <c r="A38" s="1" t="s">
        <v>431</v>
      </c>
      <c r="B38" s="1">
        <v>0.9994609463562352</v>
      </c>
      <c r="C38" s="1">
        <v>28.17</v>
      </c>
    </row>
    <row r="39">
      <c r="A39" s="1" t="s">
        <v>432</v>
      </c>
      <c r="B39" s="1">
        <v>0.8647609534907686</v>
      </c>
      <c r="C39" s="1">
        <v>28.56</v>
      </c>
    </row>
    <row r="40">
      <c r="A40" s="1" t="s">
        <v>433</v>
      </c>
      <c r="B40" s="1">
        <v>0.8660104877642749</v>
      </c>
      <c r="C40" s="1">
        <v>27.91</v>
      </c>
    </row>
    <row r="41">
      <c r="A41" s="1" t="s">
        <v>434</v>
      </c>
      <c r="B41" s="1">
        <v>0.8667388047278175</v>
      </c>
      <c r="C41" s="1">
        <v>28.33</v>
      </c>
    </row>
    <row r="42">
      <c r="A42" s="1" t="s">
        <v>435</v>
      </c>
      <c r="B42" s="1">
        <v>0.8905126558697393</v>
      </c>
      <c r="C42" s="1">
        <v>28.15</v>
      </c>
    </row>
    <row r="43">
      <c r="A43" s="1" t="s">
        <v>708</v>
      </c>
      <c r="B43" s="11">
        <v>0.9871281124402483</v>
      </c>
      <c r="C43" s="1">
        <v>28.76</v>
      </c>
    </row>
    <row r="44">
      <c r="B44" s="1" t="s">
        <v>6</v>
      </c>
    </row>
    <row r="45">
      <c r="A45" s="1" t="s">
        <v>430</v>
      </c>
      <c r="B45" s="1">
        <v>1.0</v>
      </c>
      <c r="C45" s="8">
        <f>C37/C$37</f>
        <v>1</v>
      </c>
    </row>
    <row r="46">
      <c r="A46" s="1" t="s">
        <v>431</v>
      </c>
      <c r="B46" s="1">
        <v>0.9994609463562352</v>
      </c>
      <c r="C46" s="8">
        <f t="shared" ref="C46:C51" si="9">C38/$C$37</f>
        <v>0.9961103253</v>
      </c>
    </row>
    <row r="47">
      <c r="A47" s="1" t="s">
        <v>432</v>
      </c>
      <c r="B47" s="1">
        <v>0.8647609534907686</v>
      </c>
      <c r="C47" s="8">
        <f t="shared" si="9"/>
        <v>1.00990099</v>
      </c>
    </row>
    <row r="48">
      <c r="A48" s="1" t="s">
        <v>433</v>
      </c>
      <c r="B48" s="1">
        <v>0.8660104877642749</v>
      </c>
      <c r="C48" s="8">
        <f t="shared" si="9"/>
        <v>0.9869165488</v>
      </c>
    </row>
    <row r="49">
      <c r="A49" s="1" t="s">
        <v>434</v>
      </c>
      <c r="B49" s="1">
        <v>0.8667388047278175</v>
      </c>
      <c r="C49" s="8">
        <f t="shared" si="9"/>
        <v>1.001768034</v>
      </c>
    </row>
    <row r="50">
      <c r="A50" s="1" t="s">
        <v>435</v>
      </c>
      <c r="B50" s="1">
        <v>0.8905126558697393</v>
      </c>
      <c r="C50" s="8">
        <f t="shared" si="9"/>
        <v>0.9954031117</v>
      </c>
    </row>
    <row r="51">
      <c r="A51" s="1" t="s">
        <v>708</v>
      </c>
      <c r="B51" s="8">
        <f>B43</f>
        <v>0.9871281124</v>
      </c>
      <c r="C51" s="8">
        <f t="shared" si="9"/>
        <v>1.016973126</v>
      </c>
    </row>
    <row r="52">
      <c r="B52" s="1" t="s">
        <v>8</v>
      </c>
    </row>
    <row r="53">
      <c r="A53" s="1" t="s">
        <v>430</v>
      </c>
      <c r="B53" s="1">
        <v>1.0</v>
      </c>
      <c r="C53" s="1">
        <v>19.33</v>
      </c>
    </row>
    <row r="54">
      <c r="A54" s="1" t="s">
        <v>431</v>
      </c>
      <c r="B54" s="1">
        <v>0.9996164577238646</v>
      </c>
      <c r="C54" s="1">
        <v>19.03</v>
      </c>
    </row>
    <row r="55">
      <c r="A55" s="1" t="s">
        <v>432</v>
      </c>
      <c r="B55" s="1">
        <v>0.974851659384377</v>
      </c>
      <c r="C55" s="1">
        <v>19.25</v>
      </c>
    </row>
    <row r="56">
      <c r="A56" s="1" t="s">
        <v>433</v>
      </c>
      <c r="B56" s="1">
        <v>0.9853652300125592</v>
      </c>
      <c r="C56" s="1">
        <v>19.61</v>
      </c>
    </row>
    <row r="57">
      <c r="A57" s="1" t="s">
        <v>434</v>
      </c>
      <c r="B57" s="1">
        <v>0.9733851742109181</v>
      </c>
      <c r="C57" s="1">
        <v>19.43</v>
      </c>
    </row>
    <row r="58">
      <c r="A58" s="1" t="s">
        <v>435</v>
      </c>
      <c r="B58" s="1">
        <v>1.0431673071571996</v>
      </c>
      <c r="C58" s="1">
        <v>19.35</v>
      </c>
    </row>
    <row r="59">
      <c r="A59" s="1" t="s">
        <v>708</v>
      </c>
      <c r="B59" s="11">
        <v>1.2477532695098932</v>
      </c>
      <c r="C59" s="1">
        <v>19.54</v>
      </c>
    </row>
    <row r="60">
      <c r="B60" s="1" t="s">
        <v>8</v>
      </c>
    </row>
    <row r="61">
      <c r="A61" s="1" t="s">
        <v>430</v>
      </c>
      <c r="B61" s="1">
        <v>1.0</v>
      </c>
      <c r="C61" s="8">
        <f t="shared" ref="C61:C67" si="10">C53/$C$53</f>
        <v>1</v>
      </c>
    </row>
    <row r="62">
      <c r="A62" s="1" t="s">
        <v>431</v>
      </c>
      <c r="B62" s="1">
        <v>0.9996164577238646</v>
      </c>
      <c r="C62" s="8">
        <f t="shared" si="10"/>
        <v>0.9844800828</v>
      </c>
    </row>
    <row r="63">
      <c r="A63" s="1" t="s">
        <v>432</v>
      </c>
      <c r="B63" s="1">
        <v>0.974851659384377</v>
      </c>
      <c r="C63" s="8">
        <f t="shared" si="10"/>
        <v>0.9958613554</v>
      </c>
    </row>
    <row r="64">
      <c r="A64" s="1" t="s">
        <v>433</v>
      </c>
      <c r="B64" s="1">
        <v>0.9853652300125592</v>
      </c>
      <c r="C64" s="8">
        <f t="shared" si="10"/>
        <v>1.014485256</v>
      </c>
    </row>
    <row r="65">
      <c r="A65" s="1" t="s">
        <v>434</v>
      </c>
      <c r="B65" s="1">
        <v>0.9733851742109181</v>
      </c>
      <c r="C65" s="8">
        <f t="shared" si="10"/>
        <v>1.005173306</v>
      </c>
    </row>
    <row r="66">
      <c r="A66" s="1" t="s">
        <v>435</v>
      </c>
      <c r="B66" s="1">
        <v>1.0431673071571996</v>
      </c>
      <c r="C66" s="8">
        <f t="shared" si="10"/>
        <v>1.001034661</v>
      </c>
    </row>
    <row r="67">
      <c r="A67" s="1" t="s">
        <v>708</v>
      </c>
      <c r="B67" s="8">
        <f>B59</f>
        <v>1.24775327</v>
      </c>
      <c r="C67" s="8">
        <f t="shared" si="10"/>
        <v>1.010863942</v>
      </c>
    </row>
    <row r="68">
      <c r="B68" s="1" t="s">
        <v>11</v>
      </c>
    </row>
    <row r="69">
      <c r="A69" s="1" t="s">
        <v>430</v>
      </c>
      <c r="B69" s="1">
        <v>1.0</v>
      </c>
      <c r="C69" s="1">
        <v>17.08</v>
      </c>
    </row>
    <row r="70">
      <c r="A70" s="1" t="s">
        <v>431</v>
      </c>
      <c r="B70" s="1">
        <v>1.052795161493553</v>
      </c>
      <c r="C70" s="1">
        <v>17.51</v>
      </c>
    </row>
    <row r="71">
      <c r="A71" s="1" t="s">
        <v>432</v>
      </c>
      <c r="B71" s="1">
        <v>1.0709815615943552</v>
      </c>
      <c r="C71" s="1">
        <v>18.25</v>
      </c>
    </row>
    <row r="72">
      <c r="A72" s="1" t="s">
        <v>433</v>
      </c>
      <c r="B72" s="1">
        <v>1.0242765340837499</v>
      </c>
      <c r="C72" s="1">
        <v>17.65</v>
      </c>
    </row>
    <row r="73">
      <c r="A73" s="1" t="s">
        <v>434</v>
      </c>
      <c r="B73" s="1">
        <v>1.0464530219664834</v>
      </c>
      <c r="C73" s="1">
        <v>18.21</v>
      </c>
    </row>
    <row r="74">
      <c r="A74" s="1" t="s">
        <v>435</v>
      </c>
      <c r="B74" s="1">
        <v>1.0294846486622706</v>
      </c>
      <c r="C74" s="1">
        <v>17.26</v>
      </c>
    </row>
    <row r="75">
      <c r="A75" s="1" t="s">
        <v>708</v>
      </c>
      <c r="B75" s="11">
        <v>1.1210466630265867</v>
      </c>
      <c r="C75" s="1">
        <v>18.01</v>
      </c>
    </row>
    <row r="77">
      <c r="B77" s="1" t="s">
        <v>11</v>
      </c>
    </row>
    <row r="78">
      <c r="A78" s="1" t="s">
        <v>430</v>
      </c>
      <c r="B78" s="1">
        <v>1.0</v>
      </c>
      <c r="C78" s="8">
        <f t="shared" ref="C78:C84" si="11">C69/C$69</f>
        <v>1</v>
      </c>
    </row>
    <row r="79">
      <c r="A79" s="1" t="s">
        <v>431</v>
      </c>
      <c r="B79" s="1">
        <v>1.052795161493553</v>
      </c>
      <c r="C79" s="8">
        <f t="shared" si="11"/>
        <v>1.025175644</v>
      </c>
    </row>
    <row r="80">
      <c r="A80" s="1" t="s">
        <v>432</v>
      </c>
      <c r="B80" s="1">
        <v>1.0709815615943552</v>
      </c>
      <c r="C80" s="8">
        <f t="shared" si="11"/>
        <v>1.068501171</v>
      </c>
    </row>
    <row r="81">
      <c r="A81" s="1" t="s">
        <v>433</v>
      </c>
      <c r="B81" s="1">
        <v>1.0242765340837499</v>
      </c>
      <c r="C81" s="8">
        <f t="shared" si="11"/>
        <v>1.033372365</v>
      </c>
    </row>
    <row r="82">
      <c r="A82" s="1" t="s">
        <v>434</v>
      </c>
      <c r="B82" s="1">
        <v>1.0464530219664834</v>
      </c>
      <c r="C82" s="8">
        <f t="shared" si="11"/>
        <v>1.066159251</v>
      </c>
    </row>
    <row r="83">
      <c r="A83" s="1" t="s">
        <v>435</v>
      </c>
      <c r="B83" s="1">
        <v>1.0294846486622706</v>
      </c>
      <c r="C83" s="8">
        <f t="shared" si="11"/>
        <v>1.010538642</v>
      </c>
    </row>
    <row r="84">
      <c r="A84" s="1" t="s">
        <v>708</v>
      </c>
      <c r="B84" s="8">
        <f>B75</f>
        <v>1.121046663</v>
      </c>
      <c r="C84" s="8">
        <f t="shared" si="11"/>
        <v>1.054449649</v>
      </c>
    </row>
    <row r="85">
      <c r="B85" s="1" t="s">
        <v>15</v>
      </c>
    </row>
    <row r="86">
      <c r="A86" s="1" t="s">
        <v>430</v>
      </c>
      <c r="B86" s="1">
        <v>1.0</v>
      </c>
      <c r="C86" s="1">
        <v>12.14</v>
      </c>
    </row>
    <row r="87">
      <c r="A87" s="1" t="s">
        <v>431</v>
      </c>
      <c r="B87" s="1">
        <v>1.0437327339982208</v>
      </c>
      <c r="C87" s="1">
        <v>11.91</v>
      </c>
    </row>
    <row r="88">
      <c r="A88" s="1" t="s">
        <v>432</v>
      </c>
      <c r="B88" s="1">
        <v>0.8558334261721506</v>
      </c>
      <c r="C88" s="1">
        <v>11.98</v>
      </c>
    </row>
    <row r="89">
      <c r="A89" s="1" t="s">
        <v>433</v>
      </c>
      <c r="B89" s="1">
        <v>0.8548921212943185</v>
      </c>
      <c r="C89" s="1">
        <v>12.13</v>
      </c>
    </row>
    <row r="90">
      <c r="A90" s="1" t="s">
        <v>434</v>
      </c>
      <c r="B90" s="1">
        <v>0.7983992973312473</v>
      </c>
      <c r="C90" s="1">
        <v>11.76</v>
      </c>
    </row>
    <row r="91">
      <c r="A91" s="1" t="s">
        <v>435</v>
      </c>
      <c r="B91" s="1">
        <v>0.8042554084665773</v>
      </c>
      <c r="C91" s="1">
        <v>11.96</v>
      </c>
    </row>
    <row r="92">
      <c r="A92" s="1" t="s">
        <v>708</v>
      </c>
      <c r="B92" s="11">
        <v>0.8692119033895048</v>
      </c>
      <c r="C92" s="1">
        <v>12.25</v>
      </c>
    </row>
    <row r="93">
      <c r="B93" s="1" t="s">
        <v>15</v>
      </c>
    </row>
    <row r="94">
      <c r="A94" s="1" t="s">
        <v>430</v>
      </c>
      <c r="B94" s="1">
        <v>1.0</v>
      </c>
      <c r="C94" s="8">
        <f t="shared" ref="C94:C100" si="12">C86/$C$86</f>
        <v>1</v>
      </c>
    </row>
    <row r="95">
      <c r="A95" s="1" t="s">
        <v>431</v>
      </c>
      <c r="B95" s="1">
        <v>1.0437327339982208</v>
      </c>
      <c r="C95" s="8">
        <f t="shared" si="12"/>
        <v>0.9810543657</v>
      </c>
    </row>
    <row r="96">
      <c r="A96" s="1" t="s">
        <v>432</v>
      </c>
      <c r="B96" s="1">
        <v>0.8558334261721506</v>
      </c>
      <c r="C96" s="8">
        <f t="shared" si="12"/>
        <v>0.9868204283</v>
      </c>
    </row>
    <row r="97">
      <c r="A97" s="1" t="s">
        <v>433</v>
      </c>
      <c r="B97" s="1">
        <v>0.8548921212943185</v>
      </c>
      <c r="C97" s="8">
        <f t="shared" si="12"/>
        <v>0.9991762768</v>
      </c>
    </row>
    <row r="98">
      <c r="A98" s="1" t="s">
        <v>434</v>
      </c>
      <c r="B98" s="1">
        <v>0.7983992973312473</v>
      </c>
      <c r="C98" s="8">
        <f t="shared" si="12"/>
        <v>0.9686985173</v>
      </c>
    </row>
    <row r="99">
      <c r="A99" s="1" t="s">
        <v>435</v>
      </c>
      <c r="B99" s="1">
        <v>0.8042554084665773</v>
      </c>
      <c r="C99" s="8">
        <f t="shared" si="12"/>
        <v>0.9851729819</v>
      </c>
    </row>
    <row r="100">
      <c r="A100" s="1" t="s">
        <v>708</v>
      </c>
      <c r="B100" s="8">
        <f>B92</f>
        <v>0.8692119034</v>
      </c>
      <c r="C100" s="8">
        <f t="shared" si="12"/>
        <v>1.009060956</v>
      </c>
    </row>
    <row r="101">
      <c r="B101" s="1" t="s">
        <v>17</v>
      </c>
    </row>
    <row r="102">
      <c r="A102" s="1" t="s">
        <v>430</v>
      </c>
      <c r="B102" s="1">
        <v>1.0</v>
      </c>
      <c r="C102" s="1">
        <v>26.59</v>
      </c>
    </row>
    <row r="103">
      <c r="A103" s="1" t="s">
        <v>431</v>
      </c>
      <c r="B103" s="1">
        <v>0.9819765347333559</v>
      </c>
      <c r="C103" s="1">
        <v>26.31</v>
      </c>
    </row>
    <row r="104">
      <c r="A104" s="1" t="s">
        <v>432</v>
      </c>
      <c r="B104" s="1">
        <v>0.7966840405427896</v>
      </c>
      <c r="C104" s="1">
        <v>25.08</v>
      </c>
    </row>
    <row r="105">
      <c r="A105" s="1" t="s">
        <v>433</v>
      </c>
      <c r="B105" s="1">
        <v>0.7939689334869875</v>
      </c>
      <c r="C105" s="1">
        <v>25.3</v>
      </c>
    </row>
    <row r="106">
      <c r="A106" s="1" t="s">
        <v>434</v>
      </c>
      <c r="B106" s="1">
        <v>0.7933895701967096</v>
      </c>
      <c r="C106" s="1">
        <v>25.3</v>
      </c>
    </row>
    <row r="107">
      <c r="A107" s="1" t="s">
        <v>435</v>
      </c>
      <c r="B107" s="1">
        <v>0.8035315879399737</v>
      </c>
      <c r="C107" s="1">
        <v>25.45</v>
      </c>
    </row>
    <row r="108">
      <c r="A108" s="1" t="s">
        <v>708</v>
      </c>
      <c r="B108" s="11">
        <v>0.8442218518978888</v>
      </c>
      <c r="C108" s="1">
        <v>26.67</v>
      </c>
    </row>
    <row r="109">
      <c r="B109" s="1" t="s">
        <v>17</v>
      </c>
    </row>
    <row r="110">
      <c r="A110" s="1" t="s">
        <v>430</v>
      </c>
      <c r="B110" s="1">
        <v>1.0</v>
      </c>
      <c r="C110" s="8">
        <f t="shared" ref="C110:C116" si="13">C102/$C$102</f>
        <v>1</v>
      </c>
    </row>
    <row r="111">
      <c r="A111" s="1" t="s">
        <v>431</v>
      </c>
      <c r="B111" s="1">
        <v>0.9819765347333559</v>
      </c>
      <c r="C111" s="8">
        <f t="shared" si="13"/>
        <v>0.9894697255</v>
      </c>
    </row>
    <row r="112">
      <c r="A112" s="1" t="s">
        <v>432</v>
      </c>
      <c r="B112" s="1">
        <v>0.7966840405427896</v>
      </c>
      <c r="C112" s="8">
        <f t="shared" si="13"/>
        <v>0.9432117337</v>
      </c>
    </row>
    <row r="113">
      <c r="A113" s="1" t="s">
        <v>433</v>
      </c>
      <c r="B113" s="1">
        <v>0.7939689334869875</v>
      </c>
      <c r="C113" s="8">
        <f t="shared" si="13"/>
        <v>0.9514855209</v>
      </c>
    </row>
    <row r="114">
      <c r="A114" s="1" t="s">
        <v>434</v>
      </c>
      <c r="B114" s="1">
        <v>0.7933895701967096</v>
      </c>
      <c r="C114" s="8">
        <f t="shared" si="13"/>
        <v>0.9514855209</v>
      </c>
    </row>
    <row r="115">
      <c r="A115" s="1" t="s">
        <v>435</v>
      </c>
      <c r="B115" s="1">
        <v>0.8035315879399737</v>
      </c>
      <c r="C115" s="8">
        <f t="shared" si="13"/>
        <v>0.9571267394</v>
      </c>
    </row>
    <row r="116">
      <c r="A116" s="1" t="s">
        <v>708</v>
      </c>
      <c r="B116" s="8">
        <f>B108</f>
        <v>0.8442218519</v>
      </c>
      <c r="C116" s="8">
        <f t="shared" si="13"/>
        <v>1.00300865</v>
      </c>
    </row>
    <row r="117">
      <c r="B117" s="1" t="s">
        <v>722</v>
      </c>
    </row>
    <row r="118">
      <c r="A118" s="1" t="s">
        <v>430</v>
      </c>
      <c r="B118" s="1">
        <v>1.0</v>
      </c>
      <c r="C118" s="1">
        <v>20.57</v>
      </c>
    </row>
    <row r="119">
      <c r="A119" s="1" t="s">
        <v>431</v>
      </c>
      <c r="B119" s="1">
        <v>1.0064890504343629</v>
      </c>
      <c r="C119" s="1">
        <v>20.6</v>
      </c>
    </row>
    <row r="120">
      <c r="A120" s="1" t="s">
        <v>432</v>
      </c>
      <c r="B120" s="1">
        <v>1.0064890504343629</v>
      </c>
      <c r="C120" s="1">
        <v>20.57</v>
      </c>
    </row>
    <row r="121">
      <c r="A121" s="1" t="s">
        <v>433</v>
      </c>
      <c r="B121" s="1">
        <v>1.0076767615830116</v>
      </c>
      <c r="C121" s="1">
        <v>20.6</v>
      </c>
    </row>
    <row r="122">
      <c r="A122" s="1" t="s">
        <v>434</v>
      </c>
      <c r="B122" s="1">
        <v>1.0082875844594594</v>
      </c>
      <c r="C122" s="1">
        <v>20.69</v>
      </c>
    </row>
    <row r="123">
      <c r="A123" s="1" t="s">
        <v>435</v>
      </c>
      <c r="B123" s="1">
        <v>1.018249276061776</v>
      </c>
      <c r="C123" s="1">
        <v>20.57</v>
      </c>
    </row>
    <row r="124">
      <c r="A124" s="1" t="s">
        <v>708</v>
      </c>
      <c r="B124" s="11">
        <v>1.109035653957529</v>
      </c>
      <c r="C124" s="1">
        <v>20.44</v>
      </c>
    </row>
    <row r="125">
      <c r="B125" s="1" t="s">
        <v>722</v>
      </c>
    </row>
    <row r="126">
      <c r="A126" s="1" t="s">
        <v>430</v>
      </c>
      <c r="B126" s="1">
        <v>1.0</v>
      </c>
      <c r="C126" s="8">
        <f t="shared" ref="C126:C132" si="14">C118/$C$118</f>
        <v>1</v>
      </c>
    </row>
    <row r="127">
      <c r="A127" s="1" t="s">
        <v>431</v>
      </c>
      <c r="B127" s="1">
        <v>1.0064890504343629</v>
      </c>
      <c r="C127" s="8">
        <f t="shared" si="14"/>
        <v>1.001458435</v>
      </c>
    </row>
    <row r="128">
      <c r="A128" s="1" t="s">
        <v>432</v>
      </c>
      <c r="B128" s="1">
        <v>1.0064890504343629</v>
      </c>
      <c r="C128" s="8">
        <f t="shared" si="14"/>
        <v>1</v>
      </c>
    </row>
    <row r="129">
      <c r="A129" s="1" t="s">
        <v>433</v>
      </c>
      <c r="B129" s="1">
        <v>1.0076767615830116</v>
      </c>
      <c r="C129" s="8">
        <f t="shared" si="14"/>
        <v>1.001458435</v>
      </c>
    </row>
    <row r="130">
      <c r="A130" s="1" t="s">
        <v>434</v>
      </c>
      <c r="B130" s="1">
        <v>1.0082875844594594</v>
      </c>
      <c r="C130" s="8">
        <f t="shared" si="14"/>
        <v>1.005833738</v>
      </c>
    </row>
    <row r="131">
      <c r="A131" s="1" t="s">
        <v>435</v>
      </c>
      <c r="B131" s="1">
        <v>1.018249276061776</v>
      </c>
      <c r="C131" s="8">
        <f t="shared" si="14"/>
        <v>1</v>
      </c>
    </row>
    <row r="132">
      <c r="A132" s="1" t="s">
        <v>708</v>
      </c>
      <c r="B132" s="8">
        <f>B124</f>
        <v>1.109035654</v>
      </c>
      <c r="C132" s="8">
        <f t="shared" si="14"/>
        <v>0.9936801167</v>
      </c>
    </row>
    <row r="133">
      <c r="B133" s="1" t="s">
        <v>19</v>
      </c>
    </row>
    <row r="134">
      <c r="A134" s="1" t="s">
        <v>430</v>
      </c>
      <c r="B134" s="1">
        <v>1.0</v>
      </c>
      <c r="C134" s="1">
        <v>13.66</v>
      </c>
    </row>
    <row r="135">
      <c r="A135" s="1" t="s">
        <v>431</v>
      </c>
      <c r="B135" s="1">
        <v>0.9806986255179715</v>
      </c>
      <c r="C135" s="1">
        <v>13.69</v>
      </c>
    </row>
    <row r="136">
      <c r="A136" s="1" t="s">
        <v>432</v>
      </c>
      <c r="B136" s="1">
        <v>0.7184861312307835</v>
      </c>
      <c r="C136" s="1">
        <v>14.02</v>
      </c>
    </row>
    <row r="137">
      <c r="A137" s="1" t="s">
        <v>433</v>
      </c>
      <c r="B137" s="1">
        <v>0.7192838688984523</v>
      </c>
      <c r="C137" s="1">
        <v>13.64</v>
      </c>
    </row>
    <row r="138">
      <c r="A138" s="1" t="s">
        <v>434</v>
      </c>
      <c r="B138" s="1">
        <v>0.7169165030658269</v>
      </c>
      <c r="C138" s="1">
        <v>14.12</v>
      </c>
    </row>
    <row r="139">
      <c r="A139" s="1" t="s">
        <v>435</v>
      </c>
      <c r="B139" s="1">
        <v>0.7233718338684872</v>
      </c>
      <c r="C139" s="1">
        <v>13.87</v>
      </c>
    </row>
    <row r="140">
      <c r="A140" s="1" t="s">
        <v>708</v>
      </c>
      <c r="B140" s="11">
        <v>0.7719286806076905</v>
      </c>
      <c r="C140" s="1">
        <v>14.61</v>
      </c>
    </row>
    <row r="141">
      <c r="B141" s="1" t="s">
        <v>19</v>
      </c>
    </row>
    <row r="142">
      <c r="A142" s="1" t="s">
        <v>430</v>
      </c>
      <c r="B142" s="1">
        <v>1.0</v>
      </c>
      <c r="C142" s="8">
        <f t="shared" ref="C142:C148" si="15">C134/$C$134</f>
        <v>1</v>
      </c>
    </row>
    <row r="143">
      <c r="A143" s="1" t="s">
        <v>431</v>
      </c>
      <c r="B143" s="1">
        <v>0.9806986255179715</v>
      </c>
      <c r="C143" s="8">
        <f t="shared" si="15"/>
        <v>1.002196193</v>
      </c>
    </row>
    <row r="144">
      <c r="A144" s="1" t="s">
        <v>432</v>
      </c>
      <c r="B144" s="1">
        <v>0.7184861312307835</v>
      </c>
      <c r="C144" s="8">
        <f t="shared" si="15"/>
        <v>1.026354319</v>
      </c>
    </row>
    <row r="145">
      <c r="A145" s="1" t="s">
        <v>433</v>
      </c>
      <c r="B145" s="1">
        <v>0.7192838688984523</v>
      </c>
      <c r="C145" s="8">
        <f t="shared" si="15"/>
        <v>0.9985358712</v>
      </c>
    </row>
    <row r="146">
      <c r="A146" s="1" t="s">
        <v>434</v>
      </c>
      <c r="B146" s="1">
        <v>0.7169165030658269</v>
      </c>
      <c r="C146" s="8">
        <f t="shared" si="15"/>
        <v>1.033674963</v>
      </c>
    </row>
    <row r="147">
      <c r="A147" s="1" t="s">
        <v>435</v>
      </c>
      <c r="B147" s="1">
        <v>0.7233718338684872</v>
      </c>
      <c r="C147" s="8">
        <f t="shared" si="15"/>
        <v>1.015373353</v>
      </c>
    </row>
    <row r="148">
      <c r="A148" s="1" t="s">
        <v>708</v>
      </c>
      <c r="B148" s="8">
        <f>B140</f>
        <v>0.7719286806</v>
      </c>
      <c r="C148" s="8">
        <f t="shared" si="15"/>
        <v>1.06954612</v>
      </c>
    </row>
    <row r="149">
      <c r="B149" s="1" t="s">
        <v>20</v>
      </c>
    </row>
    <row r="150">
      <c r="A150" s="1" t="s">
        <v>430</v>
      </c>
      <c r="B150" s="1">
        <v>1.0</v>
      </c>
      <c r="C150" s="1">
        <v>34.79</v>
      </c>
    </row>
    <row r="151">
      <c r="A151" s="1" t="s">
        <v>431</v>
      </c>
      <c r="B151" s="1">
        <v>0.9376345879946736</v>
      </c>
      <c r="C151" s="1">
        <v>34.91</v>
      </c>
    </row>
    <row r="152">
      <c r="A152" s="1" t="s">
        <v>432</v>
      </c>
      <c r="B152" s="1">
        <v>0.7623805507410256</v>
      </c>
      <c r="C152" s="1">
        <v>35.76</v>
      </c>
    </row>
    <row r="153">
      <c r="A153" s="1" t="s">
        <v>433</v>
      </c>
      <c r="B153" s="1">
        <v>0.7701337460955965</v>
      </c>
      <c r="C153" s="1">
        <v>35.56</v>
      </c>
    </row>
    <row r="154">
      <c r="A154" s="1" t="s">
        <v>434</v>
      </c>
      <c r="B154" s="1">
        <v>0.7469900177030521</v>
      </c>
      <c r="C154" s="1">
        <v>35.62</v>
      </c>
    </row>
    <row r="155">
      <c r="A155" s="1" t="s">
        <v>435</v>
      </c>
      <c r="B155" s="1">
        <v>0.7556747087338147</v>
      </c>
      <c r="C155" s="1">
        <v>35.79</v>
      </c>
    </row>
    <row r="156">
      <c r="A156" s="1" t="s">
        <v>708</v>
      </c>
      <c r="B156" s="11">
        <v>0.8017628903244942</v>
      </c>
      <c r="C156" s="1">
        <v>35.94</v>
      </c>
    </row>
    <row r="157">
      <c r="B157" s="1" t="s">
        <v>20</v>
      </c>
    </row>
    <row r="158">
      <c r="A158" s="1" t="s">
        <v>430</v>
      </c>
      <c r="B158" s="1">
        <v>1.0</v>
      </c>
      <c r="C158" s="8">
        <f t="shared" ref="C158:C164" si="16">C150/$C$150</f>
        <v>1</v>
      </c>
    </row>
    <row r="159">
      <c r="A159" s="1" t="s">
        <v>431</v>
      </c>
      <c r="B159" s="1">
        <v>0.9376345879946736</v>
      </c>
      <c r="C159" s="8">
        <f t="shared" si="16"/>
        <v>1.003449267</v>
      </c>
    </row>
    <row r="160">
      <c r="A160" s="1" t="s">
        <v>432</v>
      </c>
      <c r="B160" s="1">
        <v>0.7623805507410256</v>
      </c>
      <c r="C160" s="8">
        <f t="shared" si="16"/>
        <v>1.027881575</v>
      </c>
    </row>
    <row r="161">
      <c r="A161" s="1" t="s">
        <v>433</v>
      </c>
      <c r="B161" s="1">
        <v>0.7701337460955965</v>
      </c>
      <c r="C161" s="8">
        <f t="shared" si="16"/>
        <v>1.022132797</v>
      </c>
    </row>
    <row r="162">
      <c r="A162" s="1" t="s">
        <v>434</v>
      </c>
      <c r="B162" s="1">
        <v>0.7469900177030521</v>
      </c>
      <c r="C162" s="8">
        <f t="shared" si="16"/>
        <v>1.02385743</v>
      </c>
    </row>
    <row r="163">
      <c r="A163" s="1" t="s">
        <v>435</v>
      </c>
      <c r="B163" s="1">
        <v>0.7556747087338147</v>
      </c>
      <c r="C163" s="8">
        <f t="shared" si="16"/>
        <v>1.028743892</v>
      </c>
    </row>
    <row r="164">
      <c r="A164" s="1" t="s">
        <v>708</v>
      </c>
      <c r="B164" s="8">
        <f>B156</f>
        <v>0.8017628903</v>
      </c>
      <c r="C164" s="8">
        <f t="shared" si="16"/>
        <v>1.033055476</v>
      </c>
    </row>
    <row r="165">
      <c r="B165" s="1" t="s">
        <v>21</v>
      </c>
    </row>
    <row r="166">
      <c r="A166" s="1" t="s">
        <v>430</v>
      </c>
      <c r="B166" s="1">
        <v>1.0</v>
      </c>
      <c r="C166" s="1">
        <v>20.57</v>
      </c>
    </row>
    <row r="167">
      <c r="A167" s="1" t="s">
        <v>431</v>
      </c>
      <c r="B167" s="1">
        <v>1.0985570065612222</v>
      </c>
      <c r="C167" s="1">
        <v>22.38</v>
      </c>
    </row>
    <row r="168">
      <c r="A168" s="1" t="s">
        <v>432</v>
      </c>
      <c r="B168" s="1">
        <v>0.9751022219404735</v>
      </c>
      <c r="C168" s="1">
        <v>21.82</v>
      </c>
    </row>
    <row r="169">
      <c r="A169" s="1" t="s">
        <v>433</v>
      </c>
      <c r="B169" s="1">
        <v>0.9637468699483344</v>
      </c>
      <c r="C169" s="1">
        <v>22.11</v>
      </c>
    </row>
    <row r="170">
      <c r="A170" s="1" t="s">
        <v>434</v>
      </c>
      <c r="B170" s="1">
        <v>0.8910702399442136</v>
      </c>
      <c r="C170" s="1">
        <v>21.82</v>
      </c>
    </row>
    <row r="171">
      <c r="A171" s="1" t="s">
        <v>435</v>
      </c>
      <c r="B171" s="1">
        <v>0.9092403879679228</v>
      </c>
      <c r="C171" s="1">
        <v>21.41</v>
      </c>
    </row>
    <row r="172">
      <c r="A172" s="1" t="s">
        <v>708</v>
      </c>
      <c r="B172" s="11">
        <v>0.9874282861580399</v>
      </c>
      <c r="C172" s="1">
        <v>22.16</v>
      </c>
    </row>
    <row r="173">
      <c r="B173" s="1" t="s">
        <v>21</v>
      </c>
    </row>
    <row r="174">
      <c r="A174" s="1" t="s">
        <v>430</v>
      </c>
      <c r="B174" s="1">
        <v>1.0</v>
      </c>
      <c r="C174" s="8">
        <f t="shared" ref="C174:C180" si="17">C166/$C$166</f>
        <v>1</v>
      </c>
    </row>
    <row r="175">
      <c r="A175" s="1" t="s">
        <v>431</v>
      </c>
      <c r="B175" s="1">
        <v>1.0985570065612222</v>
      </c>
      <c r="C175" s="8">
        <f t="shared" si="17"/>
        <v>1.087992222</v>
      </c>
    </row>
    <row r="176">
      <c r="A176" s="1" t="s">
        <v>432</v>
      </c>
      <c r="B176" s="1">
        <v>0.9751022219404735</v>
      </c>
      <c r="C176" s="8">
        <f t="shared" si="17"/>
        <v>1.060768109</v>
      </c>
    </row>
    <row r="177">
      <c r="A177" s="1" t="s">
        <v>433</v>
      </c>
      <c r="B177" s="1">
        <v>0.9637468699483344</v>
      </c>
      <c r="C177" s="8">
        <f t="shared" si="17"/>
        <v>1.07486631</v>
      </c>
    </row>
    <row r="178">
      <c r="A178" s="1" t="s">
        <v>434</v>
      </c>
      <c r="B178" s="1">
        <v>0.8910702399442136</v>
      </c>
      <c r="C178" s="8">
        <f t="shared" si="17"/>
        <v>1.060768109</v>
      </c>
    </row>
    <row r="179">
      <c r="A179" s="1" t="s">
        <v>435</v>
      </c>
      <c r="B179" s="1">
        <v>0.9092403879679228</v>
      </c>
      <c r="C179" s="8">
        <f t="shared" si="17"/>
        <v>1.040836169</v>
      </c>
    </row>
    <row r="180">
      <c r="A180" s="1" t="s">
        <v>708</v>
      </c>
      <c r="B180" s="8">
        <f>B172</f>
        <v>0.9874282862</v>
      </c>
      <c r="C180" s="8">
        <f t="shared" si="17"/>
        <v>1.077297035</v>
      </c>
    </row>
    <row r="196">
      <c r="B196" s="1" t="s">
        <v>3</v>
      </c>
      <c r="C196" s="1" t="s">
        <v>6</v>
      </c>
      <c r="D196" s="1" t="s">
        <v>8</v>
      </c>
      <c r="E196" s="1" t="s">
        <v>11</v>
      </c>
      <c r="F196" s="1" t="s">
        <v>15</v>
      </c>
      <c r="G196" s="1" t="s">
        <v>17</v>
      </c>
      <c r="H196" s="1" t="s">
        <v>722</v>
      </c>
      <c r="I196" s="1" t="s">
        <v>19</v>
      </c>
      <c r="J196" s="1" t="s">
        <v>20</v>
      </c>
      <c r="K196" s="1" t="s">
        <v>21</v>
      </c>
    </row>
    <row r="197">
      <c r="A197" s="1" t="s">
        <v>430</v>
      </c>
      <c r="B197" s="1">
        <v>2949.05</v>
      </c>
      <c r="C197" s="1">
        <v>10091.76</v>
      </c>
      <c r="D197" s="1">
        <v>1329.71</v>
      </c>
      <c r="E197" s="1">
        <v>238.09</v>
      </c>
      <c r="F197" s="1">
        <v>6193.53</v>
      </c>
      <c r="G197" s="1">
        <v>18986.36</v>
      </c>
      <c r="H197" s="1">
        <v>2652.16</v>
      </c>
      <c r="I197" s="1">
        <v>17023.14</v>
      </c>
      <c r="J197" s="1">
        <v>6473.46</v>
      </c>
      <c r="K197" s="1">
        <v>2523.92</v>
      </c>
    </row>
    <row r="198">
      <c r="A198" s="1" t="s">
        <v>431</v>
      </c>
      <c r="B198" s="1">
        <v>3067.92</v>
      </c>
      <c r="C198" s="1">
        <v>10086.32</v>
      </c>
      <c r="D198" s="1">
        <v>1329.2</v>
      </c>
      <c r="E198" s="1">
        <v>250.66</v>
      </c>
      <c r="F198" s="1">
        <v>6464.39</v>
      </c>
      <c r="G198" s="1">
        <v>18644.16</v>
      </c>
      <c r="H198" s="1">
        <v>2669.37</v>
      </c>
      <c r="I198" s="1">
        <v>16694.57</v>
      </c>
      <c r="J198" s="1">
        <v>6069.74</v>
      </c>
      <c r="K198" s="1">
        <v>2772.67</v>
      </c>
    </row>
    <row r="199">
      <c r="A199" s="1" t="s">
        <v>432</v>
      </c>
      <c r="B199" s="1">
        <v>2285.25</v>
      </c>
      <c r="C199" s="1">
        <v>8726.96</v>
      </c>
      <c r="D199" s="1">
        <v>1296.27</v>
      </c>
      <c r="E199" s="1">
        <v>254.99</v>
      </c>
      <c r="F199" s="1">
        <v>5300.63</v>
      </c>
      <c r="G199" s="1">
        <v>15126.13</v>
      </c>
      <c r="H199" s="1">
        <v>2669.37</v>
      </c>
      <c r="I199" s="1">
        <v>12230.89</v>
      </c>
      <c r="J199" s="1">
        <v>4935.24</v>
      </c>
      <c r="K199" s="1">
        <v>2461.08</v>
      </c>
    </row>
    <row r="200">
      <c r="A200" s="1" t="s">
        <v>433</v>
      </c>
      <c r="B200" s="1">
        <v>2320.27</v>
      </c>
      <c r="C200" s="1">
        <v>8739.57</v>
      </c>
      <c r="D200" s="1">
        <v>1310.25</v>
      </c>
      <c r="E200" s="1">
        <v>243.87</v>
      </c>
      <c r="F200" s="1">
        <v>5294.8</v>
      </c>
      <c r="G200" s="1">
        <v>15074.58</v>
      </c>
      <c r="H200" s="1">
        <v>2672.52</v>
      </c>
      <c r="I200" s="1">
        <v>12244.47</v>
      </c>
      <c r="J200" s="1">
        <v>4985.43</v>
      </c>
      <c r="K200" s="1">
        <v>2432.42</v>
      </c>
    </row>
    <row r="201">
      <c r="A201" s="1" t="s">
        <v>434</v>
      </c>
      <c r="B201" s="1">
        <v>2073.24</v>
      </c>
      <c r="C201" s="1">
        <v>8746.92</v>
      </c>
      <c r="D201" s="1">
        <v>1294.32</v>
      </c>
      <c r="E201" s="1">
        <v>249.15</v>
      </c>
      <c r="F201" s="1">
        <v>4944.91</v>
      </c>
      <c r="G201" s="1">
        <v>15063.58</v>
      </c>
      <c r="H201" s="1">
        <v>2674.14</v>
      </c>
      <c r="I201" s="1">
        <v>12204.17</v>
      </c>
      <c r="J201" s="1">
        <v>4835.61</v>
      </c>
      <c r="K201" s="1">
        <v>2248.99</v>
      </c>
    </row>
    <row r="202">
      <c r="A202" s="1" t="s">
        <v>435</v>
      </c>
      <c r="B202" s="1">
        <v>2227.92</v>
      </c>
      <c r="C202" s="1">
        <v>8986.84</v>
      </c>
      <c r="D202" s="1">
        <v>1387.11</v>
      </c>
      <c r="E202" s="1">
        <v>245.11</v>
      </c>
      <c r="F202" s="1">
        <v>4981.18</v>
      </c>
      <c r="G202" s="1">
        <v>15256.14</v>
      </c>
      <c r="H202" s="1">
        <v>2700.56</v>
      </c>
      <c r="I202" s="1">
        <v>12314.06</v>
      </c>
      <c r="J202" s="1">
        <v>4891.83</v>
      </c>
      <c r="K202" s="1">
        <v>2294.85</v>
      </c>
    </row>
    <row r="203">
      <c r="A203" s="1" t="s">
        <v>708</v>
      </c>
      <c r="B203" s="1">
        <v>2466.68</v>
      </c>
      <c r="C203" s="1">
        <v>9961.86</v>
      </c>
      <c r="D203" s="1">
        <v>1659.15</v>
      </c>
      <c r="E203" s="1">
        <v>266.91</v>
      </c>
      <c r="F203" s="1">
        <v>5383.49</v>
      </c>
      <c r="G203" s="1">
        <v>16028.7</v>
      </c>
      <c r="H203" s="1">
        <v>2941.34</v>
      </c>
      <c r="I203" s="1">
        <v>13140.65</v>
      </c>
      <c r="J203" s="1">
        <v>5190.18</v>
      </c>
      <c r="K203" s="1">
        <v>2492.19</v>
      </c>
    </row>
    <row r="205">
      <c r="A205" s="1" t="s">
        <v>430</v>
      </c>
      <c r="B205" s="24">
        <v>19.06</v>
      </c>
      <c r="C205" s="24">
        <v>28.28</v>
      </c>
      <c r="D205" s="24">
        <v>19.33</v>
      </c>
      <c r="E205" s="24">
        <v>17.08</v>
      </c>
      <c r="F205" s="24">
        <v>12.14</v>
      </c>
      <c r="G205" s="11">
        <v>26.59</v>
      </c>
      <c r="H205" s="24">
        <v>20.57</v>
      </c>
      <c r="I205" s="24">
        <v>13.66</v>
      </c>
      <c r="J205" s="24">
        <v>34.79</v>
      </c>
      <c r="K205" s="24">
        <v>20.57</v>
      </c>
    </row>
    <row r="206">
      <c r="A206" s="1" t="s">
        <v>431</v>
      </c>
      <c r="B206" s="24">
        <v>20.02</v>
      </c>
      <c r="C206" s="24">
        <v>28.17</v>
      </c>
      <c r="D206" s="24">
        <v>19.03</v>
      </c>
      <c r="E206" s="24">
        <v>17.51</v>
      </c>
      <c r="F206" s="24">
        <v>11.91</v>
      </c>
      <c r="G206" s="11">
        <v>26.31</v>
      </c>
      <c r="H206" s="24">
        <v>20.6</v>
      </c>
      <c r="I206" s="24">
        <v>13.69</v>
      </c>
      <c r="J206" s="24">
        <v>34.91</v>
      </c>
      <c r="K206" s="24">
        <v>22.38</v>
      </c>
      <c r="M206" s="11">
        <v>26.59</v>
      </c>
    </row>
    <row r="207">
      <c r="A207" s="1" t="s">
        <v>432</v>
      </c>
      <c r="B207" s="24">
        <v>19.85</v>
      </c>
      <c r="C207" s="24">
        <v>28.56</v>
      </c>
      <c r="D207" s="24">
        <v>19.25</v>
      </c>
      <c r="E207" s="24">
        <v>18.25</v>
      </c>
      <c r="F207" s="24">
        <v>11.98</v>
      </c>
      <c r="G207" s="11">
        <v>25.08</v>
      </c>
      <c r="H207" s="24">
        <v>20.57</v>
      </c>
      <c r="I207" s="24">
        <v>14.02</v>
      </c>
      <c r="J207" s="24">
        <v>35.76</v>
      </c>
      <c r="K207" s="24">
        <v>21.82</v>
      </c>
      <c r="M207" s="11">
        <v>26.31</v>
      </c>
    </row>
    <row r="208">
      <c r="A208" s="1" t="s">
        <v>433</v>
      </c>
      <c r="B208" s="24">
        <v>19.98</v>
      </c>
      <c r="C208" s="24">
        <v>27.91</v>
      </c>
      <c r="D208" s="24">
        <v>19.61</v>
      </c>
      <c r="E208" s="24">
        <v>17.65</v>
      </c>
      <c r="F208" s="24">
        <v>12.13</v>
      </c>
      <c r="G208" s="11">
        <v>25.3</v>
      </c>
      <c r="H208" s="24">
        <v>20.6</v>
      </c>
      <c r="I208" s="24">
        <v>13.64</v>
      </c>
      <c r="J208" s="24">
        <v>35.56</v>
      </c>
      <c r="K208" s="24">
        <v>22.11</v>
      </c>
      <c r="M208" s="11">
        <v>25.08</v>
      </c>
    </row>
    <row r="209">
      <c r="A209" s="1" t="s">
        <v>434</v>
      </c>
      <c r="B209" s="24">
        <v>18.63</v>
      </c>
      <c r="C209" s="24">
        <v>28.33</v>
      </c>
      <c r="D209" s="24">
        <v>19.43</v>
      </c>
      <c r="E209" s="24">
        <v>18.21</v>
      </c>
      <c r="F209" s="24">
        <v>11.76</v>
      </c>
      <c r="G209" s="11">
        <v>25.3</v>
      </c>
      <c r="H209" s="24">
        <v>20.69</v>
      </c>
      <c r="I209" s="24">
        <v>14.12</v>
      </c>
      <c r="J209" s="24">
        <v>35.62</v>
      </c>
      <c r="K209" s="24">
        <v>21.82</v>
      </c>
      <c r="M209" s="11">
        <v>25.3</v>
      </c>
    </row>
    <row r="210">
      <c r="A210" s="1" t="s">
        <v>435</v>
      </c>
      <c r="B210" s="24">
        <v>19.27</v>
      </c>
      <c r="C210" s="24">
        <v>28.15</v>
      </c>
      <c r="D210" s="24">
        <v>19.35</v>
      </c>
      <c r="E210" s="24">
        <v>17.26</v>
      </c>
      <c r="F210" s="24">
        <v>11.96</v>
      </c>
      <c r="G210" s="11">
        <v>25.45</v>
      </c>
      <c r="H210" s="24">
        <v>20.57</v>
      </c>
      <c r="I210" s="24">
        <v>13.87</v>
      </c>
      <c r="J210" s="24">
        <v>35.79</v>
      </c>
      <c r="K210" s="24">
        <v>21.41</v>
      </c>
      <c r="M210" s="11">
        <v>25.3</v>
      </c>
    </row>
    <row r="211">
      <c r="A211" s="1" t="s">
        <v>708</v>
      </c>
      <c r="B211" s="24">
        <v>19.92</v>
      </c>
      <c r="C211" s="24">
        <v>28.76</v>
      </c>
      <c r="D211" s="24">
        <v>19.54</v>
      </c>
      <c r="E211" s="24">
        <v>18.01</v>
      </c>
      <c r="F211" s="24">
        <v>12.25</v>
      </c>
      <c r="G211" s="11">
        <v>26.67</v>
      </c>
      <c r="H211" s="24">
        <v>20.44</v>
      </c>
      <c r="I211" s="24">
        <v>14.61</v>
      </c>
      <c r="J211" s="24">
        <v>35.94</v>
      </c>
      <c r="K211" s="24">
        <v>22.16</v>
      </c>
      <c r="M211" s="11">
        <v>25.45</v>
      </c>
    </row>
    <row r="212">
      <c r="M212" s="11">
        <v>26.67</v>
      </c>
    </row>
    <row r="213">
      <c r="A213" s="1" t="s">
        <v>430</v>
      </c>
      <c r="B213" s="8">
        <f t="shared" ref="B213:K213" si="18">B197/B205</f>
        <v>154.724554</v>
      </c>
      <c r="C213" s="8">
        <f t="shared" si="18"/>
        <v>356.8514851</v>
      </c>
      <c r="D213" s="8">
        <f t="shared" si="18"/>
        <v>68.78996379</v>
      </c>
      <c r="E213" s="8">
        <f t="shared" si="18"/>
        <v>13.93969555</v>
      </c>
      <c r="F213" s="8">
        <f t="shared" si="18"/>
        <v>510.175453</v>
      </c>
      <c r="G213" s="8">
        <f t="shared" si="18"/>
        <v>714.0413689</v>
      </c>
      <c r="H213" s="8">
        <f t="shared" si="18"/>
        <v>128.9333982</v>
      </c>
      <c r="I213" s="8">
        <f t="shared" si="18"/>
        <v>1246.203514</v>
      </c>
      <c r="J213" s="8">
        <f t="shared" si="18"/>
        <v>186.0724346</v>
      </c>
      <c r="K213" s="8">
        <f t="shared" si="18"/>
        <v>122.6990763</v>
      </c>
    </row>
    <row r="214">
      <c r="A214" s="1" t="s">
        <v>431</v>
      </c>
      <c r="B214" s="8">
        <f t="shared" ref="B214:K214" si="19">B198/B206</f>
        <v>153.2427572</v>
      </c>
      <c r="C214" s="8">
        <f t="shared" si="19"/>
        <v>358.0518282</v>
      </c>
      <c r="D214" s="8">
        <f t="shared" si="19"/>
        <v>69.84760904</v>
      </c>
      <c r="E214" s="8">
        <f t="shared" si="19"/>
        <v>14.31524843</v>
      </c>
      <c r="F214" s="8">
        <f t="shared" si="19"/>
        <v>542.7699412</v>
      </c>
      <c r="G214" s="8">
        <f t="shared" si="19"/>
        <v>708.6339795</v>
      </c>
      <c r="H214" s="8">
        <f t="shared" si="19"/>
        <v>129.581068</v>
      </c>
      <c r="I214" s="8">
        <f t="shared" si="19"/>
        <v>1219.471877</v>
      </c>
      <c r="J214" s="8">
        <f t="shared" si="19"/>
        <v>173.8682326</v>
      </c>
      <c r="K214" s="8">
        <f t="shared" si="19"/>
        <v>123.8905273</v>
      </c>
    </row>
    <row r="215">
      <c r="A215" s="1" t="s">
        <v>432</v>
      </c>
      <c r="B215" s="8">
        <f t="shared" ref="B215:K215" si="20">B199/B207</f>
        <v>115.1259446</v>
      </c>
      <c r="C215" s="8">
        <f t="shared" si="20"/>
        <v>305.5658263</v>
      </c>
      <c r="D215" s="8">
        <f t="shared" si="20"/>
        <v>67.3387013</v>
      </c>
      <c r="E215" s="8">
        <f t="shared" si="20"/>
        <v>13.97205479</v>
      </c>
      <c r="F215" s="8">
        <f t="shared" si="20"/>
        <v>442.4565943</v>
      </c>
      <c r="G215" s="8">
        <f t="shared" si="20"/>
        <v>603.1152313</v>
      </c>
      <c r="H215" s="8">
        <f t="shared" si="20"/>
        <v>129.7700535</v>
      </c>
      <c r="I215" s="8">
        <f t="shared" si="20"/>
        <v>872.3887304</v>
      </c>
      <c r="J215" s="8">
        <f t="shared" si="20"/>
        <v>138.0100671</v>
      </c>
      <c r="K215" s="8">
        <f t="shared" si="20"/>
        <v>112.7901008</v>
      </c>
    </row>
    <row r="216">
      <c r="A216" s="1" t="s">
        <v>433</v>
      </c>
      <c r="B216" s="8">
        <f t="shared" ref="B216:K216" si="21">B200/B208</f>
        <v>116.1296296</v>
      </c>
      <c r="C216" s="8">
        <f t="shared" si="21"/>
        <v>313.1340021</v>
      </c>
      <c r="D216" s="8">
        <f t="shared" si="21"/>
        <v>66.81540031</v>
      </c>
      <c r="E216" s="8">
        <f t="shared" si="21"/>
        <v>13.81699717</v>
      </c>
      <c r="F216" s="8">
        <f t="shared" si="21"/>
        <v>436.5045342</v>
      </c>
      <c r="G216" s="8">
        <f t="shared" si="21"/>
        <v>595.8332016</v>
      </c>
      <c r="H216" s="8">
        <f t="shared" si="21"/>
        <v>129.7339806</v>
      </c>
      <c r="I216" s="8">
        <f t="shared" si="21"/>
        <v>897.6884164</v>
      </c>
      <c r="J216" s="8">
        <f t="shared" si="21"/>
        <v>140.197694</v>
      </c>
      <c r="K216" s="8">
        <f t="shared" si="21"/>
        <v>110.0144731</v>
      </c>
    </row>
    <row r="217">
      <c r="A217" s="1" t="s">
        <v>434</v>
      </c>
      <c r="B217" s="8">
        <f t="shared" ref="B217:K217" si="22">B201/B209</f>
        <v>111.2850242</v>
      </c>
      <c r="C217" s="8">
        <f t="shared" si="22"/>
        <v>308.7511472</v>
      </c>
      <c r="D217" s="8">
        <f t="shared" si="22"/>
        <v>66.61451364</v>
      </c>
      <c r="E217" s="8">
        <f t="shared" si="22"/>
        <v>13.68204283</v>
      </c>
      <c r="F217" s="8">
        <f t="shared" si="22"/>
        <v>420.4855442</v>
      </c>
      <c r="G217" s="8">
        <f t="shared" si="22"/>
        <v>595.398419</v>
      </c>
      <c r="H217" s="8">
        <f t="shared" si="22"/>
        <v>129.2479459</v>
      </c>
      <c r="I217" s="8">
        <f t="shared" si="22"/>
        <v>864.3179887</v>
      </c>
      <c r="J217" s="8">
        <f t="shared" si="22"/>
        <v>135.7554745</v>
      </c>
      <c r="K217" s="8">
        <f t="shared" si="22"/>
        <v>103.0701192</v>
      </c>
    </row>
    <row r="218">
      <c r="A218" s="1" t="s">
        <v>435</v>
      </c>
      <c r="B218" s="8">
        <f t="shared" ref="B218:K218" si="23">B202/B210</f>
        <v>115.6159834</v>
      </c>
      <c r="C218" s="8">
        <f t="shared" si="23"/>
        <v>319.2483126</v>
      </c>
      <c r="D218" s="8">
        <f t="shared" si="23"/>
        <v>71.68527132</v>
      </c>
      <c r="E218" s="8">
        <f t="shared" si="23"/>
        <v>14.20104287</v>
      </c>
      <c r="F218" s="8">
        <f t="shared" si="23"/>
        <v>416.4866221</v>
      </c>
      <c r="G218" s="8">
        <f t="shared" si="23"/>
        <v>599.4554028</v>
      </c>
      <c r="H218" s="8">
        <f t="shared" si="23"/>
        <v>131.2863393</v>
      </c>
      <c r="I218" s="8">
        <f t="shared" si="23"/>
        <v>887.8197549</v>
      </c>
      <c r="J218" s="8">
        <f t="shared" si="23"/>
        <v>136.6814753</v>
      </c>
      <c r="K218" s="8">
        <f t="shared" si="23"/>
        <v>107.1858944</v>
      </c>
    </row>
    <row r="219">
      <c r="A219" s="1" t="s">
        <v>708</v>
      </c>
      <c r="B219" s="8">
        <f t="shared" ref="B219:K219" si="24">B203/B211</f>
        <v>123.8293173</v>
      </c>
      <c r="C219" s="8">
        <f t="shared" si="24"/>
        <v>346.3789986</v>
      </c>
      <c r="D219" s="8">
        <f t="shared" si="24"/>
        <v>84.91044012</v>
      </c>
      <c r="E219" s="8">
        <f t="shared" si="24"/>
        <v>14.82009994</v>
      </c>
      <c r="F219" s="8">
        <f t="shared" si="24"/>
        <v>439.4685714</v>
      </c>
      <c r="G219" s="8">
        <f t="shared" si="24"/>
        <v>601.0011249</v>
      </c>
      <c r="H219" s="8">
        <f t="shared" si="24"/>
        <v>143.9011742</v>
      </c>
      <c r="I219" s="8">
        <f t="shared" si="24"/>
        <v>899.4284736</v>
      </c>
      <c r="J219" s="8">
        <f t="shared" si="24"/>
        <v>144.4123539</v>
      </c>
      <c r="K219" s="8">
        <f t="shared" si="24"/>
        <v>112.4634477</v>
      </c>
    </row>
    <row r="220">
      <c r="B220" s="8">
        <f t="shared" ref="B220:K220" si="25">GEOMEAN(B213:B219)</f>
        <v>126.0306621</v>
      </c>
      <c r="C220" s="8">
        <f t="shared" si="25"/>
        <v>329.020116</v>
      </c>
      <c r="D220" s="8">
        <f t="shared" si="25"/>
        <v>70.62659363</v>
      </c>
      <c r="E220" s="8">
        <f t="shared" si="25"/>
        <v>14.1023872</v>
      </c>
      <c r="F220" s="8">
        <f t="shared" si="25"/>
        <v>456.258192</v>
      </c>
      <c r="G220" s="8">
        <f t="shared" si="25"/>
        <v>629.1149798</v>
      </c>
      <c r="H220" s="8">
        <f t="shared" si="25"/>
        <v>131.6888371</v>
      </c>
      <c r="I220" s="8">
        <f t="shared" si="25"/>
        <v>972.2870204</v>
      </c>
      <c r="J220" s="8">
        <f t="shared" si="25"/>
        <v>149.6051237</v>
      </c>
      <c r="K220" s="8">
        <f t="shared" si="25"/>
        <v>112.9380506</v>
      </c>
      <c r="L220" s="8">
        <f>GEOMEAN(B220:K220)</f>
        <v>174.1418072</v>
      </c>
    </row>
    <row r="225">
      <c r="B225" s="8">
        <v>126.03066210706208</v>
      </c>
      <c r="C225" s="8">
        <v>329.02011598157003</v>
      </c>
      <c r="D225" s="8">
        <v>70.62659362634372</v>
      </c>
      <c r="E225" s="8">
        <v>14.102387204060577</v>
      </c>
      <c r="F225" s="8">
        <v>456.25819202957837</v>
      </c>
      <c r="G225" s="8">
        <v>629.1149798353048</v>
      </c>
      <c r="H225" s="8">
        <v>131.68883707116518</v>
      </c>
      <c r="I225" s="8">
        <v>972.287020365753</v>
      </c>
      <c r="J225" s="8">
        <v>149.60512373531753</v>
      </c>
      <c r="K225" s="8">
        <v>112.93805058807482</v>
      </c>
      <c r="L225" s="8">
        <v>174.14180718446755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730</v>
      </c>
      <c r="B1" s="1" t="s">
        <v>731</v>
      </c>
    </row>
    <row r="2">
      <c r="J2" s="1" t="s">
        <v>732</v>
      </c>
    </row>
    <row r="3">
      <c r="C3" s="1" t="s">
        <v>733</v>
      </c>
      <c r="D3" s="1" t="s">
        <v>734</v>
      </c>
      <c r="E3" s="1" t="s">
        <v>735</v>
      </c>
      <c r="F3" s="1" t="s">
        <v>736</v>
      </c>
      <c r="J3" s="11" t="s">
        <v>699</v>
      </c>
      <c r="K3" s="11" t="s">
        <v>700</v>
      </c>
    </row>
    <row r="4">
      <c r="A4" s="1">
        <v>1.0</v>
      </c>
      <c r="B4" s="1" t="s">
        <v>4</v>
      </c>
      <c r="C4" s="1">
        <v>244.3720972</v>
      </c>
      <c r="D4" s="1">
        <v>126.0306621</v>
      </c>
      <c r="E4" s="26">
        <v>82.35287671232877</v>
      </c>
      <c r="F4" s="1">
        <v>0.0</v>
      </c>
      <c r="K4" s="11" t="s">
        <v>702</v>
      </c>
      <c r="L4" s="11" t="s">
        <v>674</v>
      </c>
    </row>
    <row r="5">
      <c r="A5" s="1">
        <v>2.0</v>
      </c>
      <c r="B5" s="1" t="s">
        <v>7</v>
      </c>
      <c r="C5" s="1">
        <v>432.6431795</v>
      </c>
      <c r="D5" s="1">
        <v>329.020116</v>
      </c>
      <c r="E5" s="26">
        <v>263.9636542239686</v>
      </c>
      <c r="F5" s="1">
        <v>0.0</v>
      </c>
      <c r="J5" s="11" t="s">
        <v>4</v>
      </c>
      <c r="K5" s="11">
        <v>1502.94</v>
      </c>
      <c r="L5" s="11">
        <v>18.25</v>
      </c>
      <c r="M5" s="8">
        <v>82.35287671232877</v>
      </c>
    </row>
    <row r="6">
      <c r="A6" s="1">
        <v>3.0</v>
      </c>
      <c r="B6" s="1" t="s">
        <v>9</v>
      </c>
      <c r="C6" s="1">
        <v>72.06644406</v>
      </c>
      <c r="D6" s="1">
        <v>70.62659363</v>
      </c>
      <c r="E6" s="8">
        <v>15.087861679604798</v>
      </c>
      <c r="F6" s="1">
        <v>23.76</v>
      </c>
      <c r="I6" s="1" t="s">
        <v>737</v>
      </c>
      <c r="J6" s="11" t="s">
        <v>7</v>
      </c>
      <c r="K6" s="11">
        <v>2687.15</v>
      </c>
      <c r="L6" s="11">
        <v>10.18</v>
      </c>
      <c r="M6" s="8">
        <v>263.9636542239686</v>
      </c>
    </row>
    <row r="7">
      <c r="A7" s="1">
        <v>4.0</v>
      </c>
      <c r="B7" s="1" t="s">
        <v>5</v>
      </c>
      <c r="C7" s="1">
        <v>15.31316773</v>
      </c>
      <c r="D7" s="1">
        <v>14.1023872</v>
      </c>
      <c r="E7" s="26">
        <v>6.183053040103493</v>
      </c>
      <c r="F7" s="11">
        <v>32.54</v>
      </c>
      <c r="J7" s="11" t="s">
        <v>9</v>
      </c>
      <c r="K7" s="1">
        <v>427.59</v>
      </c>
      <c r="L7" s="11">
        <v>28.34</v>
      </c>
      <c r="M7" s="8">
        <v>15.087861679604798</v>
      </c>
    </row>
    <row r="8">
      <c r="A8" s="1">
        <v>5.0</v>
      </c>
      <c r="B8" s="1" t="s">
        <v>16</v>
      </c>
      <c r="C8" s="1">
        <v>782.2747036</v>
      </c>
      <c r="D8" s="1">
        <v>629.1149798</v>
      </c>
      <c r="E8" s="26">
        <v>393.9424102381799</v>
      </c>
      <c r="F8" s="1">
        <v>0.0</v>
      </c>
      <c r="I8" s="1"/>
      <c r="J8" s="1" t="s">
        <v>5</v>
      </c>
      <c r="K8" s="1">
        <v>95.59</v>
      </c>
      <c r="L8" s="11">
        <v>15.46</v>
      </c>
      <c r="M8" s="8">
        <v>6.183053040103493</v>
      </c>
    </row>
    <row r="9">
      <c r="A9" s="1">
        <v>6.0</v>
      </c>
      <c r="B9" s="1" t="s">
        <v>701</v>
      </c>
      <c r="C9" s="1">
        <v>105.6589454</v>
      </c>
      <c r="D9" s="1">
        <v>131.6888371</v>
      </c>
      <c r="E9" s="26">
        <v>32.50770160072486</v>
      </c>
      <c r="F9" s="11">
        <v>32.65</v>
      </c>
      <c r="J9" s="11" t="s">
        <v>16</v>
      </c>
      <c r="K9" s="11">
        <v>11081.6</v>
      </c>
      <c r="L9" s="11">
        <v>28.13</v>
      </c>
      <c r="M9" s="8">
        <v>393.9424102381799</v>
      </c>
    </row>
    <row r="10">
      <c r="A10" s="1">
        <v>7.0</v>
      </c>
      <c r="B10" s="1" t="s">
        <v>18</v>
      </c>
      <c r="C10" s="1">
        <v>1346.142539</v>
      </c>
      <c r="D10" s="1">
        <v>972.2870204</v>
      </c>
      <c r="E10" s="26">
        <v>490.1233986928105</v>
      </c>
      <c r="F10" s="1">
        <v>0.0</v>
      </c>
      <c r="I10" s="1" t="s">
        <v>737</v>
      </c>
      <c r="J10" s="11" t="s">
        <v>701</v>
      </c>
      <c r="K10" s="11">
        <v>1076.33</v>
      </c>
      <c r="L10" s="11">
        <v>33.11</v>
      </c>
      <c r="M10" s="8">
        <v>32.50770160072486</v>
      </c>
    </row>
    <row r="11">
      <c r="A11" s="1">
        <v>8.0</v>
      </c>
      <c r="B11" s="1" t="s">
        <v>14</v>
      </c>
      <c r="C11" s="1">
        <v>257.3312624</v>
      </c>
      <c r="D11" s="1">
        <v>149.6051237</v>
      </c>
      <c r="E11" s="26">
        <v>682.9588342440802</v>
      </c>
      <c r="F11" s="1">
        <v>0.0</v>
      </c>
      <c r="I11" s="1" t="s">
        <v>737</v>
      </c>
      <c r="J11" s="11" t="s">
        <v>18</v>
      </c>
      <c r="K11" s="11">
        <v>37494.44</v>
      </c>
      <c r="L11" s="11">
        <v>76.5</v>
      </c>
      <c r="M11" s="8">
        <v>490.1233986928105</v>
      </c>
    </row>
    <row r="12">
      <c r="A12" s="1">
        <v>9.0</v>
      </c>
      <c r="B12" s="1" t="s">
        <v>10</v>
      </c>
      <c r="C12" s="1">
        <v>93.29379374</v>
      </c>
      <c r="D12" s="1">
        <v>112.9380506</v>
      </c>
      <c r="E12" s="26">
        <v>78.81015719467956</v>
      </c>
      <c r="F12" s="1">
        <v>0.0</v>
      </c>
      <c r="J12" s="11" t="s">
        <v>14</v>
      </c>
      <c r="K12" s="1">
        <v>2501.24</v>
      </c>
      <c r="L12" s="11">
        <v>54.9</v>
      </c>
      <c r="M12" s="8">
        <v>682.9588342440802</v>
      </c>
    </row>
    <row r="13">
      <c r="A13" s="1">
        <v>10.5</v>
      </c>
      <c r="B13" s="1" t="s">
        <v>738</v>
      </c>
      <c r="C13" s="1">
        <v>247.7395501</v>
      </c>
      <c r="D13" s="1">
        <v>156.4676002</v>
      </c>
      <c r="E13" s="8">
        <f>geomean(E4:E12)</f>
        <v>95.88496758</v>
      </c>
      <c r="F13" s="1">
        <f>geomean(F6,F7,F9)</f>
        <v>29.33474992</v>
      </c>
      <c r="J13" s="11" t="s">
        <v>10</v>
      </c>
      <c r="K13" s="1">
        <v>651.76</v>
      </c>
      <c r="L13" s="11">
        <v>8.27</v>
      </c>
      <c r="M13" s="8">
        <v>78.81015719467956</v>
      </c>
    </row>
    <row r="14">
      <c r="I14" s="1" t="s">
        <v>737</v>
      </c>
    </row>
    <row r="15">
      <c r="I15" s="1" t="s">
        <v>737</v>
      </c>
    </row>
    <row r="16">
      <c r="A16" s="1" t="s">
        <v>739</v>
      </c>
    </row>
    <row r="17">
      <c r="C17" s="1" t="s">
        <v>740</v>
      </c>
      <c r="D17" s="1" t="s">
        <v>741</v>
      </c>
      <c r="G17" s="1" t="s">
        <v>186</v>
      </c>
      <c r="I17" s="8">
        <v>38.83565891472868</v>
      </c>
      <c r="K17" s="1">
        <v>1.0</v>
      </c>
      <c r="L17" s="1">
        <v>1.0</v>
      </c>
      <c r="M17" s="1">
        <v>4.55968992248062</v>
      </c>
      <c r="N17" s="1">
        <v>38.8356589147287</v>
      </c>
      <c r="O17" s="1">
        <v>8.9532299741602</v>
      </c>
      <c r="P17" s="1">
        <v>57.568992248062</v>
      </c>
      <c r="Q17" s="1"/>
    </row>
    <row r="18">
      <c r="A18" s="1">
        <v>1.0</v>
      </c>
      <c r="B18" s="1" t="s">
        <v>4</v>
      </c>
      <c r="C18" s="1">
        <v>38.7</v>
      </c>
      <c r="D18" s="1">
        <v>1502.94</v>
      </c>
      <c r="E18" s="8">
        <f t="shared" ref="E18:E26" si="1">D18/C18</f>
        <v>38.83565891</v>
      </c>
      <c r="G18" s="1" t="s">
        <v>186</v>
      </c>
      <c r="I18" s="8">
        <v>25.70451501817486</v>
      </c>
      <c r="K18" s="1">
        <v>2.0</v>
      </c>
      <c r="L18" s="1">
        <v>1.0</v>
      </c>
      <c r="M18" s="1">
        <v>5.03654103692366</v>
      </c>
      <c r="N18" s="1">
        <v>25.7045150181749</v>
      </c>
      <c r="O18" s="1">
        <v>9.9359096996365</v>
      </c>
      <c r="P18" s="1">
        <v>21.311651042663</v>
      </c>
      <c r="Q18" s="1"/>
    </row>
    <row r="19">
      <c r="A19" s="1">
        <v>2.0</v>
      </c>
      <c r="B19" s="1" t="s">
        <v>7</v>
      </c>
      <c r="C19" s="1">
        <v>104.54</v>
      </c>
      <c r="D19" s="1">
        <v>2687.15</v>
      </c>
      <c r="E19" s="8">
        <f t="shared" si="1"/>
        <v>25.70451502</v>
      </c>
      <c r="G19" s="1" t="s">
        <v>186</v>
      </c>
      <c r="I19" s="8">
        <v>7.087056883759274</v>
      </c>
      <c r="K19" s="1">
        <v>3.0</v>
      </c>
      <c r="L19" s="1">
        <v>1.0</v>
      </c>
      <c r="M19" s="1">
        <v>5.26183017312448</v>
      </c>
      <c r="N19" s="1">
        <v>7.08705688375927</v>
      </c>
      <c r="O19" s="1">
        <v>3.52827699917559</v>
      </c>
      <c r="P19" s="1">
        <v>36.7340478153338</v>
      </c>
      <c r="Q19" s="1"/>
    </row>
    <row r="20">
      <c r="A20" s="1">
        <v>3.0</v>
      </c>
      <c r="B20" s="1" t="s">
        <v>9</v>
      </c>
      <c r="C20" s="1">
        <v>60.65</v>
      </c>
      <c r="D20" s="1">
        <v>429.83</v>
      </c>
      <c r="E20" s="8">
        <f t="shared" si="1"/>
        <v>7.087056884</v>
      </c>
      <c r="G20" s="1" t="s">
        <v>186</v>
      </c>
      <c r="I20" s="8">
        <v>14.751543209876543</v>
      </c>
      <c r="K20" s="1">
        <v>4.0</v>
      </c>
      <c r="L20" s="1">
        <v>1.0</v>
      </c>
      <c r="M20" s="1">
        <v>7.43518518518518</v>
      </c>
      <c r="N20" s="1">
        <v>14.7515432098765</v>
      </c>
      <c r="O20" s="1">
        <v>3.31018518518518</v>
      </c>
      <c r="P20" s="1">
        <v>343.814814814814</v>
      </c>
    </row>
    <row r="21">
      <c r="A21" s="1">
        <v>4.0</v>
      </c>
      <c r="B21" s="1" t="s">
        <v>5</v>
      </c>
      <c r="C21" s="1">
        <v>6.48</v>
      </c>
      <c r="D21" s="1">
        <v>95.59</v>
      </c>
      <c r="E21" s="8">
        <f t="shared" si="1"/>
        <v>14.75154321</v>
      </c>
      <c r="G21" s="1" t="s">
        <v>186</v>
      </c>
      <c r="I21" s="8">
        <v>37.219050178007656</v>
      </c>
      <c r="K21" s="1">
        <v>5.0</v>
      </c>
      <c r="L21" s="1">
        <v>1.0</v>
      </c>
      <c r="M21" s="1">
        <v>4.96832807147175</v>
      </c>
      <c r="N21" s="1">
        <v>37.2190501780077</v>
      </c>
      <c r="O21" s="1">
        <v>5.61698125881641</v>
      </c>
      <c r="P21" s="1">
        <v>7.48277020218983</v>
      </c>
      <c r="Q21" s="1"/>
    </row>
    <row r="22">
      <c r="A22" s="1">
        <v>5.0</v>
      </c>
      <c r="B22" s="1" t="s">
        <v>16</v>
      </c>
      <c r="C22" s="1">
        <v>297.74</v>
      </c>
      <c r="D22" s="1">
        <v>11081.6</v>
      </c>
      <c r="E22" s="8">
        <f t="shared" si="1"/>
        <v>37.21905018</v>
      </c>
      <c r="G22" s="1" t="s">
        <v>186</v>
      </c>
      <c r="I22" s="8">
        <v>15.551068188469417</v>
      </c>
      <c r="K22" s="1">
        <v>6.0</v>
      </c>
      <c r="L22" s="1">
        <v>1.0</v>
      </c>
      <c r="M22" s="1">
        <v>5.43239683933274</v>
      </c>
      <c r="N22" s="1">
        <v>15.5510681884694</v>
      </c>
      <c r="O22" s="1">
        <v>4.69549312262218</v>
      </c>
      <c r="P22" s="1">
        <v>32.6005267778753</v>
      </c>
      <c r="Q22" s="1"/>
    </row>
    <row r="23">
      <c r="A23" s="1">
        <v>6.0</v>
      </c>
      <c r="B23" s="1" t="s">
        <v>701</v>
      </c>
      <c r="C23" s="1">
        <v>68.34</v>
      </c>
      <c r="D23" s="1">
        <v>1062.76</v>
      </c>
      <c r="E23" s="8">
        <f t="shared" si="1"/>
        <v>15.55106819</v>
      </c>
      <c r="I23" s="8">
        <v>210.3238907275481</v>
      </c>
      <c r="K23" s="1">
        <v>7.0</v>
      </c>
      <c r="L23" s="1">
        <v>1.0</v>
      </c>
      <c r="M23" s="1">
        <v>7.05295338531441</v>
      </c>
      <c r="N23" s="1">
        <v>210.323890727548</v>
      </c>
      <c r="O23" s="1">
        <v>7.40085263925506</v>
      </c>
      <c r="P23" s="1">
        <v>12.4974476917035</v>
      </c>
      <c r="Q23" s="1"/>
    </row>
    <row r="24">
      <c r="A24" s="1">
        <v>7.0</v>
      </c>
      <c r="B24" s="1" t="s">
        <v>18</v>
      </c>
      <c r="C24" s="1">
        <v>178.27</v>
      </c>
      <c r="D24" s="1">
        <v>37494.44</v>
      </c>
      <c r="E24" s="8">
        <f t="shared" si="1"/>
        <v>210.3238907</v>
      </c>
      <c r="I24" s="8">
        <v>39.284435369875915</v>
      </c>
      <c r="K24" s="1">
        <v>8.0</v>
      </c>
      <c r="L24" s="1">
        <v>1.0</v>
      </c>
      <c r="M24" s="1">
        <v>8.16035809643474</v>
      </c>
      <c r="N24" s="1">
        <v>39.2844353698759</v>
      </c>
      <c r="O24" s="1">
        <v>8.43411339720433</v>
      </c>
      <c r="P24" s="1">
        <v>34.9916758284906</v>
      </c>
      <c r="Q24" s="1"/>
    </row>
    <row r="25">
      <c r="A25" s="1">
        <v>8.0</v>
      </c>
      <c r="B25" s="1" t="s">
        <v>14</v>
      </c>
      <c r="C25" s="1">
        <v>63.67</v>
      </c>
      <c r="D25" s="1">
        <v>2501.24</v>
      </c>
      <c r="E25" s="8">
        <f t="shared" si="1"/>
        <v>39.28443537</v>
      </c>
      <c r="I25" s="8">
        <v>20.122259956776784</v>
      </c>
      <c r="K25" s="1">
        <v>9.0</v>
      </c>
      <c r="L25" s="1">
        <v>1.0</v>
      </c>
      <c r="M25" s="1">
        <v>7.01204075331892</v>
      </c>
      <c r="N25" s="1">
        <v>20.1222599567768</v>
      </c>
      <c r="O25" s="1">
        <v>8.56406298240197</v>
      </c>
      <c r="P25" s="1">
        <v>68.7841926520531</v>
      </c>
      <c r="Q25" s="1"/>
    </row>
    <row r="26">
      <c r="A26" s="1">
        <v>9.0</v>
      </c>
      <c r="B26" s="1" t="s">
        <v>10</v>
      </c>
      <c r="C26" s="1">
        <v>32.39</v>
      </c>
      <c r="D26" s="1">
        <v>651.76</v>
      </c>
      <c r="E26" s="8">
        <f t="shared" si="1"/>
        <v>20.12225996</v>
      </c>
      <c r="I26" s="8">
        <v>27.838801833973655</v>
      </c>
      <c r="K26" s="1">
        <v>10.5</v>
      </c>
      <c r="L26" s="8">
        <f t="shared" ref="L26:P26" si="2">GEOMEAN(L17:L25)</f>
        <v>1</v>
      </c>
      <c r="M26" s="8">
        <f t="shared" si="2"/>
        <v>5.980477457</v>
      </c>
      <c r="N26" s="8">
        <f t="shared" si="2"/>
        <v>27.83880183</v>
      </c>
      <c r="O26" s="8">
        <f t="shared" si="2"/>
        <v>6.254586725</v>
      </c>
      <c r="P26" s="8">
        <f t="shared" si="2"/>
        <v>36.45450488</v>
      </c>
    </row>
    <row r="27">
      <c r="A27" s="1">
        <v>10.5</v>
      </c>
      <c r="B27" s="1" t="s">
        <v>738</v>
      </c>
      <c r="E27" s="8">
        <f>GEOMEAN(E18:E26)</f>
        <v>27.83880183</v>
      </c>
    </row>
    <row r="31">
      <c r="B31" s="1" t="s">
        <v>742</v>
      </c>
    </row>
    <row r="32">
      <c r="B32" s="1" t="s">
        <v>5</v>
      </c>
    </row>
    <row r="33">
      <c r="B33" s="1" t="s">
        <v>703</v>
      </c>
      <c r="C33" s="1">
        <v>437.72</v>
      </c>
      <c r="D33" s="1">
        <v>28.26</v>
      </c>
    </row>
    <row r="34">
      <c r="B34" s="1" t="s">
        <v>704</v>
      </c>
      <c r="C34" s="1">
        <v>427.88</v>
      </c>
      <c r="D34" s="1">
        <v>28.02</v>
      </c>
    </row>
    <row r="35">
      <c r="B35" s="1" t="s">
        <v>699</v>
      </c>
      <c r="C35" s="1">
        <v>425.53</v>
      </c>
      <c r="D35" s="1">
        <v>27.94</v>
      </c>
    </row>
    <row r="36">
      <c r="B36" s="1" t="s">
        <v>705</v>
      </c>
      <c r="C36" s="1">
        <v>439.17</v>
      </c>
      <c r="D36" s="1">
        <v>28.2</v>
      </c>
    </row>
    <row r="37">
      <c r="B37" s="1" t="s">
        <v>706</v>
      </c>
      <c r="C37" s="1">
        <v>415.33</v>
      </c>
      <c r="D37" s="1">
        <v>27.1</v>
      </c>
    </row>
    <row r="40">
      <c r="B40" s="1" t="s">
        <v>5</v>
      </c>
    </row>
    <row r="41">
      <c r="B41" s="1" t="s">
        <v>703</v>
      </c>
      <c r="C41" s="8">
        <f t="shared" ref="C41:D41" si="3">C33/C$33</f>
        <v>1</v>
      </c>
      <c r="D41" s="8">
        <f t="shared" si="3"/>
        <v>1</v>
      </c>
      <c r="G41" s="1">
        <v>0.0</v>
      </c>
      <c r="H41" s="8">
        <v>1.0</v>
      </c>
      <c r="I41" s="8">
        <v>1.0</v>
      </c>
    </row>
    <row r="42">
      <c r="B42" s="1" t="s">
        <v>704</v>
      </c>
      <c r="C42" s="8">
        <f t="shared" ref="C42:D42" si="4">C34/C$33</f>
        <v>0.9775198757</v>
      </c>
      <c r="D42" s="8">
        <f t="shared" si="4"/>
        <v>0.991507431</v>
      </c>
      <c r="G42" s="1">
        <v>1.0</v>
      </c>
      <c r="H42" s="8">
        <v>0.977519875719638</v>
      </c>
      <c r="I42" s="8">
        <v>0.9915074309978767</v>
      </c>
    </row>
    <row r="43">
      <c r="B43" s="1" t="s">
        <v>699</v>
      </c>
      <c r="C43" s="8">
        <f t="shared" ref="C43:D43" si="5">C35/C$33</f>
        <v>0.9721511469</v>
      </c>
      <c r="D43" s="8">
        <f t="shared" si="5"/>
        <v>0.9886765747</v>
      </c>
      <c r="G43" s="1">
        <v>2.0</v>
      </c>
      <c r="H43" s="8">
        <v>0.9721511468518687</v>
      </c>
      <c r="I43" s="8">
        <v>0.9886765746638358</v>
      </c>
    </row>
    <row r="44">
      <c r="B44" s="1" t="s">
        <v>705</v>
      </c>
      <c r="C44" s="8">
        <f t="shared" ref="C44:D44" si="6">C36/C$33</f>
        <v>1.00331262</v>
      </c>
      <c r="D44" s="8">
        <f t="shared" si="6"/>
        <v>0.9978768577</v>
      </c>
      <c r="G44" s="1">
        <v>3.0</v>
      </c>
      <c r="H44" s="8">
        <v>1.0033126199396873</v>
      </c>
      <c r="I44" s="8">
        <v>0.9978768577494691</v>
      </c>
    </row>
    <row r="45">
      <c r="B45" s="1" t="s">
        <v>706</v>
      </c>
      <c r="C45" s="8">
        <f t="shared" ref="C45:D45" si="7">C37/C$33</f>
        <v>0.948848579</v>
      </c>
      <c r="D45" s="8">
        <f t="shared" si="7"/>
        <v>0.9589525832</v>
      </c>
      <c r="G45" s="1">
        <v>4.0</v>
      </c>
      <c r="H45" s="8">
        <v>0.9488485790002741</v>
      </c>
      <c r="I45" s="8">
        <v>0.9589525831564049</v>
      </c>
    </row>
    <row r="49">
      <c r="A49" s="27">
        <v>38.7</v>
      </c>
      <c r="B49" s="1">
        <v>4.55968992248062</v>
      </c>
      <c r="C49" s="1">
        <v>38.8356589147287</v>
      </c>
      <c r="D49" s="1">
        <v>8.9532299741602</v>
      </c>
      <c r="E49" s="1">
        <v>57.568992248062</v>
      </c>
      <c r="I49" s="1" t="s">
        <v>740</v>
      </c>
      <c r="J49" s="1" t="s">
        <v>741</v>
      </c>
    </row>
    <row r="50">
      <c r="A50" s="27">
        <v>104.54</v>
      </c>
      <c r="B50" s="1">
        <v>5.03654103692366</v>
      </c>
      <c r="C50" s="1">
        <v>25.7045150181749</v>
      </c>
      <c r="D50" s="1">
        <v>9.9359096996365</v>
      </c>
      <c r="E50" s="1">
        <v>21.311651042663</v>
      </c>
      <c r="G50" s="1">
        <v>1.0</v>
      </c>
      <c r="H50" s="1" t="s">
        <v>4</v>
      </c>
      <c r="I50" s="1">
        <v>38.7</v>
      </c>
      <c r="J50" s="1">
        <v>1502.94</v>
      </c>
      <c r="K50" s="8">
        <f t="shared" ref="K50:K58" si="8">J50/I50</f>
        <v>38.83565891</v>
      </c>
    </row>
    <row r="51">
      <c r="A51" s="27">
        <v>60.65</v>
      </c>
      <c r="B51" s="1">
        <v>5.26183017312448</v>
      </c>
      <c r="C51" s="1">
        <v>7.08705688375927</v>
      </c>
      <c r="D51" s="1">
        <v>3.52827699917559</v>
      </c>
      <c r="E51" s="1">
        <v>36.7340478153338</v>
      </c>
      <c r="G51" s="1">
        <v>2.0</v>
      </c>
      <c r="H51" s="1" t="s">
        <v>7</v>
      </c>
      <c r="I51" s="1">
        <v>104.54</v>
      </c>
      <c r="J51" s="1">
        <v>2687.15</v>
      </c>
      <c r="K51" s="8">
        <f t="shared" si="8"/>
        <v>25.70451502</v>
      </c>
    </row>
    <row r="52">
      <c r="A52" s="27">
        <v>6.48</v>
      </c>
      <c r="B52" s="1">
        <v>7.43518518518518</v>
      </c>
      <c r="C52" s="1">
        <v>14.7515432098765</v>
      </c>
      <c r="D52" s="1">
        <v>3.31018518518518</v>
      </c>
      <c r="E52" s="1">
        <v>343.814814814814</v>
      </c>
      <c r="G52" s="1">
        <v>3.0</v>
      </c>
      <c r="H52" s="1" t="s">
        <v>9</v>
      </c>
      <c r="I52" s="1">
        <v>60.65</v>
      </c>
      <c r="J52" s="1">
        <v>429.83</v>
      </c>
      <c r="K52" s="8">
        <f t="shared" si="8"/>
        <v>7.087056884</v>
      </c>
    </row>
    <row r="53">
      <c r="A53" s="27">
        <v>297.74</v>
      </c>
      <c r="B53" s="1">
        <v>4.96832807147175</v>
      </c>
      <c r="C53" s="1">
        <v>37.2190501780077</v>
      </c>
      <c r="D53" s="1">
        <v>5.61698125881641</v>
      </c>
      <c r="E53" s="1">
        <v>7.48277020218983</v>
      </c>
      <c r="G53" s="1">
        <v>4.0</v>
      </c>
      <c r="H53" s="1" t="s">
        <v>5</v>
      </c>
      <c r="I53" s="1">
        <v>6.48</v>
      </c>
      <c r="J53" s="1">
        <v>95.59</v>
      </c>
      <c r="K53" s="8">
        <f t="shared" si="8"/>
        <v>14.75154321</v>
      </c>
    </row>
    <row r="54">
      <c r="A54" s="27">
        <v>68.34</v>
      </c>
      <c r="B54" s="1">
        <v>5.43239683933274</v>
      </c>
      <c r="C54" s="1">
        <v>15.5510681884694</v>
      </c>
      <c r="D54" s="1">
        <v>4.69549312262218</v>
      </c>
      <c r="E54" s="1">
        <v>32.6005267778753</v>
      </c>
      <c r="G54" s="1">
        <v>5.0</v>
      </c>
      <c r="H54" s="1" t="s">
        <v>16</v>
      </c>
      <c r="I54" s="1">
        <v>297.74</v>
      </c>
      <c r="J54" s="1">
        <v>11081.6</v>
      </c>
      <c r="K54" s="8">
        <f t="shared" si="8"/>
        <v>37.21905018</v>
      </c>
    </row>
    <row r="55">
      <c r="A55" s="27">
        <v>178.27</v>
      </c>
      <c r="B55" s="1">
        <v>7.05295338531441</v>
      </c>
      <c r="C55" s="1">
        <v>210.323890727548</v>
      </c>
      <c r="D55" s="1">
        <v>7.40085263925506</v>
      </c>
      <c r="E55" s="1">
        <v>12.4974476917035</v>
      </c>
      <c r="G55" s="1">
        <v>6.0</v>
      </c>
      <c r="H55" s="1" t="s">
        <v>701</v>
      </c>
      <c r="I55" s="1">
        <v>68.34</v>
      </c>
      <c r="J55" s="1">
        <v>1062.76</v>
      </c>
      <c r="K55" s="8">
        <f t="shared" si="8"/>
        <v>15.55106819</v>
      </c>
    </row>
    <row r="56">
      <c r="A56" s="27">
        <v>63.67</v>
      </c>
      <c r="B56" s="1">
        <v>8.16035809643474</v>
      </c>
      <c r="C56" s="1">
        <v>39.2844353698759</v>
      </c>
      <c r="D56" s="1">
        <v>8.43411339720433</v>
      </c>
      <c r="E56" s="1">
        <v>34.9916758284906</v>
      </c>
      <c r="G56" s="1">
        <v>7.0</v>
      </c>
      <c r="H56" s="1" t="s">
        <v>18</v>
      </c>
      <c r="I56" s="1">
        <v>178.27</v>
      </c>
      <c r="J56" s="1">
        <v>37494.44</v>
      </c>
      <c r="K56" s="8">
        <f t="shared" si="8"/>
        <v>210.3238907</v>
      </c>
    </row>
    <row r="57">
      <c r="A57" s="27">
        <v>32.39</v>
      </c>
      <c r="B57" s="1">
        <v>7.01204075331892</v>
      </c>
      <c r="C57" s="1">
        <v>20.1222599567768</v>
      </c>
      <c r="D57" s="1">
        <v>8.56406298240197</v>
      </c>
      <c r="E57" s="1">
        <v>68.7841926520531</v>
      </c>
      <c r="G57" s="1">
        <v>8.0</v>
      </c>
      <c r="H57" s="1" t="s">
        <v>14</v>
      </c>
      <c r="I57" s="1">
        <v>63.67</v>
      </c>
      <c r="J57" s="1">
        <v>2501.24</v>
      </c>
      <c r="K57" s="8">
        <f t="shared" si="8"/>
        <v>39.28443537</v>
      </c>
    </row>
    <row r="58">
      <c r="G58" s="1">
        <v>9.0</v>
      </c>
      <c r="H58" s="1" t="s">
        <v>10</v>
      </c>
      <c r="I58" s="1">
        <v>32.39</v>
      </c>
      <c r="J58" s="1">
        <v>651.76</v>
      </c>
      <c r="K58" s="8">
        <f t="shared" si="8"/>
        <v>20.12225996</v>
      </c>
    </row>
    <row r="59">
      <c r="A59" s="1">
        <v>38.7</v>
      </c>
      <c r="B59" s="8">
        <f t="shared" ref="B59:E59" si="9">B49*$A49</f>
        <v>176.46</v>
      </c>
      <c r="C59" s="8">
        <f t="shared" si="9"/>
        <v>1502.94</v>
      </c>
      <c r="D59" s="8">
        <f t="shared" si="9"/>
        <v>346.49</v>
      </c>
      <c r="E59" s="8">
        <f t="shared" si="9"/>
        <v>2227.92</v>
      </c>
      <c r="G59" s="1">
        <v>10.5</v>
      </c>
      <c r="H59" s="1" t="s">
        <v>738</v>
      </c>
      <c r="K59" s="8">
        <f>GEOMEAN(K50:K58)</f>
        <v>27.83880183</v>
      </c>
    </row>
    <row r="60">
      <c r="A60" s="27">
        <v>104.54</v>
      </c>
      <c r="B60" s="8">
        <f t="shared" ref="B60:E60" si="10">B50*$A50</f>
        <v>526.52</v>
      </c>
      <c r="C60" s="8">
        <f t="shared" si="10"/>
        <v>2687.15</v>
      </c>
      <c r="D60" s="8">
        <f t="shared" si="10"/>
        <v>1038.7</v>
      </c>
      <c r="E60" s="8">
        <f t="shared" si="10"/>
        <v>2227.92</v>
      </c>
    </row>
    <row r="61">
      <c r="A61" s="27">
        <v>60.65</v>
      </c>
      <c r="B61" s="8">
        <f t="shared" ref="B61:E61" si="11">B51*$A51</f>
        <v>319.13</v>
      </c>
      <c r="C61" s="8">
        <f t="shared" si="11"/>
        <v>429.83</v>
      </c>
      <c r="D61" s="8">
        <f t="shared" si="11"/>
        <v>213.99</v>
      </c>
      <c r="E61" s="8">
        <f t="shared" si="11"/>
        <v>2227.92</v>
      </c>
    </row>
    <row r="62">
      <c r="A62" s="27">
        <v>6.48</v>
      </c>
      <c r="B62" s="8">
        <f t="shared" ref="B62:E62" si="12">B52*$A52</f>
        <v>48.18</v>
      </c>
      <c r="C62" s="8">
        <f t="shared" si="12"/>
        <v>95.59</v>
      </c>
      <c r="D62" s="8">
        <f t="shared" si="12"/>
        <v>21.45</v>
      </c>
      <c r="E62" s="8">
        <f t="shared" si="12"/>
        <v>2227.92</v>
      </c>
    </row>
    <row r="63">
      <c r="A63" s="27">
        <v>297.74</v>
      </c>
      <c r="B63" s="8">
        <f t="shared" ref="B63:E63" si="13">B53*$A53</f>
        <v>1479.27</v>
      </c>
      <c r="C63" s="8">
        <f t="shared" si="13"/>
        <v>11081.6</v>
      </c>
      <c r="D63" s="8">
        <f t="shared" si="13"/>
        <v>1672.4</v>
      </c>
      <c r="E63" s="8">
        <f t="shared" si="13"/>
        <v>2227.92</v>
      </c>
    </row>
    <row r="64">
      <c r="A64" s="27">
        <v>68.34</v>
      </c>
      <c r="B64" s="8">
        <f t="shared" ref="B64:E64" si="14">B54*$A54</f>
        <v>371.25</v>
      </c>
      <c r="C64" s="8">
        <f t="shared" si="14"/>
        <v>1062.76</v>
      </c>
      <c r="D64" s="8">
        <f t="shared" si="14"/>
        <v>320.89</v>
      </c>
      <c r="E64" s="8">
        <f t="shared" si="14"/>
        <v>2227.92</v>
      </c>
    </row>
    <row r="65">
      <c r="A65" s="27">
        <v>178.27</v>
      </c>
      <c r="B65" s="8">
        <f t="shared" ref="B65:E65" si="15">B55*$A55</f>
        <v>1257.33</v>
      </c>
      <c r="C65" s="8">
        <f t="shared" si="15"/>
        <v>37494.44</v>
      </c>
      <c r="D65" s="8">
        <f t="shared" si="15"/>
        <v>1319.35</v>
      </c>
      <c r="E65" s="8">
        <f t="shared" si="15"/>
        <v>2227.92</v>
      </c>
    </row>
    <row r="66">
      <c r="A66" s="27">
        <v>63.67</v>
      </c>
      <c r="B66" s="8">
        <f t="shared" ref="B66:E66" si="16">B56*$A56</f>
        <v>519.57</v>
      </c>
      <c r="C66" s="8">
        <f t="shared" si="16"/>
        <v>2501.24</v>
      </c>
      <c r="D66" s="8">
        <f t="shared" si="16"/>
        <v>537</v>
      </c>
      <c r="E66" s="8">
        <f t="shared" si="16"/>
        <v>2227.92</v>
      </c>
    </row>
    <row r="67">
      <c r="A67" s="27">
        <v>32.39</v>
      </c>
      <c r="B67" s="8">
        <f t="shared" ref="B67:E67" si="17">B57*$A57</f>
        <v>227.12</v>
      </c>
      <c r="C67" s="8">
        <f t="shared" si="17"/>
        <v>651.76</v>
      </c>
      <c r="D67" s="8">
        <f t="shared" si="17"/>
        <v>277.39</v>
      </c>
      <c r="E67" s="8">
        <f t="shared" si="17"/>
        <v>2227.92</v>
      </c>
    </row>
    <row r="69">
      <c r="A69" s="1" t="s">
        <v>743</v>
      </c>
      <c r="H69" s="1" t="s">
        <v>743</v>
      </c>
      <c r="I69" s="1" t="s">
        <v>744</v>
      </c>
      <c r="J69" s="27" t="s">
        <v>745</v>
      </c>
      <c r="K69" s="1" t="s">
        <v>746</v>
      </c>
      <c r="L69" s="1" t="s">
        <v>747</v>
      </c>
    </row>
    <row r="70">
      <c r="A70" s="11">
        <v>38.7</v>
      </c>
      <c r="B70" s="8">
        <v>176.46000000000004</v>
      </c>
      <c r="C70" s="8">
        <v>177.0785625863831</v>
      </c>
      <c r="D70" s="8">
        <v>347.70458546161075</v>
      </c>
      <c r="E70" s="8">
        <v>515.4284269775449</v>
      </c>
      <c r="G70" s="1" t="s">
        <v>4</v>
      </c>
      <c r="H70" s="1">
        <v>38.7</v>
      </c>
      <c r="J70" s="28">
        <v>82.35287671232877</v>
      </c>
      <c r="K70" s="27">
        <v>126.0306621</v>
      </c>
      <c r="L70" s="27">
        <v>244.3720972</v>
      </c>
    </row>
    <row r="71">
      <c r="A71" s="11">
        <v>104.54</v>
      </c>
      <c r="B71" s="8">
        <v>526.5199999999995</v>
      </c>
      <c r="C71" s="8">
        <v>129.4618447232584</v>
      </c>
      <c r="D71" s="8">
        <v>255.39774009353607</v>
      </c>
      <c r="E71" s="8">
        <v>211.75064031006366</v>
      </c>
      <c r="G71" s="1" t="s">
        <v>7</v>
      </c>
      <c r="H71" s="1">
        <v>104.54</v>
      </c>
      <c r="J71" s="28">
        <v>263.9636542239686</v>
      </c>
      <c r="K71" s="27">
        <v>329.020116</v>
      </c>
      <c r="L71" s="27">
        <v>432.6431795</v>
      </c>
    </row>
    <row r="72">
      <c r="A72" s="11">
        <v>60.65</v>
      </c>
      <c r="B72" s="8">
        <v>319.1299999999997</v>
      </c>
      <c r="C72" s="8">
        <v>37.290889749614074</v>
      </c>
      <c r="D72" s="8">
        <v>25.005099794816864</v>
      </c>
      <c r="E72" s="8">
        <v>129.60789599345858</v>
      </c>
      <c r="G72" s="1" t="s">
        <v>9</v>
      </c>
      <c r="H72" s="1">
        <v>60.65</v>
      </c>
      <c r="J72" s="8">
        <v>15.087861679604798</v>
      </c>
      <c r="K72" s="27">
        <v>70.62659363</v>
      </c>
      <c r="L72" s="27">
        <v>72.06644406</v>
      </c>
    </row>
    <row r="73">
      <c r="A73" s="11">
        <v>6.48</v>
      </c>
      <c r="B73" s="8">
        <v>48.17999999999997</v>
      </c>
      <c r="C73" s="8">
        <v>109.68045553269279</v>
      </c>
      <c r="D73" s="8">
        <v>48.83033979195223</v>
      </c>
      <c r="E73" s="8">
        <v>1138.0907064471833</v>
      </c>
      <c r="G73" s="1" t="s">
        <v>5</v>
      </c>
      <c r="H73" s="1">
        <v>6.48</v>
      </c>
      <c r="J73" s="28">
        <v>6.183053040103493</v>
      </c>
      <c r="K73" s="27">
        <v>14.1023872</v>
      </c>
      <c r="L73" s="27">
        <v>15.31316773</v>
      </c>
    </row>
    <row r="74">
      <c r="A74" s="11">
        <v>297.74</v>
      </c>
      <c r="B74" s="8">
        <v>1479.2699999999988</v>
      </c>
      <c r="C74" s="8">
        <v>184.9164517929113</v>
      </c>
      <c r="D74" s="8">
        <v>209.0587073208168</v>
      </c>
      <c r="E74" s="8">
        <v>42.03057998973015</v>
      </c>
      <c r="G74" s="1" t="s">
        <v>16</v>
      </c>
      <c r="H74" s="1">
        <v>297.74</v>
      </c>
      <c r="J74" s="28">
        <v>393.9424102381799</v>
      </c>
      <c r="K74" s="27">
        <v>629.1149798</v>
      </c>
      <c r="L74" s="27">
        <v>782.2747036</v>
      </c>
    </row>
    <row r="75">
      <c r="A75" s="11">
        <v>68.34</v>
      </c>
      <c r="B75" s="8">
        <v>371.2499999999995</v>
      </c>
      <c r="C75" s="8">
        <v>84.47957367528909</v>
      </c>
      <c r="D75" s="8">
        <v>73.01993372838663</v>
      </c>
      <c r="E75" s="8">
        <v>153.0755492793737</v>
      </c>
      <c r="G75" s="1" t="s">
        <v>701</v>
      </c>
      <c r="H75" s="1">
        <v>68.34</v>
      </c>
      <c r="J75" s="28">
        <v>32.50770160072486</v>
      </c>
      <c r="K75" s="27">
        <v>131.6888371</v>
      </c>
      <c r="L75" s="27">
        <v>105.6589454</v>
      </c>
    </row>
    <row r="76">
      <c r="A76" s="11">
        <v>178.27</v>
      </c>
      <c r="B76" s="8">
        <v>1257.33</v>
      </c>
      <c r="C76" s="8">
        <v>1483.4045971193577</v>
      </c>
      <c r="D76" s="8">
        <v>1556.5761217893664</v>
      </c>
      <c r="E76" s="8">
        <v>92.4917687330959</v>
      </c>
      <c r="G76" s="1" t="s">
        <v>18</v>
      </c>
      <c r="H76" s="1">
        <v>178.27</v>
      </c>
      <c r="J76" s="28">
        <v>490.1233986928105</v>
      </c>
      <c r="K76" s="27">
        <v>972.2870204</v>
      </c>
      <c r="L76" s="27">
        <v>1346.142539</v>
      </c>
    </row>
    <row r="77">
      <c r="A77" s="11">
        <v>63.67</v>
      </c>
      <c r="B77" s="8">
        <v>519.5699999999999</v>
      </c>
      <c r="C77" s="8">
        <v>320.5750602344341</v>
      </c>
      <c r="D77" s="8">
        <v>331.32938265467794</v>
      </c>
      <c r="E77" s="8">
        <v>295.12376189570347</v>
      </c>
      <c r="G77" s="1" t="s">
        <v>14</v>
      </c>
      <c r="H77" s="1">
        <v>63.67</v>
      </c>
      <c r="J77" s="28">
        <v>682.9588342440802</v>
      </c>
      <c r="K77" s="27">
        <v>149.6051237</v>
      </c>
      <c r="L77" s="27">
        <v>257.3312624</v>
      </c>
    </row>
    <row r="78">
      <c r="A78" s="11">
        <v>32.39</v>
      </c>
      <c r="B78" s="8">
        <v>227.11999999999983</v>
      </c>
      <c r="C78" s="8">
        <v>141.09810686579635</v>
      </c>
      <c r="D78" s="8">
        <v>172.32830161810165</v>
      </c>
      <c r="E78" s="8">
        <v>589.0721580658534</v>
      </c>
      <c r="G78" s="1" t="s">
        <v>10</v>
      </c>
      <c r="H78" s="1">
        <v>32.39</v>
      </c>
      <c r="J78" s="28">
        <v>78.81015719467956</v>
      </c>
      <c r="K78" s="27">
        <v>112.9380506</v>
      </c>
      <c r="L78" s="27">
        <v>93.29379374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638</v>
      </c>
      <c r="B1" s="1" t="s">
        <v>429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435</v>
      </c>
    </row>
    <row r="3">
      <c r="B3" s="1" t="s">
        <v>3</v>
      </c>
      <c r="C3" s="1" t="s">
        <v>6</v>
      </c>
      <c r="D3" s="1" t="s">
        <v>8</v>
      </c>
      <c r="E3" s="1" t="s">
        <v>11</v>
      </c>
      <c r="F3" s="1" t="s">
        <v>15</v>
      </c>
      <c r="G3" s="1" t="s">
        <v>17</v>
      </c>
      <c r="H3" s="1" t="s">
        <v>722</v>
      </c>
      <c r="I3" s="1" t="s">
        <v>19</v>
      </c>
      <c r="J3" s="1" t="s">
        <v>20</v>
      </c>
      <c r="K3" s="1" t="s">
        <v>21</v>
      </c>
    </row>
    <row r="4">
      <c r="A4" s="1" t="s">
        <v>430</v>
      </c>
      <c r="B4" s="1">
        <v>2949.05</v>
      </c>
      <c r="C4" s="1">
        <v>10091.76</v>
      </c>
      <c r="D4" s="1">
        <v>1329.71</v>
      </c>
      <c r="E4" s="1">
        <v>238.09</v>
      </c>
      <c r="F4" s="1">
        <v>6193.53</v>
      </c>
      <c r="G4" s="1">
        <v>18986.36</v>
      </c>
      <c r="H4" s="1">
        <v>2652.16</v>
      </c>
      <c r="I4" s="1">
        <v>17023.14</v>
      </c>
      <c r="J4" s="1">
        <v>6473.46</v>
      </c>
      <c r="K4" s="1">
        <v>2523.92</v>
      </c>
    </row>
    <row r="5">
      <c r="A5" s="1" t="s">
        <v>431</v>
      </c>
      <c r="B5" s="1">
        <v>3067.92</v>
      </c>
      <c r="C5" s="1">
        <v>10086.32</v>
      </c>
      <c r="D5" s="1">
        <v>1329.2</v>
      </c>
      <c r="E5" s="1">
        <v>250.66</v>
      </c>
      <c r="F5" s="1">
        <v>6464.39</v>
      </c>
      <c r="G5" s="1">
        <v>18644.16</v>
      </c>
      <c r="H5" s="1">
        <v>2669.37</v>
      </c>
      <c r="I5" s="1">
        <v>16694.57</v>
      </c>
      <c r="J5" s="1">
        <v>6069.74</v>
      </c>
      <c r="K5" s="1">
        <v>2772.67</v>
      </c>
    </row>
    <row r="6">
      <c r="A6" s="1" t="s">
        <v>432</v>
      </c>
      <c r="B6" s="1">
        <v>2285.25</v>
      </c>
      <c r="C6" s="1">
        <v>8726.96</v>
      </c>
      <c r="D6" s="1">
        <v>1296.27</v>
      </c>
      <c r="E6" s="1">
        <v>254.99</v>
      </c>
      <c r="F6" s="1">
        <v>5300.63</v>
      </c>
      <c r="G6" s="1">
        <v>15126.13</v>
      </c>
      <c r="H6" s="1">
        <v>2669.37</v>
      </c>
      <c r="I6" s="1">
        <v>12230.89</v>
      </c>
      <c r="J6" s="1">
        <v>4935.24</v>
      </c>
      <c r="K6" s="1">
        <v>2461.08</v>
      </c>
    </row>
    <row r="7">
      <c r="A7" s="1" t="s">
        <v>433</v>
      </c>
      <c r="B7" s="1">
        <v>2320.27</v>
      </c>
      <c r="C7" s="1">
        <v>8739.57</v>
      </c>
      <c r="D7" s="1">
        <v>1310.25</v>
      </c>
      <c r="E7" s="1">
        <v>243.87</v>
      </c>
      <c r="F7" s="1">
        <v>5294.8</v>
      </c>
      <c r="G7" s="1">
        <v>15074.58</v>
      </c>
      <c r="H7" s="1">
        <v>2672.52</v>
      </c>
      <c r="I7" s="1">
        <v>12244.47</v>
      </c>
      <c r="J7" s="1">
        <v>4985.43</v>
      </c>
      <c r="K7" s="1">
        <v>2432.42</v>
      </c>
    </row>
    <row r="8">
      <c r="A8" s="1" t="s">
        <v>434</v>
      </c>
      <c r="B8" s="1">
        <v>2073.24</v>
      </c>
      <c r="C8" s="1">
        <v>8746.92</v>
      </c>
      <c r="D8" s="1">
        <v>1294.32</v>
      </c>
      <c r="E8" s="1">
        <v>249.15</v>
      </c>
      <c r="F8" s="1">
        <v>4944.91</v>
      </c>
      <c r="G8" s="1">
        <v>15063.58</v>
      </c>
      <c r="H8" s="1">
        <v>2674.14</v>
      </c>
      <c r="I8" s="1">
        <v>12204.17</v>
      </c>
      <c r="J8" s="1">
        <v>4835.61</v>
      </c>
      <c r="K8" s="1">
        <v>2248.99</v>
      </c>
    </row>
    <row r="9">
      <c r="A9" s="1" t="s">
        <v>435</v>
      </c>
      <c r="B9" s="1">
        <v>2227.92</v>
      </c>
      <c r="C9" s="1">
        <v>8986.84</v>
      </c>
      <c r="D9" s="1">
        <v>1387.11</v>
      </c>
      <c r="E9" s="1">
        <v>245.11</v>
      </c>
      <c r="F9" s="1">
        <v>4981.18</v>
      </c>
      <c r="G9" s="1">
        <v>15256.14</v>
      </c>
      <c r="H9" s="1">
        <v>2700.56</v>
      </c>
      <c r="I9" s="1">
        <v>12314.06</v>
      </c>
      <c r="J9" s="1">
        <v>4891.83</v>
      </c>
      <c r="K9" s="1">
        <v>2294.85</v>
      </c>
    </row>
    <row r="10">
      <c r="A10" s="1" t="s">
        <v>708</v>
      </c>
      <c r="B10" s="1">
        <v>2466.68</v>
      </c>
      <c r="C10" s="1">
        <v>9961.86</v>
      </c>
      <c r="D10" s="1">
        <v>1659.15</v>
      </c>
      <c r="E10" s="1">
        <v>266.91</v>
      </c>
      <c r="F10" s="1">
        <v>5383.49</v>
      </c>
      <c r="G10" s="1">
        <v>16028.7</v>
      </c>
      <c r="H10" s="1">
        <v>2941.34</v>
      </c>
      <c r="I10" s="1">
        <v>13140.65</v>
      </c>
      <c r="J10" s="1">
        <v>5190.18</v>
      </c>
      <c r="K10" s="1">
        <v>2492.19</v>
      </c>
    </row>
    <row r="12">
      <c r="B12" s="1" t="s">
        <v>3</v>
      </c>
      <c r="C12" s="1" t="s">
        <v>6</v>
      </c>
      <c r="D12" s="1" t="s">
        <v>8</v>
      </c>
      <c r="E12" s="1" t="s">
        <v>11</v>
      </c>
      <c r="F12" s="1" t="s">
        <v>15</v>
      </c>
      <c r="G12" s="1" t="s">
        <v>17</v>
      </c>
      <c r="H12" s="1" t="s">
        <v>722</v>
      </c>
      <c r="I12" s="1" t="s">
        <v>19</v>
      </c>
      <c r="J12" s="1" t="s">
        <v>20</v>
      </c>
      <c r="K12" s="1" t="s">
        <v>21</v>
      </c>
    </row>
    <row r="13">
      <c r="A13" s="1" t="s">
        <v>430</v>
      </c>
      <c r="B13" s="1">
        <f t="shared" ref="B13:K13" si="1">B4/B$4</f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</row>
    <row r="14">
      <c r="A14" s="1" t="s">
        <v>431</v>
      </c>
      <c r="B14" s="1">
        <f t="shared" ref="B14:K14" si="2">B5/B$4</f>
        <v>1.040307896</v>
      </c>
      <c r="C14" s="1">
        <f t="shared" si="2"/>
        <v>0.9994609464</v>
      </c>
      <c r="D14" s="1">
        <f t="shared" si="2"/>
        <v>0.9996164577</v>
      </c>
      <c r="E14" s="1">
        <f t="shared" si="2"/>
        <v>1.052795161</v>
      </c>
      <c r="F14" s="1">
        <f t="shared" si="2"/>
        <v>1.043732734</v>
      </c>
      <c r="G14" s="1">
        <f t="shared" si="2"/>
        <v>0.9819765347</v>
      </c>
      <c r="H14" s="1">
        <f t="shared" si="2"/>
        <v>1.00648905</v>
      </c>
      <c r="I14" s="1">
        <f t="shared" si="2"/>
        <v>0.9806986255</v>
      </c>
      <c r="J14" s="1">
        <f t="shared" si="2"/>
        <v>0.937634588</v>
      </c>
      <c r="K14" s="1">
        <f t="shared" si="2"/>
        <v>1.098557007</v>
      </c>
    </row>
    <row r="15">
      <c r="A15" s="1" t="s">
        <v>432</v>
      </c>
      <c r="B15" s="1">
        <f t="shared" ref="B15:K15" si="3">B6/B$4</f>
        <v>0.7749105644</v>
      </c>
      <c r="C15" s="1">
        <f t="shared" si="3"/>
        <v>0.8647609535</v>
      </c>
      <c r="D15" s="1">
        <f t="shared" si="3"/>
        <v>0.9748516594</v>
      </c>
      <c r="E15" s="1">
        <f t="shared" si="3"/>
        <v>1.070981562</v>
      </c>
      <c r="F15" s="1">
        <f t="shared" si="3"/>
        <v>0.8558334262</v>
      </c>
      <c r="G15" s="1">
        <f t="shared" si="3"/>
        <v>0.7966840405</v>
      </c>
      <c r="H15" s="1">
        <f t="shared" si="3"/>
        <v>1.00648905</v>
      </c>
      <c r="I15" s="1">
        <f t="shared" si="3"/>
        <v>0.7184861312</v>
      </c>
      <c r="J15" s="1">
        <f t="shared" si="3"/>
        <v>0.7623805507</v>
      </c>
      <c r="K15" s="1">
        <f t="shared" si="3"/>
        <v>0.9751022219</v>
      </c>
    </row>
    <row r="16">
      <c r="A16" s="1" t="s">
        <v>433</v>
      </c>
      <c r="B16" s="1">
        <f t="shared" ref="B16:K16" si="4">B7/B$4</f>
        <v>0.786785575</v>
      </c>
      <c r="C16" s="1">
        <f t="shared" si="4"/>
        <v>0.8660104878</v>
      </c>
      <c r="D16" s="1">
        <f t="shared" si="4"/>
        <v>0.98536523</v>
      </c>
      <c r="E16" s="1">
        <f t="shared" si="4"/>
        <v>1.024276534</v>
      </c>
      <c r="F16" s="1">
        <f t="shared" si="4"/>
        <v>0.8548921213</v>
      </c>
      <c r="G16" s="1">
        <f t="shared" si="4"/>
        <v>0.7939689335</v>
      </c>
      <c r="H16" s="1">
        <f t="shared" si="4"/>
        <v>1.007676762</v>
      </c>
      <c r="I16" s="1">
        <f t="shared" si="4"/>
        <v>0.7192838689</v>
      </c>
      <c r="J16" s="1">
        <f t="shared" si="4"/>
        <v>0.7701337461</v>
      </c>
      <c r="K16" s="1">
        <f t="shared" si="4"/>
        <v>0.9637468699</v>
      </c>
    </row>
    <row r="17">
      <c r="A17" s="1" t="s">
        <v>434</v>
      </c>
      <c r="B17" s="1">
        <f t="shared" ref="B17:K17" si="5">B8/B$4</f>
        <v>0.7030196165</v>
      </c>
      <c r="C17" s="1">
        <f t="shared" si="5"/>
        <v>0.8667388047</v>
      </c>
      <c r="D17" s="1">
        <f t="shared" si="5"/>
        <v>0.9733851742</v>
      </c>
      <c r="E17" s="1">
        <f t="shared" si="5"/>
        <v>1.046453022</v>
      </c>
      <c r="F17" s="1">
        <f t="shared" si="5"/>
        <v>0.7983992973</v>
      </c>
      <c r="G17" s="1">
        <f t="shared" si="5"/>
        <v>0.7933895702</v>
      </c>
      <c r="H17" s="1">
        <f t="shared" si="5"/>
        <v>1.008287584</v>
      </c>
      <c r="I17" s="1">
        <f t="shared" si="5"/>
        <v>0.7169165031</v>
      </c>
      <c r="J17" s="1">
        <f t="shared" si="5"/>
        <v>0.7469900177</v>
      </c>
      <c r="K17" s="1">
        <f t="shared" si="5"/>
        <v>0.8910702399</v>
      </c>
    </row>
    <row r="18">
      <c r="A18" s="1" t="s">
        <v>435</v>
      </c>
      <c r="B18" s="1">
        <f t="shared" ref="B18:K18" si="6">B9/B$4</f>
        <v>0.7554704057</v>
      </c>
      <c r="C18" s="1">
        <f t="shared" si="6"/>
        <v>0.8905126559</v>
      </c>
      <c r="D18" s="1">
        <f t="shared" si="6"/>
        <v>1.043167307</v>
      </c>
      <c r="E18" s="1">
        <f t="shared" si="6"/>
        <v>1.029484649</v>
      </c>
      <c r="F18" s="1">
        <f t="shared" si="6"/>
        <v>0.8042554085</v>
      </c>
      <c r="G18" s="1">
        <f t="shared" si="6"/>
        <v>0.8035315879</v>
      </c>
      <c r="H18" s="1">
        <f t="shared" si="6"/>
        <v>1.018249276</v>
      </c>
      <c r="I18" s="1">
        <f t="shared" si="6"/>
        <v>0.7233718339</v>
      </c>
      <c r="J18" s="1">
        <f t="shared" si="6"/>
        <v>0.7556747087</v>
      </c>
      <c r="K18" s="1">
        <f t="shared" si="6"/>
        <v>0.909240388</v>
      </c>
    </row>
    <row r="19">
      <c r="A19" s="1" t="s">
        <v>708</v>
      </c>
      <c r="B19" s="1">
        <f t="shared" ref="B19:K19" si="7">B10/B$4</f>
        <v>0.8364320713</v>
      </c>
      <c r="C19" s="1">
        <f t="shared" si="7"/>
        <v>0.9871281124</v>
      </c>
      <c r="D19" s="1">
        <f t="shared" si="7"/>
        <v>1.24775327</v>
      </c>
      <c r="E19" s="1">
        <f t="shared" si="7"/>
        <v>1.121046663</v>
      </c>
      <c r="F19" s="1">
        <f t="shared" si="7"/>
        <v>0.8692119034</v>
      </c>
      <c r="G19" s="1">
        <f t="shared" si="7"/>
        <v>0.8442218519</v>
      </c>
      <c r="H19" s="1">
        <f t="shared" si="7"/>
        <v>1.109035654</v>
      </c>
      <c r="I19" s="1">
        <f t="shared" si="7"/>
        <v>0.7719286806</v>
      </c>
      <c r="J19" s="1">
        <f t="shared" si="7"/>
        <v>0.8017628903</v>
      </c>
      <c r="K19" s="1">
        <f t="shared" si="7"/>
        <v>0.9874282862</v>
      </c>
    </row>
    <row r="20">
      <c r="B20" s="11" t="s">
        <v>3</v>
      </c>
    </row>
    <row r="21">
      <c r="A21" s="1" t="s">
        <v>430</v>
      </c>
      <c r="B21" s="11">
        <v>1.0</v>
      </c>
      <c r="C21" s="1">
        <v>19.06</v>
      </c>
    </row>
    <row r="22">
      <c r="A22" s="1" t="s">
        <v>431</v>
      </c>
      <c r="B22" s="11">
        <v>1.0403078957630423</v>
      </c>
      <c r="C22" s="1">
        <v>20.02</v>
      </c>
    </row>
    <row r="23">
      <c r="A23" s="1" t="s">
        <v>432</v>
      </c>
      <c r="B23" s="11">
        <v>0.7749105644190502</v>
      </c>
      <c r="C23" s="1">
        <v>19.85</v>
      </c>
    </row>
    <row r="24">
      <c r="A24" s="1" t="s">
        <v>433</v>
      </c>
      <c r="B24" s="11">
        <v>0.7867855750156829</v>
      </c>
      <c r="C24" s="1">
        <v>19.98</v>
      </c>
    </row>
    <row r="25">
      <c r="A25" s="1" t="s">
        <v>434</v>
      </c>
      <c r="B25" s="11">
        <v>0.7030196164866651</v>
      </c>
      <c r="C25" s="1">
        <v>18.63</v>
      </c>
    </row>
    <row r="26">
      <c r="A26" s="1" t="s">
        <v>435</v>
      </c>
      <c r="B26" s="11">
        <v>0.7554704057238771</v>
      </c>
      <c r="C26" s="1">
        <v>19.27</v>
      </c>
    </row>
    <row r="27">
      <c r="A27" s="1" t="s">
        <v>708</v>
      </c>
      <c r="B27" s="11">
        <v>0.8364320713450093</v>
      </c>
      <c r="C27" s="1">
        <v>19.92</v>
      </c>
    </row>
    <row r="28">
      <c r="B28" s="11" t="s">
        <v>3</v>
      </c>
    </row>
    <row r="29">
      <c r="A29" s="1" t="s">
        <v>430</v>
      </c>
      <c r="B29" s="11">
        <v>1.0</v>
      </c>
      <c r="C29" s="8">
        <f t="shared" ref="C29:C35" si="8">C21/$C$21</f>
        <v>1</v>
      </c>
      <c r="L29" s="1" t="s">
        <v>723</v>
      </c>
    </row>
    <row r="30">
      <c r="A30" s="1" t="s">
        <v>431</v>
      </c>
      <c r="B30" s="11">
        <v>1.0403078957630423</v>
      </c>
      <c r="C30" s="8">
        <f t="shared" si="8"/>
        <v>1.050367261</v>
      </c>
      <c r="L30" s="1" t="s">
        <v>724</v>
      </c>
    </row>
    <row r="31">
      <c r="A31" s="1" t="s">
        <v>432</v>
      </c>
      <c r="B31" s="11">
        <v>0.7749105644190502</v>
      </c>
      <c r="C31" s="8">
        <f t="shared" si="8"/>
        <v>1.041448059</v>
      </c>
      <c r="L31" s="25" t="s">
        <v>725</v>
      </c>
    </row>
    <row r="32">
      <c r="A32" s="1" t="s">
        <v>433</v>
      </c>
      <c r="B32" s="11">
        <v>0.7867855750156829</v>
      </c>
      <c r="C32" s="8">
        <f t="shared" si="8"/>
        <v>1.048268625</v>
      </c>
      <c r="L32" s="1" t="s">
        <v>726</v>
      </c>
    </row>
    <row r="33">
      <c r="A33" s="1" t="s">
        <v>434</v>
      </c>
      <c r="B33" s="11">
        <v>0.7030196164866651</v>
      </c>
      <c r="C33" s="8">
        <f t="shared" si="8"/>
        <v>0.9774396642</v>
      </c>
      <c r="L33" s="1" t="s">
        <v>727</v>
      </c>
    </row>
    <row r="34">
      <c r="A34" s="1" t="s">
        <v>435</v>
      </c>
      <c r="B34" s="11">
        <v>0.7554704057238771</v>
      </c>
      <c r="C34" s="8">
        <f t="shared" si="8"/>
        <v>1.011017838</v>
      </c>
    </row>
    <row r="35">
      <c r="A35" s="1" t="s">
        <v>708</v>
      </c>
      <c r="B35" s="8">
        <f>B27</f>
        <v>0.8364320713</v>
      </c>
      <c r="C35" s="8">
        <f t="shared" si="8"/>
        <v>1.045120672</v>
      </c>
    </row>
    <row r="36">
      <c r="B36" s="1" t="s">
        <v>6</v>
      </c>
      <c r="L36" s="1" t="s">
        <v>728</v>
      </c>
    </row>
    <row r="37">
      <c r="A37" s="1" t="s">
        <v>430</v>
      </c>
      <c r="B37" s="1">
        <v>1.0</v>
      </c>
      <c r="C37" s="1">
        <v>28.28</v>
      </c>
    </row>
    <row r="38">
      <c r="A38" s="1" t="s">
        <v>431</v>
      </c>
      <c r="B38" s="1">
        <v>0.9994609463562352</v>
      </c>
      <c r="C38" s="1">
        <v>28.17</v>
      </c>
    </row>
    <row r="39">
      <c r="A39" s="1" t="s">
        <v>432</v>
      </c>
      <c r="B39" s="1">
        <v>0.8647609534907686</v>
      </c>
      <c r="C39" s="1">
        <v>28.56</v>
      </c>
    </row>
    <row r="40">
      <c r="A40" s="1" t="s">
        <v>433</v>
      </c>
      <c r="B40" s="1">
        <v>0.8660104877642749</v>
      </c>
      <c r="C40" s="1">
        <v>27.91</v>
      </c>
    </row>
    <row r="41">
      <c r="A41" s="1" t="s">
        <v>434</v>
      </c>
      <c r="B41" s="1">
        <v>0.8667388047278175</v>
      </c>
      <c r="C41" s="1">
        <v>28.33</v>
      </c>
    </row>
    <row r="42">
      <c r="A42" s="1" t="s">
        <v>435</v>
      </c>
      <c r="B42" s="1">
        <v>0.8905126558697393</v>
      </c>
      <c r="C42" s="1">
        <v>28.15</v>
      </c>
    </row>
    <row r="43">
      <c r="A43" s="1" t="s">
        <v>708</v>
      </c>
      <c r="B43" s="11">
        <v>0.9871281124402483</v>
      </c>
      <c r="C43" s="1">
        <v>28.76</v>
      </c>
    </row>
    <row r="44">
      <c r="B44" s="1" t="s">
        <v>6</v>
      </c>
    </row>
    <row r="45">
      <c r="A45" s="1" t="s">
        <v>430</v>
      </c>
      <c r="B45" s="1">
        <v>1.0</v>
      </c>
      <c r="C45" s="8">
        <f>C37/C$37</f>
        <v>1</v>
      </c>
    </row>
    <row r="46">
      <c r="A46" s="1" t="s">
        <v>431</v>
      </c>
      <c r="B46" s="1">
        <v>0.9994609463562352</v>
      </c>
      <c r="C46" s="8">
        <f t="shared" ref="C46:C51" si="9">C38/$C$37</f>
        <v>0.9961103253</v>
      </c>
    </row>
    <row r="47">
      <c r="A47" s="1" t="s">
        <v>432</v>
      </c>
      <c r="B47" s="1">
        <v>0.8647609534907686</v>
      </c>
      <c r="C47" s="8">
        <f t="shared" si="9"/>
        <v>1.00990099</v>
      </c>
    </row>
    <row r="48">
      <c r="A48" s="1" t="s">
        <v>433</v>
      </c>
      <c r="B48" s="1">
        <v>0.8660104877642749</v>
      </c>
      <c r="C48" s="8">
        <f t="shared" si="9"/>
        <v>0.9869165488</v>
      </c>
    </row>
    <row r="49">
      <c r="A49" s="1" t="s">
        <v>434</v>
      </c>
      <c r="B49" s="1">
        <v>0.8667388047278175</v>
      </c>
      <c r="C49" s="8">
        <f t="shared" si="9"/>
        <v>1.001768034</v>
      </c>
    </row>
    <row r="50">
      <c r="A50" s="1" t="s">
        <v>435</v>
      </c>
      <c r="B50" s="1">
        <v>0.8905126558697393</v>
      </c>
      <c r="C50" s="8">
        <f t="shared" si="9"/>
        <v>0.9954031117</v>
      </c>
    </row>
    <row r="51">
      <c r="A51" s="1" t="s">
        <v>708</v>
      </c>
      <c r="B51" s="8">
        <f>B43</f>
        <v>0.9871281124</v>
      </c>
      <c r="C51" s="8">
        <f t="shared" si="9"/>
        <v>1.016973126</v>
      </c>
    </row>
    <row r="52">
      <c r="B52" s="1" t="s">
        <v>8</v>
      </c>
    </row>
    <row r="53">
      <c r="A53" s="1" t="s">
        <v>430</v>
      </c>
      <c r="B53" s="1">
        <v>1.0</v>
      </c>
      <c r="C53" s="1">
        <v>19.33</v>
      </c>
    </row>
    <row r="54">
      <c r="A54" s="1" t="s">
        <v>431</v>
      </c>
      <c r="B54" s="1">
        <v>0.9996164577238646</v>
      </c>
      <c r="C54" s="1">
        <v>19.03</v>
      </c>
    </row>
    <row r="55">
      <c r="A55" s="1" t="s">
        <v>432</v>
      </c>
      <c r="B55" s="1">
        <v>0.974851659384377</v>
      </c>
      <c r="C55" s="1">
        <v>19.25</v>
      </c>
    </row>
    <row r="56">
      <c r="A56" s="1" t="s">
        <v>433</v>
      </c>
      <c r="B56" s="1">
        <v>0.9853652300125592</v>
      </c>
      <c r="C56" s="1">
        <v>19.61</v>
      </c>
    </row>
    <row r="57">
      <c r="A57" s="1" t="s">
        <v>434</v>
      </c>
      <c r="B57" s="1">
        <v>0.9733851742109181</v>
      </c>
      <c r="C57" s="1">
        <v>19.43</v>
      </c>
    </row>
    <row r="58">
      <c r="A58" s="1" t="s">
        <v>435</v>
      </c>
      <c r="B58" s="1">
        <v>1.0431673071571996</v>
      </c>
      <c r="C58" s="1">
        <v>19.35</v>
      </c>
    </row>
    <row r="59">
      <c r="A59" s="1" t="s">
        <v>708</v>
      </c>
      <c r="B59" s="11">
        <v>1.2477532695098932</v>
      </c>
      <c r="C59" s="1">
        <v>19.54</v>
      </c>
    </row>
    <row r="60">
      <c r="B60" s="1" t="s">
        <v>8</v>
      </c>
    </row>
    <row r="61">
      <c r="A61" s="1" t="s">
        <v>430</v>
      </c>
      <c r="B61" s="1">
        <v>1.0</v>
      </c>
      <c r="C61" s="8">
        <f t="shared" ref="C61:C67" si="10">C53/$C$53</f>
        <v>1</v>
      </c>
    </row>
    <row r="62">
      <c r="A62" s="1" t="s">
        <v>431</v>
      </c>
      <c r="B62" s="1">
        <v>0.9996164577238646</v>
      </c>
      <c r="C62" s="8">
        <f t="shared" si="10"/>
        <v>0.9844800828</v>
      </c>
    </row>
    <row r="63">
      <c r="A63" s="1" t="s">
        <v>432</v>
      </c>
      <c r="B63" s="1">
        <v>0.974851659384377</v>
      </c>
      <c r="C63" s="8">
        <f t="shared" si="10"/>
        <v>0.9958613554</v>
      </c>
    </row>
    <row r="64">
      <c r="A64" s="1" t="s">
        <v>433</v>
      </c>
      <c r="B64" s="1">
        <v>0.9853652300125592</v>
      </c>
      <c r="C64" s="8">
        <f t="shared" si="10"/>
        <v>1.014485256</v>
      </c>
    </row>
    <row r="65">
      <c r="A65" s="1" t="s">
        <v>434</v>
      </c>
      <c r="B65" s="1">
        <v>0.9733851742109181</v>
      </c>
      <c r="C65" s="8">
        <f t="shared" si="10"/>
        <v>1.005173306</v>
      </c>
    </row>
    <row r="66">
      <c r="A66" s="1" t="s">
        <v>435</v>
      </c>
      <c r="B66" s="1">
        <v>1.0431673071571996</v>
      </c>
      <c r="C66" s="8">
        <f t="shared" si="10"/>
        <v>1.001034661</v>
      </c>
    </row>
    <row r="67">
      <c r="A67" s="1" t="s">
        <v>708</v>
      </c>
      <c r="B67" s="8">
        <f>B59</f>
        <v>1.24775327</v>
      </c>
      <c r="C67" s="8">
        <f t="shared" si="10"/>
        <v>1.010863942</v>
      </c>
    </row>
    <row r="68">
      <c r="B68" s="1" t="s">
        <v>11</v>
      </c>
    </row>
    <row r="69">
      <c r="A69" s="1" t="s">
        <v>430</v>
      </c>
      <c r="B69" s="1">
        <v>1.0</v>
      </c>
      <c r="C69" s="1">
        <v>17.08</v>
      </c>
    </row>
    <row r="70">
      <c r="A70" s="1" t="s">
        <v>431</v>
      </c>
      <c r="B70" s="1">
        <v>1.052795161493553</v>
      </c>
      <c r="C70" s="1">
        <v>17.51</v>
      </c>
    </row>
    <row r="71">
      <c r="A71" s="1" t="s">
        <v>432</v>
      </c>
      <c r="B71" s="1">
        <v>1.0709815615943552</v>
      </c>
      <c r="C71" s="1">
        <v>18.25</v>
      </c>
    </row>
    <row r="72">
      <c r="A72" s="1" t="s">
        <v>433</v>
      </c>
      <c r="B72" s="1">
        <v>1.0242765340837499</v>
      </c>
      <c r="C72" s="1">
        <v>17.65</v>
      </c>
    </row>
    <row r="73">
      <c r="A73" s="1" t="s">
        <v>434</v>
      </c>
      <c r="B73" s="1">
        <v>1.0464530219664834</v>
      </c>
      <c r="C73" s="1">
        <v>18.21</v>
      </c>
    </row>
    <row r="74">
      <c r="A74" s="1" t="s">
        <v>435</v>
      </c>
      <c r="B74" s="1">
        <v>1.0294846486622706</v>
      </c>
      <c r="C74" s="1">
        <v>17.26</v>
      </c>
    </row>
    <row r="75">
      <c r="A75" s="1" t="s">
        <v>708</v>
      </c>
      <c r="B75" s="11">
        <v>1.1210466630265867</v>
      </c>
      <c r="C75" s="1">
        <v>18.01</v>
      </c>
    </row>
    <row r="77">
      <c r="B77" s="1" t="s">
        <v>11</v>
      </c>
    </row>
    <row r="78">
      <c r="A78" s="1" t="s">
        <v>430</v>
      </c>
      <c r="B78" s="1">
        <v>1.0</v>
      </c>
      <c r="C78" s="8">
        <f t="shared" ref="C78:C84" si="11">C69/C$69</f>
        <v>1</v>
      </c>
    </row>
    <row r="79">
      <c r="A79" s="1" t="s">
        <v>431</v>
      </c>
      <c r="B79" s="1">
        <v>1.052795161493553</v>
      </c>
      <c r="C79" s="8">
        <f t="shared" si="11"/>
        <v>1.025175644</v>
      </c>
    </row>
    <row r="80">
      <c r="A80" s="1" t="s">
        <v>432</v>
      </c>
      <c r="B80" s="1">
        <v>1.0709815615943552</v>
      </c>
      <c r="C80" s="8">
        <f t="shared" si="11"/>
        <v>1.068501171</v>
      </c>
    </row>
    <row r="81">
      <c r="A81" s="1" t="s">
        <v>433</v>
      </c>
      <c r="B81" s="1">
        <v>1.0242765340837499</v>
      </c>
      <c r="C81" s="8">
        <f t="shared" si="11"/>
        <v>1.033372365</v>
      </c>
    </row>
    <row r="82">
      <c r="A82" s="1" t="s">
        <v>434</v>
      </c>
      <c r="B82" s="1">
        <v>1.0464530219664834</v>
      </c>
      <c r="C82" s="8">
        <f t="shared" si="11"/>
        <v>1.066159251</v>
      </c>
    </row>
    <row r="83">
      <c r="A83" s="1" t="s">
        <v>435</v>
      </c>
      <c r="B83" s="1">
        <v>1.0294846486622706</v>
      </c>
      <c r="C83" s="8">
        <f t="shared" si="11"/>
        <v>1.010538642</v>
      </c>
    </row>
    <row r="84">
      <c r="A84" s="1" t="s">
        <v>708</v>
      </c>
      <c r="B84" s="8">
        <f>B75</f>
        <v>1.121046663</v>
      </c>
      <c r="C84" s="8">
        <f t="shared" si="11"/>
        <v>1.054449649</v>
      </c>
    </row>
    <row r="85">
      <c r="B85" s="1" t="s">
        <v>15</v>
      </c>
    </row>
    <row r="86">
      <c r="A86" s="1" t="s">
        <v>430</v>
      </c>
      <c r="B86" s="1">
        <v>1.0</v>
      </c>
      <c r="C86" s="1">
        <v>12.14</v>
      </c>
    </row>
    <row r="87">
      <c r="A87" s="1" t="s">
        <v>431</v>
      </c>
      <c r="B87" s="1">
        <v>1.0437327339982208</v>
      </c>
      <c r="C87" s="1">
        <v>11.91</v>
      </c>
    </row>
    <row r="88">
      <c r="A88" s="1" t="s">
        <v>432</v>
      </c>
      <c r="B88" s="1">
        <v>0.8558334261721506</v>
      </c>
      <c r="C88" s="1">
        <v>11.98</v>
      </c>
    </row>
    <row r="89">
      <c r="A89" s="1" t="s">
        <v>433</v>
      </c>
      <c r="B89" s="1">
        <v>0.8548921212943185</v>
      </c>
      <c r="C89" s="1">
        <v>12.13</v>
      </c>
    </row>
    <row r="90">
      <c r="A90" s="1" t="s">
        <v>434</v>
      </c>
      <c r="B90" s="1">
        <v>0.7983992973312473</v>
      </c>
      <c r="C90" s="1">
        <v>11.76</v>
      </c>
    </row>
    <row r="91">
      <c r="A91" s="1" t="s">
        <v>435</v>
      </c>
      <c r="B91" s="1">
        <v>0.8042554084665773</v>
      </c>
      <c r="C91" s="1">
        <v>11.96</v>
      </c>
    </row>
    <row r="92">
      <c r="A92" s="1" t="s">
        <v>708</v>
      </c>
      <c r="B92" s="11">
        <v>0.8692119033895048</v>
      </c>
      <c r="C92" s="1">
        <v>12.25</v>
      </c>
    </row>
    <row r="93">
      <c r="B93" s="1" t="s">
        <v>15</v>
      </c>
    </row>
    <row r="94">
      <c r="A94" s="1" t="s">
        <v>430</v>
      </c>
      <c r="B94" s="1">
        <v>1.0</v>
      </c>
      <c r="C94" s="8">
        <f t="shared" ref="C94:C100" si="12">C86/$C$86</f>
        <v>1</v>
      </c>
    </row>
    <row r="95">
      <c r="A95" s="1" t="s">
        <v>431</v>
      </c>
      <c r="B95" s="1">
        <v>1.0437327339982208</v>
      </c>
      <c r="C95" s="8">
        <f t="shared" si="12"/>
        <v>0.9810543657</v>
      </c>
    </row>
    <row r="96">
      <c r="A96" s="1" t="s">
        <v>432</v>
      </c>
      <c r="B96" s="1">
        <v>0.8558334261721506</v>
      </c>
      <c r="C96" s="8">
        <f t="shared" si="12"/>
        <v>0.9868204283</v>
      </c>
    </row>
    <row r="97">
      <c r="A97" s="1" t="s">
        <v>433</v>
      </c>
      <c r="B97" s="1">
        <v>0.8548921212943185</v>
      </c>
      <c r="C97" s="8">
        <f t="shared" si="12"/>
        <v>0.9991762768</v>
      </c>
    </row>
    <row r="98">
      <c r="A98" s="1" t="s">
        <v>434</v>
      </c>
      <c r="B98" s="1">
        <v>0.7983992973312473</v>
      </c>
      <c r="C98" s="8">
        <f t="shared" si="12"/>
        <v>0.9686985173</v>
      </c>
    </row>
    <row r="99">
      <c r="A99" s="1" t="s">
        <v>435</v>
      </c>
      <c r="B99" s="1">
        <v>0.8042554084665773</v>
      </c>
      <c r="C99" s="8">
        <f t="shared" si="12"/>
        <v>0.9851729819</v>
      </c>
    </row>
    <row r="100">
      <c r="A100" s="1" t="s">
        <v>708</v>
      </c>
      <c r="B100" s="8">
        <f>B92</f>
        <v>0.8692119034</v>
      </c>
      <c r="C100" s="8">
        <f t="shared" si="12"/>
        <v>1.009060956</v>
      </c>
    </row>
    <row r="101">
      <c r="B101" s="1" t="s">
        <v>17</v>
      </c>
    </row>
    <row r="102">
      <c r="A102" s="1" t="s">
        <v>430</v>
      </c>
      <c r="B102" s="1">
        <v>1.0</v>
      </c>
      <c r="C102" s="1">
        <v>26.59</v>
      </c>
    </row>
    <row r="103">
      <c r="A103" s="1" t="s">
        <v>431</v>
      </c>
      <c r="B103" s="1">
        <v>0.9819765347333559</v>
      </c>
      <c r="C103" s="1">
        <v>26.31</v>
      </c>
    </row>
    <row r="104">
      <c r="A104" s="1" t="s">
        <v>432</v>
      </c>
      <c r="B104" s="1">
        <v>0.7966840405427896</v>
      </c>
      <c r="C104" s="1">
        <v>25.08</v>
      </c>
    </row>
    <row r="105">
      <c r="A105" s="1" t="s">
        <v>433</v>
      </c>
      <c r="B105" s="1">
        <v>0.7939689334869875</v>
      </c>
      <c r="C105" s="1">
        <v>25.3</v>
      </c>
    </row>
    <row r="106">
      <c r="A106" s="1" t="s">
        <v>434</v>
      </c>
      <c r="B106" s="1">
        <v>0.7933895701967096</v>
      </c>
      <c r="C106" s="1">
        <v>25.3</v>
      </c>
    </row>
    <row r="107">
      <c r="A107" s="1" t="s">
        <v>435</v>
      </c>
      <c r="B107" s="1">
        <v>0.8035315879399737</v>
      </c>
      <c r="C107" s="1">
        <v>25.45</v>
      </c>
    </row>
    <row r="108">
      <c r="A108" s="1" t="s">
        <v>708</v>
      </c>
      <c r="B108" s="11">
        <v>0.8442218518978888</v>
      </c>
      <c r="C108" s="1">
        <v>26.67</v>
      </c>
    </row>
    <row r="109">
      <c r="B109" s="1" t="s">
        <v>17</v>
      </c>
    </row>
    <row r="110">
      <c r="A110" s="1" t="s">
        <v>430</v>
      </c>
      <c r="B110" s="1">
        <v>1.0</v>
      </c>
      <c r="C110" s="8">
        <f t="shared" ref="C110:C116" si="13">C102/$C$102</f>
        <v>1</v>
      </c>
    </row>
    <row r="111">
      <c r="A111" s="1" t="s">
        <v>431</v>
      </c>
      <c r="B111" s="1">
        <v>0.9819765347333559</v>
      </c>
      <c r="C111" s="8">
        <f t="shared" si="13"/>
        <v>0.9894697255</v>
      </c>
    </row>
    <row r="112">
      <c r="A112" s="1" t="s">
        <v>432</v>
      </c>
      <c r="B112" s="1">
        <v>0.7966840405427896</v>
      </c>
      <c r="C112" s="8">
        <f t="shared" si="13"/>
        <v>0.9432117337</v>
      </c>
    </row>
    <row r="113">
      <c r="A113" s="1" t="s">
        <v>433</v>
      </c>
      <c r="B113" s="1">
        <v>0.7939689334869875</v>
      </c>
      <c r="C113" s="8">
        <f t="shared" si="13"/>
        <v>0.9514855209</v>
      </c>
    </row>
    <row r="114">
      <c r="A114" s="1" t="s">
        <v>434</v>
      </c>
      <c r="B114" s="1">
        <v>0.7933895701967096</v>
      </c>
      <c r="C114" s="8">
        <f t="shared" si="13"/>
        <v>0.9514855209</v>
      </c>
    </row>
    <row r="115">
      <c r="A115" s="1" t="s">
        <v>435</v>
      </c>
      <c r="B115" s="1">
        <v>0.8035315879399737</v>
      </c>
      <c r="C115" s="8">
        <f t="shared" si="13"/>
        <v>0.9571267394</v>
      </c>
    </row>
    <row r="116">
      <c r="A116" s="1" t="s">
        <v>708</v>
      </c>
      <c r="B116" s="8">
        <f>B108</f>
        <v>0.8442218519</v>
      </c>
      <c r="C116" s="8">
        <f t="shared" si="13"/>
        <v>1.00300865</v>
      </c>
    </row>
    <row r="117">
      <c r="B117" s="1" t="s">
        <v>722</v>
      </c>
    </row>
    <row r="118">
      <c r="A118" s="1" t="s">
        <v>430</v>
      </c>
      <c r="B118" s="1">
        <v>1.0</v>
      </c>
      <c r="C118" s="1">
        <v>20.57</v>
      </c>
    </row>
    <row r="119">
      <c r="A119" s="1" t="s">
        <v>431</v>
      </c>
      <c r="B119" s="1">
        <v>1.0064890504343629</v>
      </c>
      <c r="C119" s="1">
        <v>20.6</v>
      </c>
    </row>
    <row r="120">
      <c r="A120" s="1" t="s">
        <v>432</v>
      </c>
      <c r="B120" s="1">
        <v>1.0064890504343629</v>
      </c>
      <c r="C120" s="1">
        <v>20.57</v>
      </c>
    </row>
    <row r="121">
      <c r="A121" s="1" t="s">
        <v>433</v>
      </c>
      <c r="B121" s="1">
        <v>1.0076767615830116</v>
      </c>
      <c r="C121" s="1">
        <v>20.6</v>
      </c>
    </row>
    <row r="122">
      <c r="A122" s="1" t="s">
        <v>434</v>
      </c>
      <c r="B122" s="1">
        <v>1.0082875844594594</v>
      </c>
      <c r="C122" s="1">
        <v>20.69</v>
      </c>
    </row>
    <row r="123">
      <c r="A123" s="1" t="s">
        <v>435</v>
      </c>
      <c r="B123" s="1">
        <v>1.018249276061776</v>
      </c>
      <c r="C123" s="1">
        <v>20.57</v>
      </c>
    </row>
    <row r="124">
      <c r="A124" s="1" t="s">
        <v>708</v>
      </c>
      <c r="B124" s="11">
        <v>1.109035653957529</v>
      </c>
      <c r="C124" s="1">
        <v>20.44</v>
      </c>
    </row>
    <row r="125">
      <c r="B125" s="1" t="s">
        <v>722</v>
      </c>
    </row>
    <row r="126">
      <c r="A126" s="1" t="s">
        <v>430</v>
      </c>
      <c r="B126" s="1">
        <v>1.0</v>
      </c>
      <c r="C126" s="8">
        <f t="shared" ref="C126:C132" si="14">C118/$C$118</f>
        <v>1</v>
      </c>
    </row>
    <row r="127">
      <c r="A127" s="1" t="s">
        <v>431</v>
      </c>
      <c r="B127" s="1">
        <v>1.0064890504343629</v>
      </c>
      <c r="C127" s="8">
        <f t="shared" si="14"/>
        <v>1.001458435</v>
      </c>
    </row>
    <row r="128">
      <c r="A128" s="1" t="s">
        <v>432</v>
      </c>
      <c r="B128" s="1">
        <v>1.0064890504343629</v>
      </c>
      <c r="C128" s="8">
        <f t="shared" si="14"/>
        <v>1</v>
      </c>
    </row>
    <row r="129">
      <c r="A129" s="1" t="s">
        <v>433</v>
      </c>
      <c r="B129" s="1">
        <v>1.0076767615830116</v>
      </c>
      <c r="C129" s="8">
        <f t="shared" si="14"/>
        <v>1.001458435</v>
      </c>
    </row>
    <row r="130">
      <c r="A130" s="1" t="s">
        <v>434</v>
      </c>
      <c r="B130" s="1">
        <v>1.0082875844594594</v>
      </c>
      <c r="C130" s="8">
        <f t="shared" si="14"/>
        <v>1.005833738</v>
      </c>
    </row>
    <row r="131">
      <c r="A131" s="1" t="s">
        <v>435</v>
      </c>
      <c r="B131" s="1">
        <v>1.018249276061776</v>
      </c>
      <c r="C131" s="8">
        <f t="shared" si="14"/>
        <v>1</v>
      </c>
    </row>
    <row r="132">
      <c r="A132" s="1" t="s">
        <v>708</v>
      </c>
      <c r="B132" s="8">
        <f>B124</f>
        <v>1.109035654</v>
      </c>
      <c r="C132" s="8">
        <f t="shared" si="14"/>
        <v>0.9936801167</v>
      </c>
    </row>
    <row r="133">
      <c r="B133" s="1" t="s">
        <v>19</v>
      </c>
    </row>
    <row r="134">
      <c r="A134" s="1" t="s">
        <v>430</v>
      </c>
      <c r="B134" s="1">
        <v>1.0</v>
      </c>
      <c r="C134" s="1">
        <v>13.66</v>
      </c>
    </row>
    <row r="135">
      <c r="A135" s="1" t="s">
        <v>431</v>
      </c>
      <c r="B135" s="1">
        <v>0.9806986255179715</v>
      </c>
      <c r="C135" s="1">
        <v>13.69</v>
      </c>
    </row>
    <row r="136">
      <c r="A136" s="1" t="s">
        <v>432</v>
      </c>
      <c r="B136" s="1">
        <v>0.7184861312307835</v>
      </c>
      <c r="C136" s="1">
        <v>14.02</v>
      </c>
    </row>
    <row r="137">
      <c r="A137" s="1" t="s">
        <v>433</v>
      </c>
      <c r="B137" s="1">
        <v>0.7192838688984523</v>
      </c>
      <c r="C137" s="1">
        <v>13.64</v>
      </c>
    </row>
    <row r="138">
      <c r="A138" s="1" t="s">
        <v>434</v>
      </c>
      <c r="B138" s="1">
        <v>0.7169165030658269</v>
      </c>
      <c r="C138" s="1">
        <v>14.12</v>
      </c>
    </row>
    <row r="139">
      <c r="A139" s="1" t="s">
        <v>435</v>
      </c>
      <c r="B139" s="1">
        <v>0.7233718338684872</v>
      </c>
      <c r="C139" s="1">
        <v>13.87</v>
      </c>
    </row>
    <row r="140">
      <c r="A140" s="1" t="s">
        <v>708</v>
      </c>
      <c r="B140" s="11">
        <v>0.7719286806076905</v>
      </c>
      <c r="C140" s="1">
        <v>14.61</v>
      </c>
    </row>
    <row r="141">
      <c r="B141" s="1" t="s">
        <v>19</v>
      </c>
    </row>
    <row r="142">
      <c r="A142" s="1" t="s">
        <v>430</v>
      </c>
      <c r="B142" s="1">
        <v>1.0</v>
      </c>
      <c r="C142" s="8">
        <f t="shared" ref="C142:C148" si="15">C134/$C$134</f>
        <v>1</v>
      </c>
    </row>
    <row r="143">
      <c r="A143" s="1" t="s">
        <v>431</v>
      </c>
      <c r="B143" s="1">
        <v>0.9806986255179715</v>
      </c>
      <c r="C143" s="8">
        <f t="shared" si="15"/>
        <v>1.002196193</v>
      </c>
    </row>
    <row r="144">
      <c r="A144" s="1" t="s">
        <v>432</v>
      </c>
      <c r="B144" s="1">
        <v>0.7184861312307835</v>
      </c>
      <c r="C144" s="8">
        <f t="shared" si="15"/>
        <v>1.026354319</v>
      </c>
    </row>
    <row r="145">
      <c r="A145" s="1" t="s">
        <v>433</v>
      </c>
      <c r="B145" s="1">
        <v>0.7192838688984523</v>
      </c>
      <c r="C145" s="8">
        <f t="shared" si="15"/>
        <v>0.9985358712</v>
      </c>
    </row>
    <row r="146">
      <c r="A146" s="1" t="s">
        <v>434</v>
      </c>
      <c r="B146" s="1">
        <v>0.7169165030658269</v>
      </c>
      <c r="C146" s="8">
        <f t="shared" si="15"/>
        <v>1.033674963</v>
      </c>
    </row>
    <row r="147">
      <c r="A147" s="1" t="s">
        <v>435</v>
      </c>
      <c r="B147" s="1">
        <v>0.7233718338684872</v>
      </c>
      <c r="C147" s="8">
        <f t="shared" si="15"/>
        <v>1.015373353</v>
      </c>
    </row>
    <row r="148">
      <c r="A148" s="1" t="s">
        <v>708</v>
      </c>
      <c r="B148" s="8">
        <f>B140</f>
        <v>0.7719286806</v>
      </c>
      <c r="C148" s="8">
        <f t="shared" si="15"/>
        <v>1.06954612</v>
      </c>
    </row>
    <row r="149">
      <c r="B149" s="1" t="s">
        <v>20</v>
      </c>
    </row>
    <row r="150">
      <c r="A150" s="1" t="s">
        <v>430</v>
      </c>
      <c r="B150" s="1">
        <v>1.0</v>
      </c>
      <c r="C150" s="1">
        <v>34.79</v>
      </c>
    </row>
    <row r="151">
      <c r="A151" s="1" t="s">
        <v>431</v>
      </c>
      <c r="B151" s="1">
        <v>0.9376345879946736</v>
      </c>
      <c r="C151" s="1">
        <v>34.91</v>
      </c>
    </row>
    <row r="152">
      <c r="A152" s="1" t="s">
        <v>432</v>
      </c>
      <c r="B152" s="1">
        <v>0.7623805507410256</v>
      </c>
      <c r="C152" s="1">
        <v>35.76</v>
      </c>
    </row>
    <row r="153">
      <c r="A153" s="1" t="s">
        <v>433</v>
      </c>
      <c r="B153" s="1">
        <v>0.7701337460955965</v>
      </c>
      <c r="C153" s="1">
        <v>35.56</v>
      </c>
    </row>
    <row r="154">
      <c r="A154" s="1" t="s">
        <v>434</v>
      </c>
      <c r="B154" s="1">
        <v>0.7469900177030521</v>
      </c>
      <c r="C154" s="1">
        <v>35.62</v>
      </c>
    </row>
    <row r="155">
      <c r="A155" s="1" t="s">
        <v>435</v>
      </c>
      <c r="B155" s="1">
        <v>0.7556747087338147</v>
      </c>
      <c r="C155" s="1">
        <v>35.79</v>
      </c>
    </row>
    <row r="156">
      <c r="A156" s="1" t="s">
        <v>708</v>
      </c>
      <c r="B156" s="11">
        <v>0.8017628903244942</v>
      </c>
      <c r="C156" s="1">
        <v>35.94</v>
      </c>
    </row>
    <row r="157">
      <c r="B157" s="1" t="s">
        <v>20</v>
      </c>
    </row>
    <row r="158">
      <c r="A158" s="1" t="s">
        <v>430</v>
      </c>
      <c r="B158" s="1">
        <v>1.0</v>
      </c>
      <c r="C158" s="8">
        <f t="shared" ref="C158:C164" si="16">C150/$C$150</f>
        <v>1</v>
      </c>
    </row>
    <row r="159">
      <c r="A159" s="1" t="s">
        <v>431</v>
      </c>
      <c r="B159" s="1">
        <v>0.9376345879946736</v>
      </c>
      <c r="C159" s="8">
        <f t="shared" si="16"/>
        <v>1.003449267</v>
      </c>
    </row>
    <row r="160">
      <c r="A160" s="1" t="s">
        <v>432</v>
      </c>
      <c r="B160" s="1">
        <v>0.7623805507410256</v>
      </c>
      <c r="C160" s="8">
        <f t="shared" si="16"/>
        <v>1.027881575</v>
      </c>
    </row>
    <row r="161">
      <c r="A161" s="1" t="s">
        <v>433</v>
      </c>
      <c r="B161" s="1">
        <v>0.7701337460955965</v>
      </c>
      <c r="C161" s="8">
        <f t="shared" si="16"/>
        <v>1.022132797</v>
      </c>
    </row>
    <row r="162">
      <c r="A162" s="1" t="s">
        <v>434</v>
      </c>
      <c r="B162" s="1">
        <v>0.7469900177030521</v>
      </c>
      <c r="C162" s="8">
        <f t="shared" si="16"/>
        <v>1.02385743</v>
      </c>
    </row>
    <row r="163">
      <c r="A163" s="1" t="s">
        <v>435</v>
      </c>
      <c r="B163" s="1">
        <v>0.7556747087338147</v>
      </c>
      <c r="C163" s="8">
        <f t="shared" si="16"/>
        <v>1.028743892</v>
      </c>
    </row>
    <row r="164">
      <c r="A164" s="1" t="s">
        <v>708</v>
      </c>
      <c r="B164" s="8">
        <f>B156</f>
        <v>0.8017628903</v>
      </c>
      <c r="C164" s="8">
        <f t="shared" si="16"/>
        <v>1.033055476</v>
      </c>
    </row>
    <row r="165">
      <c r="B165" s="1" t="s">
        <v>21</v>
      </c>
    </row>
    <row r="166">
      <c r="A166" s="1" t="s">
        <v>430</v>
      </c>
      <c r="B166" s="1">
        <v>1.0</v>
      </c>
      <c r="C166" s="1">
        <v>20.57</v>
      </c>
    </row>
    <row r="167">
      <c r="A167" s="1" t="s">
        <v>431</v>
      </c>
      <c r="B167" s="1">
        <v>1.0985570065612222</v>
      </c>
      <c r="C167" s="1">
        <v>22.38</v>
      </c>
    </row>
    <row r="168">
      <c r="A168" s="1" t="s">
        <v>432</v>
      </c>
      <c r="B168" s="1">
        <v>0.9751022219404735</v>
      </c>
      <c r="C168" s="1">
        <v>21.82</v>
      </c>
    </row>
    <row r="169">
      <c r="A169" s="1" t="s">
        <v>433</v>
      </c>
      <c r="B169" s="1">
        <v>0.9637468699483344</v>
      </c>
      <c r="C169" s="1">
        <v>22.11</v>
      </c>
    </row>
    <row r="170">
      <c r="A170" s="1" t="s">
        <v>434</v>
      </c>
      <c r="B170" s="1">
        <v>0.8910702399442136</v>
      </c>
      <c r="C170" s="1">
        <v>21.82</v>
      </c>
    </row>
    <row r="171">
      <c r="A171" s="1" t="s">
        <v>435</v>
      </c>
      <c r="B171" s="1">
        <v>0.9092403879679228</v>
      </c>
      <c r="C171" s="1">
        <v>21.41</v>
      </c>
    </row>
    <row r="172">
      <c r="A172" s="1" t="s">
        <v>708</v>
      </c>
      <c r="B172" s="11">
        <v>0.9874282861580399</v>
      </c>
      <c r="C172" s="1">
        <v>22.16</v>
      </c>
    </row>
    <row r="173">
      <c r="B173" s="1" t="s">
        <v>21</v>
      </c>
    </row>
    <row r="174">
      <c r="A174" s="1" t="s">
        <v>430</v>
      </c>
      <c r="B174" s="1">
        <v>1.0</v>
      </c>
      <c r="C174" s="8">
        <f t="shared" ref="C174:C180" si="17">C166/$C$166</f>
        <v>1</v>
      </c>
    </row>
    <row r="175">
      <c r="A175" s="1" t="s">
        <v>431</v>
      </c>
      <c r="B175" s="1">
        <v>1.0985570065612222</v>
      </c>
      <c r="C175" s="8">
        <f t="shared" si="17"/>
        <v>1.087992222</v>
      </c>
    </row>
    <row r="176">
      <c r="A176" s="1" t="s">
        <v>432</v>
      </c>
      <c r="B176" s="1">
        <v>0.9751022219404735</v>
      </c>
      <c r="C176" s="8">
        <f t="shared" si="17"/>
        <v>1.060768109</v>
      </c>
    </row>
    <row r="177">
      <c r="A177" s="1" t="s">
        <v>433</v>
      </c>
      <c r="B177" s="1">
        <v>0.9637468699483344</v>
      </c>
      <c r="C177" s="8">
        <f t="shared" si="17"/>
        <v>1.07486631</v>
      </c>
    </row>
    <row r="178">
      <c r="A178" s="1" t="s">
        <v>434</v>
      </c>
      <c r="B178" s="1">
        <v>0.8910702399442136</v>
      </c>
      <c r="C178" s="8">
        <f t="shared" si="17"/>
        <v>1.060768109</v>
      </c>
    </row>
    <row r="179">
      <c r="A179" s="1" t="s">
        <v>435</v>
      </c>
      <c r="B179" s="1">
        <v>0.9092403879679228</v>
      </c>
      <c r="C179" s="8">
        <f t="shared" si="17"/>
        <v>1.040836169</v>
      </c>
    </row>
    <row r="180">
      <c r="A180" s="1" t="s">
        <v>708</v>
      </c>
      <c r="B180" s="8">
        <f>B172</f>
        <v>0.9874282862</v>
      </c>
      <c r="C180" s="8">
        <f t="shared" si="17"/>
        <v>1.077297035</v>
      </c>
    </row>
    <row r="196">
      <c r="B196" s="1" t="s">
        <v>3</v>
      </c>
      <c r="C196" s="1" t="s">
        <v>6</v>
      </c>
      <c r="D196" s="1" t="s">
        <v>8</v>
      </c>
      <c r="E196" s="1" t="s">
        <v>11</v>
      </c>
      <c r="F196" s="1" t="s">
        <v>15</v>
      </c>
      <c r="G196" s="1" t="s">
        <v>17</v>
      </c>
      <c r="H196" s="1" t="s">
        <v>722</v>
      </c>
      <c r="I196" s="1" t="s">
        <v>19</v>
      </c>
      <c r="J196" s="1" t="s">
        <v>20</v>
      </c>
      <c r="K196" s="1" t="s">
        <v>21</v>
      </c>
    </row>
    <row r="197">
      <c r="A197" s="1" t="s">
        <v>430</v>
      </c>
      <c r="B197" s="1">
        <v>2949.05</v>
      </c>
      <c r="C197" s="1">
        <v>10091.76</v>
      </c>
      <c r="D197" s="1">
        <v>1329.71</v>
      </c>
      <c r="E197" s="1">
        <v>238.09</v>
      </c>
      <c r="F197" s="1">
        <v>6193.53</v>
      </c>
      <c r="G197" s="1">
        <v>18986.36</v>
      </c>
      <c r="H197" s="1">
        <v>2652.16</v>
      </c>
      <c r="I197" s="1">
        <v>17023.14</v>
      </c>
      <c r="J197" s="1">
        <v>6473.46</v>
      </c>
      <c r="K197" s="1">
        <v>2523.92</v>
      </c>
    </row>
    <row r="198">
      <c r="A198" s="1" t="s">
        <v>431</v>
      </c>
      <c r="B198" s="1">
        <v>3067.92</v>
      </c>
      <c r="C198" s="1">
        <v>10086.32</v>
      </c>
      <c r="D198" s="1">
        <v>1329.2</v>
      </c>
      <c r="E198" s="1">
        <v>250.66</v>
      </c>
      <c r="F198" s="1">
        <v>6464.39</v>
      </c>
      <c r="G198" s="1">
        <v>18644.16</v>
      </c>
      <c r="H198" s="1">
        <v>2669.37</v>
      </c>
      <c r="I198" s="1">
        <v>16694.57</v>
      </c>
      <c r="J198" s="1">
        <v>6069.74</v>
      </c>
      <c r="K198" s="1">
        <v>2772.67</v>
      </c>
    </row>
    <row r="199">
      <c r="A199" s="1" t="s">
        <v>432</v>
      </c>
      <c r="B199" s="1">
        <v>2285.25</v>
      </c>
      <c r="C199" s="1">
        <v>8726.96</v>
      </c>
      <c r="D199" s="1">
        <v>1296.27</v>
      </c>
      <c r="E199" s="1">
        <v>254.99</v>
      </c>
      <c r="F199" s="1">
        <v>5300.63</v>
      </c>
      <c r="G199" s="1">
        <v>15126.13</v>
      </c>
      <c r="H199" s="1">
        <v>2669.37</v>
      </c>
      <c r="I199" s="1">
        <v>12230.89</v>
      </c>
      <c r="J199" s="1">
        <v>4935.24</v>
      </c>
      <c r="K199" s="1">
        <v>2461.08</v>
      </c>
    </row>
    <row r="200">
      <c r="A200" s="1" t="s">
        <v>433</v>
      </c>
      <c r="B200" s="1">
        <v>2320.27</v>
      </c>
      <c r="C200" s="1">
        <v>8739.57</v>
      </c>
      <c r="D200" s="1">
        <v>1310.25</v>
      </c>
      <c r="E200" s="1">
        <v>243.87</v>
      </c>
      <c r="F200" s="1">
        <v>5294.8</v>
      </c>
      <c r="G200" s="1">
        <v>15074.58</v>
      </c>
      <c r="H200" s="1">
        <v>2672.52</v>
      </c>
      <c r="I200" s="1">
        <v>12244.47</v>
      </c>
      <c r="J200" s="1">
        <v>4985.43</v>
      </c>
      <c r="K200" s="1">
        <v>2432.42</v>
      </c>
    </row>
    <row r="201">
      <c r="A201" s="1" t="s">
        <v>434</v>
      </c>
      <c r="B201" s="1">
        <v>2073.24</v>
      </c>
      <c r="C201" s="1">
        <v>8746.92</v>
      </c>
      <c r="D201" s="1">
        <v>1294.32</v>
      </c>
      <c r="E201" s="1">
        <v>249.15</v>
      </c>
      <c r="F201" s="1">
        <v>4944.91</v>
      </c>
      <c r="G201" s="1">
        <v>15063.58</v>
      </c>
      <c r="H201" s="1">
        <v>2674.14</v>
      </c>
      <c r="I201" s="1">
        <v>12204.17</v>
      </c>
      <c r="J201" s="1">
        <v>4835.61</v>
      </c>
      <c r="K201" s="1">
        <v>2248.99</v>
      </c>
    </row>
    <row r="202">
      <c r="A202" s="1" t="s">
        <v>435</v>
      </c>
      <c r="B202" s="1">
        <v>2227.92</v>
      </c>
      <c r="C202" s="1">
        <v>8986.84</v>
      </c>
      <c r="D202" s="1">
        <v>1387.11</v>
      </c>
      <c r="E202" s="1">
        <v>245.11</v>
      </c>
      <c r="F202" s="1">
        <v>4981.18</v>
      </c>
      <c r="G202" s="1">
        <v>15256.14</v>
      </c>
      <c r="H202" s="1">
        <v>2700.56</v>
      </c>
      <c r="I202" s="1">
        <v>12314.06</v>
      </c>
      <c r="J202" s="1">
        <v>4891.83</v>
      </c>
      <c r="K202" s="1">
        <v>2294.85</v>
      </c>
    </row>
    <row r="203">
      <c r="A203" s="1" t="s">
        <v>708</v>
      </c>
      <c r="B203" s="1">
        <v>2466.68</v>
      </c>
      <c r="C203" s="1">
        <v>9961.86</v>
      </c>
      <c r="D203" s="1">
        <v>1659.15</v>
      </c>
      <c r="E203" s="1">
        <v>266.91</v>
      </c>
      <c r="F203" s="1">
        <v>5383.49</v>
      </c>
      <c r="G203" s="1">
        <v>16028.7</v>
      </c>
      <c r="H203" s="1">
        <v>2941.34</v>
      </c>
      <c r="I203" s="1">
        <v>13140.65</v>
      </c>
      <c r="J203" s="1">
        <v>5190.18</v>
      </c>
      <c r="K203" s="1">
        <v>2492.19</v>
      </c>
    </row>
    <row r="204">
      <c r="A204" s="1" t="s">
        <v>748</v>
      </c>
      <c r="B204" s="8">
        <f t="shared" ref="B204:K204" si="18">AVERAGE(B197:B203)</f>
        <v>2484.332857</v>
      </c>
      <c r="C204" s="8">
        <f t="shared" si="18"/>
        <v>9334.318571</v>
      </c>
      <c r="D204" s="8">
        <f t="shared" si="18"/>
        <v>1372.287143</v>
      </c>
      <c r="E204" s="8">
        <f t="shared" si="18"/>
        <v>249.8257143</v>
      </c>
      <c r="F204" s="8">
        <f t="shared" si="18"/>
        <v>5508.99</v>
      </c>
      <c r="G204" s="8">
        <f t="shared" si="18"/>
        <v>16311.37857</v>
      </c>
      <c r="H204" s="8">
        <f t="shared" si="18"/>
        <v>2711.351429</v>
      </c>
      <c r="I204" s="8">
        <f t="shared" si="18"/>
        <v>13693.13571</v>
      </c>
      <c r="J204" s="8">
        <f t="shared" si="18"/>
        <v>5340.212857</v>
      </c>
      <c r="K204" s="8">
        <f t="shared" si="18"/>
        <v>2460.874286</v>
      </c>
    </row>
    <row r="205">
      <c r="A205" s="1" t="s">
        <v>430</v>
      </c>
      <c r="B205" s="24">
        <v>19.06</v>
      </c>
      <c r="C205" s="24">
        <v>28.28</v>
      </c>
      <c r="D205" s="24">
        <v>19.33</v>
      </c>
      <c r="E205" s="24">
        <v>17.08</v>
      </c>
      <c r="F205" s="24">
        <v>12.14</v>
      </c>
      <c r="G205" s="11">
        <v>26.59</v>
      </c>
      <c r="H205" s="24">
        <v>20.57</v>
      </c>
      <c r="I205" s="24">
        <v>13.66</v>
      </c>
      <c r="J205" s="24">
        <v>34.79</v>
      </c>
      <c r="K205" s="24">
        <v>20.57</v>
      </c>
    </row>
    <row r="206">
      <c r="A206" s="1" t="s">
        <v>431</v>
      </c>
      <c r="B206" s="24">
        <v>20.02</v>
      </c>
      <c r="C206" s="24">
        <v>28.17</v>
      </c>
      <c r="D206" s="24">
        <v>19.03</v>
      </c>
      <c r="E206" s="24">
        <v>17.51</v>
      </c>
      <c r="F206" s="24">
        <v>11.91</v>
      </c>
      <c r="G206" s="11">
        <v>26.31</v>
      </c>
      <c r="H206" s="24">
        <v>20.6</v>
      </c>
      <c r="I206" s="24">
        <v>13.69</v>
      </c>
      <c r="J206" s="24">
        <v>34.91</v>
      </c>
      <c r="K206" s="24">
        <v>22.38</v>
      </c>
    </row>
    <row r="207">
      <c r="A207" s="1" t="s">
        <v>432</v>
      </c>
      <c r="B207" s="24">
        <v>19.85</v>
      </c>
      <c r="C207" s="24">
        <v>28.56</v>
      </c>
      <c r="D207" s="24">
        <v>19.25</v>
      </c>
      <c r="E207" s="24">
        <v>18.25</v>
      </c>
      <c r="F207" s="24">
        <v>11.98</v>
      </c>
      <c r="G207" s="11">
        <v>25.08</v>
      </c>
      <c r="H207" s="24">
        <v>20.57</v>
      </c>
      <c r="I207" s="24">
        <v>14.02</v>
      </c>
      <c r="J207" s="24">
        <v>35.76</v>
      </c>
      <c r="K207" s="24">
        <v>21.82</v>
      </c>
    </row>
    <row r="208">
      <c r="A208" s="1" t="s">
        <v>433</v>
      </c>
      <c r="B208" s="24">
        <v>19.98</v>
      </c>
      <c r="C208" s="24">
        <v>27.91</v>
      </c>
      <c r="D208" s="24">
        <v>19.61</v>
      </c>
      <c r="E208" s="24">
        <v>17.65</v>
      </c>
      <c r="F208" s="24">
        <v>12.13</v>
      </c>
      <c r="G208" s="11">
        <v>25.3</v>
      </c>
      <c r="H208" s="24">
        <v>20.6</v>
      </c>
      <c r="I208" s="24">
        <v>13.64</v>
      </c>
      <c r="J208" s="24">
        <v>35.56</v>
      </c>
      <c r="K208" s="24">
        <v>22.11</v>
      </c>
    </row>
    <row r="209">
      <c r="A209" s="1" t="s">
        <v>434</v>
      </c>
      <c r="B209" s="24">
        <v>18.63</v>
      </c>
      <c r="C209" s="24">
        <v>28.33</v>
      </c>
      <c r="D209" s="24">
        <v>19.43</v>
      </c>
      <c r="E209" s="24">
        <v>18.21</v>
      </c>
      <c r="F209" s="24">
        <v>11.76</v>
      </c>
      <c r="G209" s="11">
        <v>25.3</v>
      </c>
      <c r="H209" s="24">
        <v>20.69</v>
      </c>
      <c r="I209" s="24">
        <v>14.12</v>
      </c>
      <c r="J209" s="24">
        <v>35.62</v>
      </c>
      <c r="K209" s="24">
        <v>21.82</v>
      </c>
    </row>
    <row r="210">
      <c r="A210" s="1" t="s">
        <v>435</v>
      </c>
      <c r="B210" s="24">
        <v>19.27</v>
      </c>
      <c r="C210" s="24">
        <v>28.15</v>
      </c>
      <c r="D210" s="24">
        <v>19.35</v>
      </c>
      <c r="E210" s="24">
        <v>17.26</v>
      </c>
      <c r="F210" s="24">
        <v>11.96</v>
      </c>
      <c r="G210" s="11">
        <v>25.45</v>
      </c>
      <c r="H210" s="24">
        <v>20.57</v>
      </c>
      <c r="I210" s="24">
        <v>13.87</v>
      </c>
      <c r="J210" s="24">
        <v>35.79</v>
      </c>
      <c r="K210" s="24">
        <v>21.41</v>
      </c>
    </row>
    <row r="211">
      <c r="A211" s="1" t="s">
        <v>708</v>
      </c>
      <c r="B211" s="24">
        <v>19.92</v>
      </c>
      <c r="C211" s="24">
        <v>28.76</v>
      </c>
      <c r="D211" s="24">
        <v>19.54</v>
      </c>
      <c r="E211" s="24">
        <v>18.01</v>
      </c>
      <c r="F211" s="24">
        <v>12.25</v>
      </c>
      <c r="G211" s="11">
        <v>26.67</v>
      </c>
      <c r="H211" s="24">
        <v>20.44</v>
      </c>
      <c r="I211" s="24">
        <v>14.61</v>
      </c>
      <c r="J211" s="24">
        <v>35.94</v>
      </c>
      <c r="K211" s="24">
        <v>22.16</v>
      </c>
    </row>
    <row r="212">
      <c r="A212" s="1" t="s">
        <v>731</v>
      </c>
    </row>
    <row r="213">
      <c r="A213" s="1" t="s">
        <v>430</v>
      </c>
      <c r="B213" s="8">
        <f t="shared" ref="B213:K213" si="19">B197/B205</f>
        <v>154.724554</v>
      </c>
      <c r="C213" s="8">
        <f t="shared" si="19"/>
        <v>356.8514851</v>
      </c>
      <c r="D213" s="8">
        <f t="shared" si="19"/>
        <v>68.78996379</v>
      </c>
      <c r="E213" s="8">
        <f t="shared" si="19"/>
        <v>13.93969555</v>
      </c>
      <c r="F213" s="8">
        <f t="shared" si="19"/>
        <v>510.175453</v>
      </c>
      <c r="G213" s="8">
        <f t="shared" si="19"/>
        <v>714.0413689</v>
      </c>
      <c r="H213" s="8">
        <f t="shared" si="19"/>
        <v>128.9333982</v>
      </c>
      <c r="I213" s="8">
        <f t="shared" si="19"/>
        <v>1246.203514</v>
      </c>
      <c r="J213" s="8">
        <f t="shared" si="19"/>
        <v>186.0724346</v>
      </c>
      <c r="K213" s="8">
        <f t="shared" si="19"/>
        <v>122.6990763</v>
      </c>
    </row>
    <row r="214">
      <c r="A214" s="1" t="s">
        <v>431</v>
      </c>
      <c r="B214" s="8">
        <f t="shared" ref="B214:K214" si="20">B198/B206</f>
        <v>153.2427572</v>
      </c>
      <c r="C214" s="8">
        <f t="shared" si="20"/>
        <v>358.0518282</v>
      </c>
      <c r="D214" s="8">
        <f t="shared" si="20"/>
        <v>69.84760904</v>
      </c>
      <c r="E214" s="8">
        <f t="shared" si="20"/>
        <v>14.31524843</v>
      </c>
      <c r="F214" s="8">
        <f t="shared" si="20"/>
        <v>542.7699412</v>
      </c>
      <c r="G214" s="8">
        <f t="shared" si="20"/>
        <v>708.6339795</v>
      </c>
      <c r="H214" s="8">
        <f t="shared" si="20"/>
        <v>129.581068</v>
      </c>
      <c r="I214" s="8">
        <f t="shared" si="20"/>
        <v>1219.471877</v>
      </c>
      <c r="J214" s="8">
        <f t="shared" si="20"/>
        <v>173.8682326</v>
      </c>
      <c r="K214" s="8">
        <f t="shared" si="20"/>
        <v>123.8905273</v>
      </c>
    </row>
    <row r="215">
      <c r="A215" s="1" t="s">
        <v>432</v>
      </c>
      <c r="B215" s="8">
        <f t="shared" ref="B215:K215" si="21">B199/B207</f>
        <v>115.1259446</v>
      </c>
      <c r="C215" s="8">
        <f t="shared" si="21"/>
        <v>305.5658263</v>
      </c>
      <c r="D215" s="8">
        <f t="shared" si="21"/>
        <v>67.3387013</v>
      </c>
      <c r="E215" s="8">
        <f t="shared" si="21"/>
        <v>13.97205479</v>
      </c>
      <c r="F215" s="8">
        <f t="shared" si="21"/>
        <v>442.4565943</v>
      </c>
      <c r="G215" s="8">
        <f t="shared" si="21"/>
        <v>603.1152313</v>
      </c>
      <c r="H215" s="8">
        <f t="shared" si="21"/>
        <v>129.7700535</v>
      </c>
      <c r="I215" s="8">
        <f t="shared" si="21"/>
        <v>872.3887304</v>
      </c>
      <c r="J215" s="8">
        <f t="shared" si="21"/>
        <v>138.0100671</v>
      </c>
      <c r="K215" s="8">
        <f t="shared" si="21"/>
        <v>112.7901008</v>
      </c>
    </row>
    <row r="216">
      <c r="A216" s="1" t="s">
        <v>433</v>
      </c>
      <c r="B216" s="8">
        <f t="shared" ref="B216:K216" si="22">B200/B208</f>
        <v>116.1296296</v>
      </c>
      <c r="C216" s="8">
        <f t="shared" si="22"/>
        <v>313.1340021</v>
      </c>
      <c r="D216" s="8">
        <f t="shared" si="22"/>
        <v>66.81540031</v>
      </c>
      <c r="E216" s="8">
        <f t="shared" si="22"/>
        <v>13.81699717</v>
      </c>
      <c r="F216" s="8">
        <f t="shared" si="22"/>
        <v>436.5045342</v>
      </c>
      <c r="G216" s="8">
        <f t="shared" si="22"/>
        <v>595.8332016</v>
      </c>
      <c r="H216" s="8">
        <f t="shared" si="22"/>
        <v>129.7339806</v>
      </c>
      <c r="I216" s="8">
        <f t="shared" si="22"/>
        <v>897.6884164</v>
      </c>
      <c r="J216" s="8">
        <f t="shared" si="22"/>
        <v>140.197694</v>
      </c>
      <c r="K216" s="8">
        <f t="shared" si="22"/>
        <v>110.0144731</v>
      </c>
    </row>
    <row r="217">
      <c r="A217" s="1" t="s">
        <v>434</v>
      </c>
      <c r="B217" s="8">
        <f t="shared" ref="B217:K217" si="23">B201/B209</f>
        <v>111.2850242</v>
      </c>
      <c r="C217" s="8">
        <f t="shared" si="23"/>
        <v>308.7511472</v>
      </c>
      <c r="D217" s="8">
        <f t="shared" si="23"/>
        <v>66.61451364</v>
      </c>
      <c r="E217" s="8">
        <f t="shared" si="23"/>
        <v>13.68204283</v>
      </c>
      <c r="F217" s="8">
        <f t="shared" si="23"/>
        <v>420.4855442</v>
      </c>
      <c r="G217" s="8">
        <f t="shared" si="23"/>
        <v>595.398419</v>
      </c>
      <c r="H217" s="8">
        <f t="shared" si="23"/>
        <v>129.2479459</v>
      </c>
      <c r="I217" s="8">
        <f t="shared" si="23"/>
        <v>864.3179887</v>
      </c>
      <c r="J217" s="8">
        <f t="shared" si="23"/>
        <v>135.7554745</v>
      </c>
      <c r="K217" s="8">
        <f t="shared" si="23"/>
        <v>103.0701192</v>
      </c>
    </row>
    <row r="218">
      <c r="A218" s="1" t="s">
        <v>435</v>
      </c>
      <c r="B218" s="8">
        <f t="shared" ref="B218:K218" si="24">B202/B210</f>
        <v>115.6159834</v>
      </c>
      <c r="C218" s="8">
        <f t="shared" si="24"/>
        <v>319.2483126</v>
      </c>
      <c r="D218" s="8">
        <f t="shared" si="24"/>
        <v>71.68527132</v>
      </c>
      <c r="E218" s="8">
        <f t="shared" si="24"/>
        <v>14.20104287</v>
      </c>
      <c r="F218" s="8">
        <f t="shared" si="24"/>
        <v>416.4866221</v>
      </c>
      <c r="G218" s="8">
        <f t="shared" si="24"/>
        <v>599.4554028</v>
      </c>
      <c r="H218" s="8">
        <f t="shared" si="24"/>
        <v>131.2863393</v>
      </c>
      <c r="I218" s="8">
        <f t="shared" si="24"/>
        <v>887.8197549</v>
      </c>
      <c r="J218" s="8">
        <f t="shared" si="24"/>
        <v>136.6814753</v>
      </c>
      <c r="K218" s="8">
        <f t="shared" si="24"/>
        <v>107.1858944</v>
      </c>
    </row>
    <row r="219">
      <c r="A219" s="1" t="s">
        <v>708</v>
      </c>
      <c r="B219" s="8">
        <f t="shared" ref="B219:K219" si="25">B203/B211</f>
        <v>123.8293173</v>
      </c>
      <c r="C219" s="8">
        <f t="shared" si="25"/>
        <v>346.3789986</v>
      </c>
      <c r="D219" s="8">
        <f t="shared" si="25"/>
        <v>84.91044012</v>
      </c>
      <c r="E219" s="8">
        <f t="shared" si="25"/>
        <v>14.82009994</v>
      </c>
      <c r="F219" s="8">
        <f t="shared" si="25"/>
        <v>439.4685714</v>
      </c>
      <c r="G219" s="8">
        <f t="shared" si="25"/>
        <v>601.0011249</v>
      </c>
      <c r="H219" s="8">
        <f t="shared" si="25"/>
        <v>143.9011742</v>
      </c>
      <c r="I219" s="8">
        <f t="shared" si="25"/>
        <v>899.4284736</v>
      </c>
      <c r="J219" s="8">
        <f t="shared" si="25"/>
        <v>144.4123539</v>
      </c>
      <c r="K219" s="8">
        <f t="shared" si="25"/>
        <v>112.4634477</v>
      </c>
    </row>
    <row r="220">
      <c r="B220" s="8">
        <f t="shared" ref="B220:K220" si="26">GEOMEAN(B213:B219)</f>
        <v>126.0306621</v>
      </c>
      <c r="C220" s="8">
        <f t="shared" si="26"/>
        <v>329.020116</v>
      </c>
      <c r="D220" s="8">
        <f t="shared" si="26"/>
        <v>70.62659363</v>
      </c>
      <c r="E220" s="8">
        <f t="shared" si="26"/>
        <v>14.1023872</v>
      </c>
      <c r="F220" s="8">
        <f t="shared" si="26"/>
        <v>456.258192</v>
      </c>
      <c r="G220" s="8">
        <f t="shared" si="26"/>
        <v>629.1149798</v>
      </c>
      <c r="H220" s="8">
        <f t="shared" si="26"/>
        <v>131.6888371</v>
      </c>
      <c r="I220" s="8">
        <f t="shared" si="26"/>
        <v>972.2870204</v>
      </c>
      <c r="J220" s="8">
        <f t="shared" si="26"/>
        <v>149.6051237</v>
      </c>
      <c r="K220" s="8">
        <f t="shared" si="26"/>
        <v>112.9380506</v>
      </c>
      <c r="L220" s="8">
        <f>GEOMEAN(B220:K220)</f>
        <v>174.1418072</v>
      </c>
    </row>
    <row r="224">
      <c r="B224" s="1" t="s">
        <v>3</v>
      </c>
      <c r="C224" s="1" t="s">
        <v>6</v>
      </c>
      <c r="D224" s="1" t="s">
        <v>8</v>
      </c>
      <c r="E224" s="1" t="s">
        <v>11</v>
      </c>
      <c r="F224" s="1" t="s">
        <v>15</v>
      </c>
      <c r="G224" s="1" t="s">
        <v>17</v>
      </c>
      <c r="H224" s="1" t="s">
        <v>722</v>
      </c>
      <c r="I224" s="1" t="s">
        <v>19</v>
      </c>
      <c r="J224" s="1" t="s">
        <v>20</v>
      </c>
      <c r="K224" s="1" t="s">
        <v>21</v>
      </c>
    </row>
    <row r="225">
      <c r="A225" s="1" t="s">
        <v>430</v>
      </c>
      <c r="B225" s="1">
        <v>2949.05</v>
      </c>
      <c r="C225" s="1">
        <v>10091.76</v>
      </c>
      <c r="D225" s="1">
        <v>1329.71</v>
      </c>
      <c r="E225" s="1">
        <v>238.09</v>
      </c>
      <c r="F225" s="1">
        <v>6193.53</v>
      </c>
      <c r="G225" s="1">
        <v>18986.36</v>
      </c>
      <c r="H225" s="1">
        <v>2652.16</v>
      </c>
      <c r="I225" s="1">
        <v>17023.14</v>
      </c>
      <c r="J225" s="1">
        <v>6473.46</v>
      </c>
      <c r="K225" s="1">
        <v>2523.92</v>
      </c>
    </row>
    <row r="226">
      <c r="A226" s="1" t="s">
        <v>431</v>
      </c>
      <c r="B226" s="1">
        <v>3067.92</v>
      </c>
      <c r="C226" s="1">
        <v>10086.32</v>
      </c>
      <c r="D226" s="1">
        <v>1329.2</v>
      </c>
      <c r="E226" s="1">
        <v>250.66</v>
      </c>
      <c r="F226" s="1">
        <v>6464.39</v>
      </c>
      <c r="G226" s="1">
        <v>18644.16</v>
      </c>
      <c r="H226" s="1">
        <v>2669.37</v>
      </c>
      <c r="I226" s="1">
        <v>16694.57</v>
      </c>
      <c r="J226" s="1">
        <v>6069.74</v>
      </c>
      <c r="K226" s="1">
        <v>2772.67</v>
      </c>
      <c r="M226" s="8">
        <f>1-(B226/B225)</f>
        <v>-0.04030789576</v>
      </c>
    </row>
    <row r="227">
      <c r="A227" s="1" t="s">
        <v>432</v>
      </c>
      <c r="B227" s="1">
        <v>2285.25</v>
      </c>
      <c r="C227" s="1">
        <v>8726.96</v>
      </c>
      <c r="D227" s="1">
        <v>1296.27</v>
      </c>
      <c r="E227" s="1">
        <v>254.99</v>
      </c>
      <c r="F227" s="1">
        <v>5300.63</v>
      </c>
      <c r="G227" s="1">
        <v>15126.13</v>
      </c>
      <c r="H227" s="1">
        <v>2669.37</v>
      </c>
      <c r="I227" s="1">
        <v>12230.89</v>
      </c>
      <c r="J227" s="1">
        <v>4935.24</v>
      </c>
      <c r="K227" s="1">
        <v>2461.08</v>
      </c>
      <c r="M227" s="8">
        <f>1-(B234/B233)</f>
        <v>-0.05036726128</v>
      </c>
    </row>
    <row r="228">
      <c r="A228" s="1" t="s">
        <v>433</v>
      </c>
      <c r="B228" s="1">
        <v>2320.27</v>
      </c>
      <c r="C228" s="1">
        <v>8739.57</v>
      </c>
      <c r="D228" s="1">
        <v>1310.25</v>
      </c>
      <c r="E228" s="1">
        <v>243.87</v>
      </c>
      <c r="F228" s="1">
        <v>5294.8</v>
      </c>
      <c r="G228" s="1">
        <v>15074.58</v>
      </c>
      <c r="H228" s="1">
        <v>2672.52</v>
      </c>
      <c r="I228" s="1">
        <v>12244.47</v>
      </c>
      <c r="J228" s="1">
        <v>4985.43</v>
      </c>
      <c r="K228" s="1">
        <v>2432.42</v>
      </c>
      <c r="M228" s="8">
        <f>abs(M227-M226)</f>
        <v>0.01005936552</v>
      </c>
    </row>
    <row r="229">
      <c r="A229" s="1" t="s">
        <v>434</v>
      </c>
      <c r="B229" s="1">
        <v>2073.24</v>
      </c>
      <c r="C229" s="1">
        <v>8746.92</v>
      </c>
      <c r="D229" s="1">
        <v>1294.32</v>
      </c>
      <c r="E229" s="1">
        <v>249.15</v>
      </c>
      <c r="F229" s="1">
        <v>4944.91</v>
      </c>
      <c r="G229" s="1">
        <v>15063.58</v>
      </c>
      <c r="H229" s="1">
        <v>2674.14</v>
      </c>
      <c r="I229" s="1">
        <v>12204.17</v>
      </c>
      <c r="J229" s="1">
        <v>4835.61</v>
      </c>
      <c r="K229" s="1">
        <v>2248.99</v>
      </c>
    </row>
    <row r="230">
      <c r="A230" s="1" t="s">
        <v>435</v>
      </c>
      <c r="B230" s="1">
        <v>2227.92</v>
      </c>
      <c r="C230" s="1">
        <v>8986.84</v>
      </c>
      <c r="D230" s="1">
        <v>1387.11</v>
      </c>
      <c r="E230" s="1">
        <v>245.11</v>
      </c>
      <c r="F230" s="1">
        <v>4981.18</v>
      </c>
      <c r="G230" s="1">
        <v>15256.14</v>
      </c>
      <c r="H230" s="1">
        <v>2700.56</v>
      </c>
      <c r="I230" s="1">
        <v>12314.06</v>
      </c>
      <c r="J230" s="1">
        <v>4891.83</v>
      </c>
      <c r="K230" s="1">
        <v>2294.85</v>
      </c>
    </row>
    <row r="231">
      <c r="A231" s="1" t="s">
        <v>708</v>
      </c>
      <c r="B231" s="1">
        <v>2466.68</v>
      </c>
      <c r="C231" s="1">
        <v>9961.86</v>
      </c>
      <c r="D231" s="1">
        <v>1659.15</v>
      </c>
      <c r="E231" s="1">
        <v>266.91</v>
      </c>
      <c r="F231" s="1">
        <v>5383.49</v>
      </c>
      <c r="G231" s="1">
        <v>16028.7</v>
      </c>
      <c r="H231" s="1">
        <v>2941.34</v>
      </c>
      <c r="I231" s="1">
        <v>13140.65</v>
      </c>
      <c r="J231" s="1">
        <v>5190.18</v>
      </c>
      <c r="K231" s="1">
        <v>2492.19</v>
      </c>
    </row>
    <row r="233">
      <c r="A233" s="1" t="s">
        <v>430</v>
      </c>
      <c r="B233" s="24">
        <v>19.06</v>
      </c>
      <c r="C233" s="24">
        <v>28.28</v>
      </c>
      <c r="D233" s="24">
        <v>19.33</v>
      </c>
      <c r="E233" s="24">
        <v>17.08</v>
      </c>
      <c r="F233" s="24">
        <v>12.14</v>
      </c>
      <c r="G233" s="11">
        <v>26.59</v>
      </c>
      <c r="H233" s="24">
        <v>20.57</v>
      </c>
      <c r="I233" s="24">
        <v>13.66</v>
      </c>
      <c r="J233" s="24">
        <v>34.79</v>
      </c>
      <c r="K233" s="24">
        <v>20.57</v>
      </c>
    </row>
    <row r="234">
      <c r="A234" s="1" t="s">
        <v>431</v>
      </c>
      <c r="B234" s="24">
        <v>20.02</v>
      </c>
      <c r="C234" s="24">
        <v>28.17</v>
      </c>
      <c r="D234" s="24">
        <v>19.03</v>
      </c>
      <c r="E234" s="24">
        <v>17.51</v>
      </c>
      <c r="F234" s="24">
        <v>11.91</v>
      </c>
      <c r="G234" s="11">
        <v>26.31</v>
      </c>
      <c r="H234" s="24">
        <v>20.6</v>
      </c>
      <c r="I234" s="24">
        <v>13.69</v>
      </c>
      <c r="J234" s="24">
        <v>34.91</v>
      </c>
      <c r="K234" s="24">
        <v>22.38</v>
      </c>
    </row>
    <row r="235">
      <c r="A235" s="1" t="s">
        <v>432</v>
      </c>
      <c r="B235" s="24">
        <v>19.85</v>
      </c>
      <c r="C235" s="24">
        <v>28.56</v>
      </c>
      <c r="D235" s="24">
        <v>19.25</v>
      </c>
      <c r="E235" s="24">
        <v>18.25</v>
      </c>
      <c r="F235" s="24">
        <v>11.98</v>
      </c>
      <c r="G235" s="11">
        <v>25.08</v>
      </c>
      <c r="H235" s="24">
        <v>20.57</v>
      </c>
      <c r="I235" s="24">
        <v>14.02</v>
      </c>
      <c r="J235" s="24">
        <v>35.76</v>
      </c>
      <c r="K235" s="24">
        <v>21.82</v>
      </c>
    </row>
    <row r="236">
      <c r="A236" s="1" t="s">
        <v>433</v>
      </c>
      <c r="B236" s="24">
        <v>19.98</v>
      </c>
      <c r="C236" s="24">
        <v>27.91</v>
      </c>
      <c r="D236" s="24">
        <v>19.61</v>
      </c>
      <c r="E236" s="24">
        <v>17.65</v>
      </c>
      <c r="F236" s="24">
        <v>12.13</v>
      </c>
      <c r="G236" s="11">
        <v>25.3</v>
      </c>
      <c r="H236" s="24">
        <v>20.6</v>
      </c>
      <c r="I236" s="24">
        <v>13.64</v>
      </c>
      <c r="J236" s="24">
        <v>35.56</v>
      </c>
      <c r="K236" s="24">
        <v>22.11</v>
      </c>
    </row>
    <row r="237">
      <c r="A237" s="1" t="s">
        <v>434</v>
      </c>
      <c r="B237" s="24">
        <v>18.63</v>
      </c>
      <c r="C237" s="24">
        <v>28.33</v>
      </c>
      <c r="D237" s="24">
        <v>19.43</v>
      </c>
      <c r="E237" s="24">
        <v>18.21</v>
      </c>
      <c r="F237" s="24">
        <v>11.76</v>
      </c>
      <c r="G237" s="11">
        <v>25.3</v>
      </c>
      <c r="H237" s="24">
        <v>20.69</v>
      </c>
      <c r="I237" s="24">
        <v>14.12</v>
      </c>
      <c r="J237" s="24">
        <v>35.62</v>
      </c>
      <c r="K237" s="24">
        <v>21.82</v>
      </c>
    </row>
    <row r="238">
      <c r="A238" s="1" t="s">
        <v>435</v>
      </c>
      <c r="B238" s="24">
        <v>19.27</v>
      </c>
      <c r="C238" s="24">
        <v>28.15</v>
      </c>
      <c r="D238" s="24">
        <v>19.35</v>
      </c>
      <c r="E238" s="24">
        <v>17.26</v>
      </c>
      <c r="F238" s="24">
        <v>11.96</v>
      </c>
      <c r="G238" s="11">
        <v>25.45</v>
      </c>
      <c r="H238" s="24">
        <v>20.57</v>
      </c>
      <c r="I238" s="24">
        <v>13.87</v>
      </c>
      <c r="J238" s="24">
        <v>35.79</v>
      </c>
      <c r="K238" s="24">
        <v>21.41</v>
      </c>
    </row>
    <row r="239">
      <c r="A239" s="1" t="s">
        <v>708</v>
      </c>
      <c r="B239" s="24">
        <v>19.92</v>
      </c>
      <c r="C239" s="24">
        <v>28.76</v>
      </c>
      <c r="D239" s="24">
        <v>19.54</v>
      </c>
      <c r="E239" s="24">
        <v>18.01</v>
      </c>
      <c r="F239" s="24">
        <v>12.25</v>
      </c>
      <c r="G239" s="11">
        <v>26.67</v>
      </c>
      <c r="H239" s="24">
        <v>20.44</v>
      </c>
      <c r="I239" s="24">
        <v>14.61</v>
      </c>
      <c r="J239" s="24">
        <v>35.94</v>
      </c>
      <c r="K239" s="24">
        <v>22.16</v>
      </c>
    </row>
    <row r="241">
      <c r="A241" s="1" t="s">
        <v>709</v>
      </c>
    </row>
    <row r="242">
      <c r="B242" s="1" t="s">
        <v>3</v>
      </c>
      <c r="C242" s="1" t="s">
        <v>6</v>
      </c>
      <c r="D242" s="1" t="s">
        <v>8</v>
      </c>
      <c r="E242" s="1" t="s">
        <v>11</v>
      </c>
      <c r="F242" s="1" t="s">
        <v>15</v>
      </c>
      <c r="G242" s="1" t="s">
        <v>17</v>
      </c>
      <c r="H242" s="1" t="s">
        <v>722</v>
      </c>
      <c r="I242" s="1" t="s">
        <v>19</v>
      </c>
      <c r="J242" s="1" t="s">
        <v>20</v>
      </c>
      <c r="K242" s="1" t="s">
        <v>21</v>
      </c>
    </row>
    <row r="243">
      <c r="A243" s="1" t="s">
        <v>431</v>
      </c>
      <c r="B243" s="1">
        <f t="shared" ref="B243:K243" si="27">abs((1-(B226/B225))-(1-(B234/B233)))</f>
        <v>0.01005936552</v>
      </c>
      <c r="C243" s="1">
        <f t="shared" si="27"/>
        <v>0.003350621038</v>
      </c>
      <c r="D243" s="1">
        <f t="shared" si="27"/>
        <v>0.01513637495</v>
      </c>
      <c r="E243" s="1">
        <f t="shared" si="27"/>
        <v>0.02761951747</v>
      </c>
      <c r="F243" s="1">
        <f t="shared" si="27"/>
        <v>0.06267836827</v>
      </c>
      <c r="G243" s="1">
        <f t="shared" si="27"/>
        <v>0.007493190727</v>
      </c>
      <c r="H243" s="1">
        <f t="shared" si="27"/>
        <v>0.005030615821</v>
      </c>
      <c r="I243" s="1">
        <f t="shared" si="27"/>
        <v>0.02149756775</v>
      </c>
      <c r="J243" s="1">
        <f t="shared" si="27"/>
        <v>0.06581467904</v>
      </c>
      <c r="K243" s="1">
        <f t="shared" si="27"/>
        <v>0.01056478488</v>
      </c>
    </row>
    <row r="244">
      <c r="A244" s="1" t="s">
        <v>432</v>
      </c>
      <c r="B244" s="8">
        <f t="shared" ref="B244:K244" si="28">abs((1-(B227/B226))-(1-(B235/B234)))</f>
        <v>0.2466227057</v>
      </c>
      <c r="C244" s="8">
        <f t="shared" si="28"/>
        <v>0.148617158</v>
      </c>
      <c r="D244" s="8">
        <f t="shared" si="28"/>
        <v>0.03633499397</v>
      </c>
      <c r="E244" s="8">
        <f t="shared" si="28"/>
        <v>0.02498716922</v>
      </c>
      <c r="F244" s="8">
        <f t="shared" si="28"/>
        <v>0.1859036809</v>
      </c>
      <c r="G244" s="8">
        <f t="shared" si="28"/>
        <v>0.1419431181</v>
      </c>
      <c r="H244" s="8">
        <f t="shared" si="28"/>
        <v>0.00145631068</v>
      </c>
      <c r="I244" s="8">
        <f t="shared" si="28"/>
        <v>0.2914783501</v>
      </c>
      <c r="J244" s="8">
        <f t="shared" si="28"/>
        <v>0.211259131</v>
      </c>
      <c r="K244" s="8">
        <f t="shared" si="28"/>
        <v>0.08735670121</v>
      </c>
    </row>
    <row r="245">
      <c r="A245" s="1" t="s">
        <v>433</v>
      </c>
      <c r="B245" s="8">
        <f t="shared" ref="B245:K245" si="29">abs((1-(B228/B227))-(1-(B236/B235)))</f>
        <v>0.008775244373</v>
      </c>
      <c r="C245" s="8">
        <f t="shared" si="29"/>
        <v>0.02420405125</v>
      </c>
      <c r="D245" s="8">
        <f t="shared" si="29"/>
        <v>0.007916508496</v>
      </c>
      <c r="E245" s="8">
        <f t="shared" si="29"/>
        <v>0.01073284099</v>
      </c>
      <c r="F245" s="8">
        <f t="shared" si="29"/>
        <v>0.01362073737</v>
      </c>
      <c r="G245" s="8">
        <f t="shared" si="29"/>
        <v>0.01217993967</v>
      </c>
      <c r="H245" s="8">
        <f t="shared" si="29"/>
        <v>0.000278380893</v>
      </c>
      <c r="I245" s="8">
        <f t="shared" si="29"/>
        <v>0.02821444045</v>
      </c>
      <c r="J245" s="8">
        <f t="shared" si="29"/>
        <v>0.01576255935</v>
      </c>
      <c r="K245" s="8">
        <f t="shared" si="29"/>
        <v>0.02493585306</v>
      </c>
    </row>
    <row r="246">
      <c r="A246" s="1" t="s">
        <v>434</v>
      </c>
      <c r="B246" s="8">
        <f t="shared" ref="B246:K246" si="30">abs((1-(B229/B228))-(1-(B237/B236)))</f>
        <v>0.03889849026</v>
      </c>
      <c r="C246" s="8">
        <f t="shared" si="30"/>
        <v>0.01420736728</v>
      </c>
      <c r="D246" s="8">
        <f t="shared" si="30"/>
        <v>0.002978994806</v>
      </c>
      <c r="E246" s="8">
        <f t="shared" si="30"/>
        <v>0.01007716576</v>
      </c>
      <c r="F246" s="8">
        <f t="shared" si="30"/>
        <v>0.03557893071</v>
      </c>
      <c r="G246" s="8">
        <f t="shared" si="30"/>
        <v>0.0007297052389</v>
      </c>
      <c r="H246" s="8">
        <f t="shared" si="30"/>
        <v>0.003762762581</v>
      </c>
      <c r="I246" s="8">
        <f t="shared" si="30"/>
        <v>0.03848189753</v>
      </c>
      <c r="J246" s="8">
        <f t="shared" si="30"/>
        <v>0.03173885936</v>
      </c>
      <c r="K246" s="8">
        <f t="shared" si="30"/>
        <v>0.06229425955</v>
      </c>
    </row>
    <row r="247">
      <c r="A247" s="1" t="s">
        <v>435</v>
      </c>
      <c r="B247" s="8">
        <f t="shared" ref="B247:K247" si="31">abs((1-(B230/B229))-(1-(B238/B237)))</f>
        <v>0.04025466639</v>
      </c>
      <c r="C247" s="8">
        <f t="shared" si="31"/>
        <v>0.03378277228</v>
      </c>
      <c r="D247" s="8">
        <f t="shared" si="31"/>
        <v>0.07580749822</v>
      </c>
      <c r="E247" s="8">
        <f t="shared" si="31"/>
        <v>0.03595400639</v>
      </c>
      <c r="F247" s="8">
        <f t="shared" si="31"/>
        <v>0.00967198773</v>
      </c>
      <c r="G247" s="8">
        <f t="shared" si="31"/>
        <v>0.006854296067</v>
      </c>
      <c r="H247" s="8">
        <f t="shared" si="31"/>
        <v>0.01567971516</v>
      </c>
      <c r="I247" s="8">
        <f t="shared" si="31"/>
        <v>0.02670968179</v>
      </c>
      <c r="J247" s="8">
        <f t="shared" si="31"/>
        <v>0.006853648111</v>
      </c>
      <c r="K247" s="8">
        <f t="shared" si="31"/>
        <v>0.03918147651</v>
      </c>
    </row>
    <row r="248">
      <c r="A248" s="1" t="s">
        <v>708</v>
      </c>
      <c r="B248" s="8">
        <f t="shared" ref="B248:K248" si="32">abs((1-(B231/B230))-(1-(B239/B238)))</f>
        <v>0.07343603486</v>
      </c>
      <c r="C248" s="8">
        <f t="shared" si="32"/>
        <v>0.08682457118</v>
      </c>
      <c r="D248" s="8">
        <f t="shared" si="32"/>
        <v>0.186300869</v>
      </c>
      <c r="E248" s="8">
        <f t="shared" si="32"/>
        <v>0.04548658906</v>
      </c>
      <c r="F248" s="8">
        <f t="shared" si="32"/>
        <v>0.0565185116</v>
      </c>
      <c r="G248" s="8">
        <f t="shared" si="32"/>
        <v>0.002702151963</v>
      </c>
      <c r="H248" s="8">
        <f t="shared" si="32"/>
        <v>0.09547916881</v>
      </c>
      <c r="I248" s="8">
        <f t="shared" si="32"/>
        <v>0.01377314886</v>
      </c>
      <c r="J248" s="8">
        <f t="shared" si="32"/>
        <v>0.05679833083</v>
      </c>
      <c r="K248" s="8">
        <f t="shared" si="32"/>
        <v>0.05096218889</v>
      </c>
    </row>
    <row r="249">
      <c r="A249" s="1" t="s">
        <v>720</v>
      </c>
      <c r="B249" s="8">
        <f t="shared" ref="B249:K249" si="33">GEOMEAN(B243:B248)</f>
        <v>0.03684853085</v>
      </c>
      <c r="C249" s="8">
        <f t="shared" si="33"/>
        <v>0.02819393178</v>
      </c>
      <c r="D249" s="8">
        <f t="shared" si="33"/>
        <v>0.02383121806</v>
      </c>
      <c r="E249" s="8">
        <f t="shared" si="33"/>
        <v>0.02227252649</v>
      </c>
      <c r="F249" s="8">
        <f t="shared" si="33"/>
        <v>0.03815788304</v>
      </c>
      <c r="G249" s="8">
        <f t="shared" si="33"/>
        <v>0.007479531458</v>
      </c>
      <c r="H249" s="8">
        <f t="shared" si="33"/>
        <v>0.004750194264</v>
      </c>
      <c r="I249" s="8">
        <f t="shared" si="33"/>
        <v>0.03684717956</v>
      </c>
      <c r="J249" s="8">
        <f t="shared" si="33"/>
        <v>0.0373338072</v>
      </c>
      <c r="K249" s="8">
        <f t="shared" si="33"/>
        <v>0.03768133974</v>
      </c>
      <c r="L249" s="8">
        <f>GEOMEAN(B249:K249)</f>
        <v>0.02284701385</v>
      </c>
    </row>
    <row r="251">
      <c r="B251" s="8">
        <v>0.03684853085043977</v>
      </c>
      <c r="C251" s="8">
        <v>0.02819393178261563</v>
      </c>
      <c r="D251" s="8">
        <v>0.02383121805857034</v>
      </c>
      <c r="E251" s="8">
        <v>0.02227252649000125</v>
      </c>
      <c r="F251" s="8">
        <v>0.03815788303780855</v>
      </c>
      <c r="G251" s="8">
        <v>0.0074795314576353985</v>
      </c>
      <c r="H251" s="8">
        <v>0.004750194263946463</v>
      </c>
      <c r="I251" s="8">
        <v>0.03684717956398555</v>
      </c>
      <c r="J251" s="8">
        <v>0.03733380719978093</v>
      </c>
      <c r="K251" s="8">
        <v>0.03768133974152353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638</v>
      </c>
      <c r="B1" s="1" t="s">
        <v>429</v>
      </c>
      <c r="C1" s="1" t="s">
        <v>430</v>
      </c>
      <c r="D1" s="1" t="s">
        <v>431</v>
      </c>
      <c r="E1" s="1" t="s">
        <v>432</v>
      </c>
      <c r="F1" s="1" t="s">
        <v>433</v>
      </c>
      <c r="G1" s="1" t="s">
        <v>434</v>
      </c>
      <c r="H1" s="1" t="s">
        <v>435</v>
      </c>
    </row>
    <row r="3">
      <c r="B3" s="1" t="s">
        <v>3</v>
      </c>
      <c r="C3" s="1" t="s">
        <v>6</v>
      </c>
      <c r="D3" s="1" t="s">
        <v>8</v>
      </c>
      <c r="E3" s="1" t="s">
        <v>11</v>
      </c>
      <c r="F3" s="1" t="s">
        <v>15</v>
      </c>
      <c r="G3" s="1" t="s">
        <v>17</v>
      </c>
      <c r="H3" s="1" t="s">
        <v>722</v>
      </c>
      <c r="I3" s="1" t="s">
        <v>19</v>
      </c>
      <c r="J3" s="1" t="s">
        <v>20</v>
      </c>
      <c r="K3" s="1" t="s">
        <v>21</v>
      </c>
    </row>
    <row r="4">
      <c r="A4" s="1" t="s">
        <v>430</v>
      </c>
      <c r="B4" s="1">
        <v>2949.05</v>
      </c>
      <c r="C4" s="1">
        <v>10091.76</v>
      </c>
      <c r="D4" s="1">
        <v>1329.71</v>
      </c>
      <c r="E4" s="1">
        <v>238.09</v>
      </c>
      <c r="F4" s="1">
        <v>6193.53</v>
      </c>
      <c r="G4" s="1">
        <v>18986.36</v>
      </c>
      <c r="H4" s="1">
        <v>2652.16</v>
      </c>
      <c r="I4" s="1">
        <v>17023.14</v>
      </c>
      <c r="J4" s="1">
        <v>6473.46</v>
      </c>
      <c r="K4" s="1">
        <v>2523.92</v>
      </c>
    </row>
    <row r="5">
      <c r="A5" s="1" t="s">
        <v>431</v>
      </c>
      <c r="B5" s="1">
        <v>3067.92</v>
      </c>
      <c r="C5" s="1">
        <v>10086.32</v>
      </c>
      <c r="D5" s="1">
        <v>1329.2</v>
      </c>
      <c r="E5" s="1">
        <v>250.66</v>
      </c>
      <c r="F5" s="1">
        <v>6464.39</v>
      </c>
      <c r="G5" s="1">
        <v>18644.16</v>
      </c>
      <c r="H5" s="1">
        <v>2669.37</v>
      </c>
      <c r="I5" s="1">
        <v>16694.57</v>
      </c>
      <c r="J5" s="1">
        <v>6069.74</v>
      </c>
      <c r="K5" s="1">
        <v>2772.67</v>
      </c>
    </row>
    <row r="6">
      <c r="A6" s="1" t="s">
        <v>432</v>
      </c>
      <c r="B6" s="1">
        <v>2285.25</v>
      </c>
      <c r="C6" s="1">
        <v>8726.96</v>
      </c>
      <c r="D6" s="1">
        <v>1296.27</v>
      </c>
      <c r="E6" s="1">
        <v>254.99</v>
      </c>
      <c r="F6" s="1">
        <v>5300.63</v>
      </c>
      <c r="G6" s="1">
        <v>15126.13</v>
      </c>
      <c r="H6" s="1">
        <v>2669.37</v>
      </c>
      <c r="I6" s="1">
        <v>12230.89</v>
      </c>
      <c r="J6" s="1">
        <v>4935.24</v>
      </c>
      <c r="K6" s="1">
        <v>2461.08</v>
      </c>
    </row>
    <row r="7">
      <c r="A7" s="1" t="s">
        <v>433</v>
      </c>
      <c r="B7" s="1">
        <v>2320.27</v>
      </c>
      <c r="C7" s="1">
        <v>8739.57</v>
      </c>
      <c r="D7" s="1">
        <v>1310.25</v>
      </c>
      <c r="E7" s="1">
        <v>243.87</v>
      </c>
      <c r="F7" s="1">
        <v>5294.8</v>
      </c>
      <c r="G7" s="1">
        <v>15074.58</v>
      </c>
      <c r="H7" s="1">
        <v>2672.52</v>
      </c>
      <c r="I7" s="1">
        <v>12244.47</v>
      </c>
      <c r="J7" s="1">
        <v>4985.43</v>
      </c>
      <c r="K7" s="1">
        <v>2432.42</v>
      </c>
    </row>
    <row r="8">
      <c r="A8" s="1" t="s">
        <v>434</v>
      </c>
      <c r="B8" s="1">
        <v>2073.24</v>
      </c>
      <c r="C8" s="1">
        <v>8746.92</v>
      </c>
      <c r="D8" s="1">
        <v>1294.32</v>
      </c>
      <c r="E8" s="1">
        <v>249.15</v>
      </c>
      <c r="F8" s="1">
        <v>4944.91</v>
      </c>
      <c r="G8" s="1">
        <v>15063.58</v>
      </c>
      <c r="H8" s="1">
        <v>2674.14</v>
      </c>
      <c r="I8" s="1">
        <v>12204.17</v>
      </c>
      <c r="J8" s="1">
        <v>4835.61</v>
      </c>
      <c r="K8" s="1">
        <v>2248.99</v>
      </c>
    </row>
    <row r="9">
      <c r="A9" s="1" t="s">
        <v>435</v>
      </c>
      <c r="B9" s="1">
        <v>2227.92</v>
      </c>
      <c r="C9" s="1">
        <v>8986.84</v>
      </c>
      <c r="D9" s="1">
        <v>1387.11</v>
      </c>
      <c r="E9" s="1">
        <v>245.11</v>
      </c>
      <c r="F9" s="1">
        <v>4981.18</v>
      </c>
      <c r="G9" s="1">
        <v>15256.14</v>
      </c>
      <c r="H9" s="1">
        <v>2700.56</v>
      </c>
      <c r="I9" s="1">
        <v>12314.06</v>
      </c>
      <c r="J9" s="1">
        <v>4891.83</v>
      </c>
      <c r="K9" s="1">
        <v>2294.85</v>
      </c>
    </row>
    <row r="12">
      <c r="B12" s="1" t="s">
        <v>3</v>
      </c>
      <c r="C12" s="1" t="s">
        <v>6</v>
      </c>
      <c r="D12" s="1" t="s">
        <v>8</v>
      </c>
      <c r="E12" s="1" t="s">
        <v>11</v>
      </c>
      <c r="F12" s="1" t="s">
        <v>15</v>
      </c>
      <c r="G12" s="1" t="s">
        <v>17</v>
      </c>
      <c r="H12" s="1" t="s">
        <v>722</v>
      </c>
      <c r="I12" s="1" t="s">
        <v>19</v>
      </c>
      <c r="J12" s="1" t="s">
        <v>20</v>
      </c>
      <c r="K12" s="1" t="s">
        <v>21</v>
      </c>
    </row>
    <row r="13">
      <c r="A13" s="1" t="s">
        <v>430</v>
      </c>
      <c r="B13" s="1">
        <f t="shared" ref="B13:K13" si="1">B4/B$4</f>
        <v>1</v>
      </c>
      <c r="C13" s="1">
        <f t="shared" si="1"/>
        <v>1</v>
      </c>
      <c r="D13" s="1">
        <f t="shared" si="1"/>
        <v>1</v>
      </c>
      <c r="E13" s="1">
        <f t="shared" si="1"/>
        <v>1</v>
      </c>
      <c r="F13" s="1">
        <f t="shared" si="1"/>
        <v>1</v>
      </c>
      <c r="G13" s="1">
        <f t="shared" si="1"/>
        <v>1</v>
      </c>
      <c r="H13" s="1">
        <f t="shared" si="1"/>
        <v>1</v>
      </c>
      <c r="I13" s="1">
        <f t="shared" si="1"/>
        <v>1</v>
      </c>
      <c r="J13" s="1">
        <f t="shared" si="1"/>
        <v>1</v>
      </c>
      <c r="K13" s="1">
        <f t="shared" si="1"/>
        <v>1</v>
      </c>
    </row>
    <row r="14">
      <c r="A14" s="1" t="s">
        <v>431</v>
      </c>
      <c r="B14" s="1">
        <f t="shared" ref="B14:K14" si="2">B5/B$4</f>
        <v>1.040307896</v>
      </c>
      <c r="C14" s="1">
        <f t="shared" si="2"/>
        <v>0.9994609464</v>
      </c>
      <c r="D14" s="1">
        <f t="shared" si="2"/>
        <v>0.9996164577</v>
      </c>
      <c r="E14" s="1">
        <f t="shared" si="2"/>
        <v>1.052795161</v>
      </c>
      <c r="F14" s="1">
        <f t="shared" si="2"/>
        <v>1.043732734</v>
      </c>
      <c r="G14" s="1">
        <f t="shared" si="2"/>
        <v>0.9819765347</v>
      </c>
      <c r="H14" s="1">
        <f t="shared" si="2"/>
        <v>1.00648905</v>
      </c>
      <c r="I14" s="1">
        <f t="shared" si="2"/>
        <v>0.9806986255</v>
      </c>
      <c r="J14" s="1">
        <f t="shared" si="2"/>
        <v>0.937634588</v>
      </c>
      <c r="K14" s="1">
        <f t="shared" si="2"/>
        <v>1.098557007</v>
      </c>
    </row>
    <row r="15">
      <c r="A15" s="1" t="s">
        <v>432</v>
      </c>
      <c r="B15" s="1">
        <f t="shared" ref="B15:K15" si="3">B6/B$4</f>
        <v>0.7749105644</v>
      </c>
      <c r="C15" s="1">
        <f t="shared" si="3"/>
        <v>0.8647609535</v>
      </c>
      <c r="D15" s="1">
        <f t="shared" si="3"/>
        <v>0.9748516594</v>
      </c>
      <c r="E15" s="1">
        <f t="shared" si="3"/>
        <v>1.070981562</v>
      </c>
      <c r="F15" s="1">
        <f t="shared" si="3"/>
        <v>0.8558334262</v>
      </c>
      <c r="G15" s="1">
        <f t="shared" si="3"/>
        <v>0.7966840405</v>
      </c>
      <c r="H15" s="1">
        <f t="shared" si="3"/>
        <v>1.00648905</v>
      </c>
      <c r="I15" s="1">
        <f t="shared" si="3"/>
        <v>0.7184861312</v>
      </c>
      <c r="J15" s="1">
        <f t="shared" si="3"/>
        <v>0.7623805507</v>
      </c>
      <c r="K15" s="1">
        <f t="shared" si="3"/>
        <v>0.9751022219</v>
      </c>
    </row>
    <row r="16">
      <c r="A16" s="1" t="s">
        <v>433</v>
      </c>
      <c r="B16" s="1">
        <f t="shared" ref="B16:K16" si="4">B7/B$4</f>
        <v>0.786785575</v>
      </c>
      <c r="C16" s="1">
        <f t="shared" si="4"/>
        <v>0.8660104878</v>
      </c>
      <c r="D16" s="1">
        <f t="shared" si="4"/>
        <v>0.98536523</v>
      </c>
      <c r="E16" s="1">
        <f t="shared" si="4"/>
        <v>1.024276534</v>
      </c>
      <c r="F16" s="1">
        <f t="shared" si="4"/>
        <v>0.8548921213</v>
      </c>
      <c r="G16" s="1">
        <f t="shared" si="4"/>
        <v>0.7939689335</v>
      </c>
      <c r="H16" s="1">
        <f t="shared" si="4"/>
        <v>1.007676762</v>
      </c>
      <c r="I16" s="1">
        <f t="shared" si="4"/>
        <v>0.7192838689</v>
      </c>
      <c r="J16" s="1">
        <f t="shared" si="4"/>
        <v>0.7701337461</v>
      </c>
      <c r="K16" s="1">
        <f t="shared" si="4"/>
        <v>0.9637468699</v>
      </c>
    </row>
    <row r="17">
      <c r="A17" s="1" t="s">
        <v>434</v>
      </c>
      <c r="B17" s="1">
        <f t="shared" ref="B17:K17" si="5">B8/B$4</f>
        <v>0.7030196165</v>
      </c>
      <c r="C17" s="1">
        <f t="shared" si="5"/>
        <v>0.8667388047</v>
      </c>
      <c r="D17" s="1">
        <f t="shared" si="5"/>
        <v>0.9733851742</v>
      </c>
      <c r="E17" s="1">
        <f t="shared" si="5"/>
        <v>1.046453022</v>
      </c>
      <c r="F17" s="1">
        <f t="shared" si="5"/>
        <v>0.7983992973</v>
      </c>
      <c r="G17" s="1">
        <f t="shared" si="5"/>
        <v>0.7933895702</v>
      </c>
      <c r="H17" s="1">
        <f t="shared" si="5"/>
        <v>1.008287584</v>
      </c>
      <c r="I17" s="1">
        <f t="shared" si="5"/>
        <v>0.7169165031</v>
      </c>
      <c r="J17" s="1">
        <f t="shared" si="5"/>
        <v>0.7469900177</v>
      </c>
      <c r="K17" s="1">
        <f t="shared" si="5"/>
        <v>0.8910702399</v>
      </c>
    </row>
    <row r="18">
      <c r="A18" s="1" t="s">
        <v>435</v>
      </c>
      <c r="B18" s="1">
        <f t="shared" ref="B18:K18" si="6">B9/B$4</f>
        <v>0.7554704057</v>
      </c>
      <c r="C18" s="1">
        <f t="shared" si="6"/>
        <v>0.8905126559</v>
      </c>
      <c r="D18" s="1">
        <f t="shared" si="6"/>
        <v>1.043167307</v>
      </c>
      <c r="E18" s="1">
        <f t="shared" si="6"/>
        <v>1.029484649</v>
      </c>
      <c r="F18" s="1">
        <f t="shared" si="6"/>
        <v>0.8042554085</v>
      </c>
      <c r="G18" s="1">
        <f t="shared" si="6"/>
        <v>0.8035315879</v>
      </c>
      <c r="H18" s="1">
        <f t="shared" si="6"/>
        <v>1.018249276</v>
      </c>
      <c r="I18" s="1">
        <f t="shared" si="6"/>
        <v>0.7233718339</v>
      </c>
      <c r="J18" s="1">
        <f t="shared" si="6"/>
        <v>0.7556747087</v>
      </c>
      <c r="K18" s="1">
        <f t="shared" si="6"/>
        <v>0.909240388</v>
      </c>
    </row>
    <row r="20">
      <c r="B20" s="11" t="s">
        <v>3</v>
      </c>
    </row>
    <row r="21">
      <c r="A21" s="11" t="s">
        <v>430</v>
      </c>
      <c r="B21" s="11">
        <v>1.0</v>
      </c>
      <c r="C21" s="1">
        <v>778.16</v>
      </c>
    </row>
    <row r="22">
      <c r="A22" s="11" t="s">
        <v>431</v>
      </c>
      <c r="B22" s="11">
        <v>1.0403078957630423</v>
      </c>
      <c r="C22" s="1">
        <v>842.05</v>
      </c>
    </row>
    <row r="23">
      <c r="A23" s="11" t="s">
        <v>432</v>
      </c>
      <c r="B23" s="11">
        <v>0.7749105644190502</v>
      </c>
      <c r="C23" s="1">
        <v>826.83</v>
      </c>
    </row>
    <row r="24">
      <c r="A24" s="11" t="s">
        <v>433</v>
      </c>
      <c r="B24" s="11">
        <v>0.7867855750156829</v>
      </c>
      <c r="C24" s="1">
        <v>836.17</v>
      </c>
    </row>
    <row r="25">
      <c r="A25" s="11" t="s">
        <v>434</v>
      </c>
      <c r="B25" s="11">
        <v>0.7030196164866651</v>
      </c>
      <c r="C25" s="1">
        <v>798.9</v>
      </c>
    </row>
    <row r="26">
      <c r="A26" s="11" t="s">
        <v>435</v>
      </c>
      <c r="B26" s="11">
        <v>0.7554704057238771</v>
      </c>
      <c r="C26" s="1">
        <v>779.19</v>
      </c>
    </row>
    <row r="27">
      <c r="F27" s="1">
        <v>105.18</v>
      </c>
    </row>
    <row r="28">
      <c r="B28" s="11" t="s">
        <v>3</v>
      </c>
      <c r="F28" s="1">
        <v>104.89</v>
      </c>
    </row>
    <row r="29">
      <c r="A29" s="11" t="s">
        <v>430</v>
      </c>
      <c r="B29" s="11">
        <v>1.0</v>
      </c>
      <c r="C29" s="8">
        <f t="shared" ref="C29:C34" si="7">C21/$C$21</f>
        <v>1</v>
      </c>
      <c r="D29" s="8">
        <f t="shared" ref="D29:D34" si="8">1+(C29-C$29)*5</f>
        <v>1</v>
      </c>
      <c r="F29" s="1">
        <v>106.44</v>
      </c>
      <c r="L29" s="1" t="s">
        <v>723</v>
      </c>
    </row>
    <row r="30">
      <c r="A30" s="11" t="s">
        <v>431</v>
      </c>
      <c r="B30" s="11">
        <v>1.0403078957630423</v>
      </c>
      <c r="C30" s="8">
        <f t="shared" si="7"/>
        <v>1.082103937</v>
      </c>
      <c r="D30" s="8">
        <f t="shared" si="8"/>
        <v>1.410519687</v>
      </c>
      <c r="F30" s="1">
        <v>105.16</v>
      </c>
      <c r="L30" s="1" t="s">
        <v>724</v>
      </c>
    </row>
    <row r="31">
      <c r="A31" s="11" t="s">
        <v>432</v>
      </c>
      <c r="B31" s="11">
        <v>0.7749105644190502</v>
      </c>
      <c r="C31" s="8">
        <f t="shared" si="7"/>
        <v>1.062544978</v>
      </c>
      <c r="D31" s="8">
        <f t="shared" si="8"/>
        <v>1.312724889</v>
      </c>
      <c r="F31" s="1">
        <v>105.58</v>
      </c>
      <c r="L31" s="25" t="s">
        <v>725</v>
      </c>
    </row>
    <row r="32">
      <c r="A32" s="11" t="s">
        <v>433</v>
      </c>
      <c r="B32" s="11">
        <v>0.7867855750156829</v>
      </c>
      <c r="C32" s="8">
        <f t="shared" si="7"/>
        <v>1.074547651</v>
      </c>
      <c r="D32" s="8">
        <f t="shared" si="8"/>
        <v>1.372738254</v>
      </c>
      <c r="F32" s="1">
        <v>105.69</v>
      </c>
      <c r="L32" s="1" t="s">
        <v>726</v>
      </c>
    </row>
    <row r="33">
      <c r="A33" s="11" t="s">
        <v>434</v>
      </c>
      <c r="B33" s="11">
        <v>0.7030196164866651</v>
      </c>
      <c r="C33" s="8">
        <f t="shared" si="7"/>
        <v>1.026652616</v>
      </c>
      <c r="D33" s="8">
        <f t="shared" si="8"/>
        <v>1.133263082</v>
      </c>
      <c r="L33" s="1" t="s">
        <v>727</v>
      </c>
    </row>
    <row r="34">
      <c r="A34" s="11" t="s">
        <v>435</v>
      </c>
      <c r="B34" s="11">
        <v>0.7554704057238771</v>
      </c>
      <c r="C34" s="8">
        <f t="shared" si="7"/>
        <v>1.001323635</v>
      </c>
      <c r="D34" s="8">
        <f t="shared" si="8"/>
        <v>1.006618176</v>
      </c>
    </row>
    <row r="36">
      <c r="B36" s="1" t="s">
        <v>6</v>
      </c>
      <c r="L36" s="1" t="s">
        <v>728</v>
      </c>
    </row>
    <row r="37">
      <c r="A37" s="1" t="s">
        <v>430</v>
      </c>
      <c r="B37" s="1">
        <v>1.0</v>
      </c>
      <c r="C37" s="1">
        <v>752.98</v>
      </c>
      <c r="D37" s="1">
        <v>67.92</v>
      </c>
    </row>
    <row r="38">
      <c r="A38" s="1" t="s">
        <v>431</v>
      </c>
      <c r="B38" s="1">
        <v>0.9994609463562352</v>
      </c>
      <c r="C38" s="1">
        <v>740.61</v>
      </c>
      <c r="D38" s="1">
        <v>68.48</v>
      </c>
    </row>
    <row r="39">
      <c r="A39" s="1" t="s">
        <v>432</v>
      </c>
      <c r="B39" s="1">
        <v>0.8647609534907686</v>
      </c>
      <c r="C39" s="1">
        <v>742.15</v>
      </c>
      <c r="D39" s="1">
        <v>67.95</v>
      </c>
    </row>
    <row r="40">
      <c r="A40" s="1" t="s">
        <v>433</v>
      </c>
      <c r="B40" s="1">
        <v>0.8660104877642749</v>
      </c>
      <c r="C40" s="1">
        <v>739.92</v>
      </c>
      <c r="D40" s="1">
        <v>67.54</v>
      </c>
    </row>
    <row r="41">
      <c r="A41" s="1" t="s">
        <v>434</v>
      </c>
      <c r="B41" s="1">
        <v>0.8667388047278175</v>
      </c>
      <c r="C41" s="1">
        <v>764.65</v>
      </c>
      <c r="D41" s="1">
        <v>67.92</v>
      </c>
    </row>
    <row r="42">
      <c r="A42" s="1" t="s">
        <v>435</v>
      </c>
      <c r="B42" s="1">
        <v>0.8905126558697393</v>
      </c>
      <c r="C42" s="1">
        <v>739.8</v>
      </c>
      <c r="D42" s="1">
        <v>68.31</v>
      </c>
    </row>
    <row r="44">
      <c r="B44" s="1" t="s">
        <v>6</v>
      </c>
    </row>
    <row r="45">
      <c r="A45" s="1" t="s">
        <v>430</v>
      </c>
      <c r="B45" s="1">
        <v>1.0</v>
      </c>
      <c r="C45" s="8">
        <f>C37/C$37</f>
        <v>1</v>
      </c>
      <c r="D45" s="8">
        <f t="shared" ref="D45:D50" si="9">1+(C45-C$45)*5</f>
        <v>1</v>
      </c>
    </row>
    <row r="46">
      <c r="A46" s="1" t="s">
        <v>431</v>
      </c>
      <c r="B46" s="1">
        <v>0.9994609463562352</v>
      </c>
      <c r="C46" s="8">
        <f t="shared" ref="C46:C50" si="10">C38/$C$37</f>
        <v>0.9835719408</v>
      </c>
      <c r="D46" s="8">
        <f t="shared" si="9"/>
        <v>0.9178597041</v>
      </c>
    </row>
    <row r="47">
      <c r="A47" s="1" t="s">
        <v>432</v>
      </c>
      <c r="B47" s="1">
        <v>0.8647609534907686</v>
      </c>
      <c r="C47" s="8">
        <f t="shared" si="10"/>
        <v>0.9856171479</v>
      </c>
      <c r="D47" s="8">
        <f t="shared" si="9"/>
        <v>0.9280857393</v>
      </c>
    </row>
    <row r="48">
      <c r="A48" s="1" t="s">
        <v>433</v>
      </c>
      <c r="B48" s="1">
        <v>0.8660104877642749</v>
      </c>
      <c r="C48" s="8">
        <f t="shared" si="10"/>
        <v>0.9826555818</v>
      </c>
      <c r="D48" s="8">
        <f t="shared" si="9"/>
        <v>0.9132779091</v>
      </c>
    </row>
    <row r="49">
      <c r="A49" s="1" t="s">
        <v>434</v>
      </c>
      <c r="B49" s="1">
        <v>0.8667388047278175</v>
      </c>
      <c r="C49" s="8">
        <f t="shared" si="10"/>
        <v>1.01549842</v>
      </c>
      <c r="D49" s="8">
        <f t="shared" si="9"/>
        <v>1.077492098</v>
      </c>
    </row>
    <row r="50">
      <c r="A50" s="1" t="s">
        <v>435</v>
      </c>
      <c r="B50" s="1">
        <v>0.8905126558697393</v>
      </c>
      <c r="C50" s="8">
        <f t="shared" si="10"/>
        <v>0.982496215</v>
      </c>
      <c r="D50" s="8">
        <f t="shared" si="9"/>
        <v>0.9124810752</v>
      </c>
    </row>
    <row r="52">
      <c r="B52" s="1" t="s">
        <v>8</v>
      </c>
    </row>
    <row r="53">
      <c r="A53" s="11" t="s">
        <v>430</v>
      </c>
      <c r="B53" s="1">
        <v>1.0</v>
      </c>
      <c r="C53" s="1">
        <v>692.98</v>
      </c>
      <c r="D53" s="1" t="s">
        <v>729</v>
      </c>
    </row>
    <row r="54">
      <c r="A54" s="11" t="s">
        <v>431</v>
      </c>
      <c r="B54" s="1">
        <v>0.9996164577238646</v>
      </c>
      <c r="C54" s="1">
        <v>671.05</v>
      </c>
      <c r="D54" s="1">
        <v>67.73</v>
      </c>
    </row>
    <row r="55">
      <c r="A55" s="11" t="s">
        <v>432</v>
      </c>
      <c r="B55" s="1">
        <v>0.974851659384377</v>
      </c>
      <c r="C55" s="1">
        <v>675.34</v>
      </c>
      <c r="D55" s="1">
        <v>67.21</v>
      </c>
    </row>
    <row r="56">
      <c r="A56" s="11" t="s">
        <v>433</v>
      </c>
      <c r="B56" s="1">
        <v>0.9853652300125592</v>
      </c>
      <c r="C56" s="1">
        <v>689.74</v>
      </c>
      <c r="D56" s="1">
        <v>67.61</v>
      </c>
    </row>
    <row r="57">
      <c r="A57" s="11" t="s">
        <v>434</v>
      </c>
      <c r="B57" s="1">
        <v>0.9733851742109181</v>
      </c>
      <c r="C57" s="1">
        <v>670.46</v>
      </c>
      <c r="D57" s="1">
        <v>67.87</v>
      </c>
    </row>
    <row r="58">
      <c r="A58" s="11" t="s">
        <v>435</v>
      </c>
      <c r="B58" s="1">
        <v>1.0431673071571996</v>
      </c>
      <c r="C58" s="1">
        <v>670.85</v>
      </c>
      <c r="D58" s="1">
        <v>67.48</v>
      </c>
    </row>
    <row r="60">
      <c r="B60" s="1" t="s">
        <v>8</v>
      </c>
    </row>
    <row r="61">
      <c r="A61" s="11" t="s">
        <v>430</v>
      </c>
      <c r="B61" s="1">
        <v>1.0</v>
      </c>
      <c r="C61" s="8">
        <f t="shared" ref="C61:C66" si="11">C53/$C$53</f>
        <v>1</v>
      </c>
    </row>
    <row r="62">
      <c r="A62" s="11" t="s">
        <v>431</v>
      </c>
      <c r="B62" s="1">
        <v>0.9996164577238646</v>
      </c>
      <c r="C62" s="8">
        <f t="shared" si="11"/>
        <v>0.9683540651</v>
      </c>
    </row>
    <row r="63">
      <c r="A63" s="11" t="s">
        <v>432</v>
      </c>
      <c r="B63" s="1">
        <v>0.974851659384377</v>
      </c>
      <c r="C63" s="8">
        <f t="shared" si="11"/>
        <v>0.9745447199</v>
      </c>
    </row>
    <row r="64">
      <c r="A64" s="11" t="s">
        <v>433</v>
      </c>
      <c r="B64" s="1">
        <v>0.9853652300125592</v>
      </c>
      <c r="C64" s="8">
        <f t="shared" si="11"/>
        <v>0.9953245404</v>
      </c>
    </row>
    <row r="65">
      <c r="A65" s="11" t="s">
        <v>434</v>
      </c>
      <c r="B65" s="1">
        <v>0.9733851742109181</v>
      </c>
      <c r="C65" s="8">
        <f t="shared" si="11"/>
        <v>0.9675026696</v>
      </c>
    </row>
    <row r="66">
      <c r="A66" s="11" t="s">
        <v>435</v>
      </c>
      <c r="B66" s="1">
        <v>1.0431673071571996</v>
      </c>
      <c r="C66" s="8">
        <f t="shared" si="11"/>
        <v>0.9680654564</v>
      </c>
    </row>
    <row r="68">
      <c r="B68" s="1" t="s">
        <v>11</v>
      </c>
    </row>
    <row r="69">
      <c r="A69" s="1" t="s">
        <v>430</v>
      </c>
      <c r="B69" s="1">
        <v>1.0</v>
      </c>
      <c r="C69" s="1">
        <v>773.47</v>
      </c>
    </row>
    <row r="70">
      <c r="A70" s="1" t="s">
        <v>431</v>
      </c>
      <c r="B70" s="1">
        <v>1.052795161493553</v>
      </c>
      <c r="C70" s="1">
        <v>784.29</v>
      </c>
    </row>
    <row r="71">
      <c r="A71" s="1" t="s">
        <v>432</v>
      </c>
      <c r="B71" s="1">
        <v>1.0709815615943552</v>
      </c>
      <c r="C71" s="1">
        <v>792.48</v>
      </c>
    </row>
    <row r="72">
      <c r="A72" s="1" t="s">
        <v>433</v>
      </c>
      <c r="B72" s="1">
        <v>1.0242765340837499</v>
      </c>
      <c r="C72" s="1">
        <v>780.38</v>
      </c>
    </row>
    <row r="73">
      <c r="A73" s="1" t="s">
        <v>434</v>
      </c>
      <c r="B73" s="1">
        <v>1.0464530219664834</v>
      </c>
      <c r="C73" s="1">
        <v>794.13</v>
      </c>
    </row>
    <row r="74">
      <c r="A74" s="1" t="s">
        <v>435</v>
      </c>
      <c r="B74" s="1">
        <v>1.0294846486622706</v>
      </c>
      <c r="C74" s="1">
        <v>779.84</v>
      </c>
    </row>
    <row r="77">
      <c r="B77" s="1" t="s">
        <v>11</v>
      </c>
    </row>
    <row r="78">
      <c r="A78" s="1" t="s">
        <v>430</v>
      </c>
      <c r="B78" s="1">
        <v>1.0</v>
      </c>
      <c r="C78" s="8">
        <f t="shared" ref="C78:C83" si="12">C69/C$69</f>
        <v>1</v>
      </c>
    </row>
    <row r="79">
      <c r="A79" s="1" t="s">
        <v>431</v>
      </c>
      <c r="B79" s="1">
        <v>1.052795161493553</v>
      </c>
      <c r="C79" s="8">
        <f t="shared" si="12"/>
        <v>1.013988907</v>
      </c>
    </row>
    <row r="80">
      <c r="A80" s="1" t="s">
        <v>432</v>
      </c>
      <c r="B80" s="1">
        <v>1.0709815615943552</v>
      </c>
      <c r="C80" s="8">
        <f t="shared" si="12"/>
        <v>1.024577553</v>
      </c>
    </row>
    <row r="81">
      <c r="A81" s="1" t="s">
        <v>433</v>
      </c>
      <c r="B81" s="1">
        <v>1.0242765340837499</v>
      </c>
      <c r="C81" s="8">
        <f t="shared" si="12"/>
        <v>1.008933766</v>
      </c>
    </row>
    <row r="82">
      <c r="A82" s="1" t="s">
        <v>434</v>
      </c>
      <c r="B82" s="1">
        <v>1.0464530219664834</v>
      </c>
      <c r="C82" s="8">
        <f t="shared" si="12"/>
        <v>1.026710797</v>
      </c>
    </row>
    <row r="83">
      <c r="A83" s="1" t="s">
        <v>435</v>
      </c>
      <c r="B83" s="1">
        <v>1.0294846486622706</v>
      </c>
      <c r="C83" s="8">
        <f t="shared" si="12"/>
        <v>1.008235614</v>
      </c>
    </row>
    <row r="85">
      <c r="B85" s="1" t="s">
        <v>15</v>
      </c>
    </row>
    <row r="86">
      <c r="A86" s="11" t="s">
        <v>430</v>
      </c>
      <c r="B86" s="1">
        <v>1.0</v>
      </c>
      <c r="C86" s="1">
        <v>685.61</v>
      </c>
    </row>
    <row r="87">
      <c r="A87" s="11" t="s">
        <v>431</v>
      </c>
      <c r="B87" s="1">
        <v>1.0437327339982208</v>
      </c>
      <c r="C87" s="1">
        <v>687.75</v>
      </c>
    </row>
    <row r="88">
      <c r="A88" s="11" t="s">
        <v>432</v>
      </c>
      <c r="B88" s="1">
        <v>0.8558334261721506</v>
      </c>
      <c r="C88" s="1">
        <v>680.96</v>
      </c>
    </row>
    <row r="89">
      <c r="A89" s="11" t="s">
        <v>433</v>
      </c>
      <c r="B89" s="1">
        <v>0.8548921212943185</v>
      </c>
      <c r="C89" s="1">
        <v>688.94</v>
      </c>
    </row>
    <row r="90">
      <c r="A90" s="11" t="s">
        <v>434</v>
      </c>
      <c r="B90" s="1">
        <v>0.7983992973312473</v>
      </c>
      <c r="C90" s="1">
        <v>666.84</v>
      </c>
    </row>
    <row r="91">
      <c r="A91" s="11" t="s">
        <v>435</v>
      </c>
      <c r="B91" s="1">
        <v>0.8042554084665773</v>
      </c>
      <c r="C91" s="1">
        <v>667.14</v>
      </c>
    </row>
    <row r="93">
      <c r="B93" s="1" t="s">
        <v>15</v>
      </c>
    </row>
    <row r="94">
      <c r="A94" s="11" t="s">
        <v>430</v>
      </c>
      <c r="B94" s="1">
        <v>1.0</v>
      </c>
      <c r="C94" s="8">
        <f t="shared" ref="C94:C99" si="13">C86/$C$86</f>
        <v>1</v>
      </c>
      <c r="D94" s="8">
        <f t="shared" ref="D94:D99" si="14">1+(C94-C$94)*5</f>
        <v>1</v>
      </c>
    </row>
    <row r="95">
      <c r="A95" s="11" t="s">
        <v>431</v>
      </c>
      <c r="B95" s="1">
        <v>1.0437327339982208</v>
      </c>
      <c r="C95" s="8">
        <f t="shared" si="13"/>
        <v>1.003121308</v>
      </c>
      <c r="D95" s="8">
        <f t="shared" si="14"/>
        <v>1.01560654</v>
      </c>
    </row>
    <row r="96">
      <c r="A96" s="11" t="s">
        <v>432</v>
      </c>
      <c r="B96" s="1">
        <v>0.8558334261721506</v>
      </c>
      <c r="C96" s="8">
        <f t="shared" si="13"/>
        <v>0.9932177185</v>
      </c>
      <c r="D96" s="8">
        <f t="shared" si="14"/>
        <v>0.9660885926</v>
      </c>
    </row>
    <row r="97">
      <c r="A97" s="11" t="s">
        <v>433</v>
      </c>
      <c r="B97" s="1">
        <v>0.8548921212943185</v>
      </c>
      <c r="C97" s="8">
        <f t="shared" si="13"/>
        <v>1.004856989</v>
      </c>
      <c r="D97" s="8">
        <f t="shared" si="14"/>
        <v>1.024284943</v>
      </c>
    </row>
    <row r="98">
      <c r="A98" s="11" t="s">
        <v>434</v>
      </c>
      <c r="B98" s="1">
        <v>0.7983992973312473</v>
      </c>
      <c r="C98" s="8">
        <f t="shared" si="13"/>
        <v>0.9726229197</v>
      </c>
      <c r="D98" s="8">
        <f t="shared" si="14"/>
        <v>0.8631145987</v>
      </c>
    </row>
    <row r="99">
      <c r="A99" s="11" t="s">
        <v>435</v>
      </c>
      <c r="B99" s="1">
        <v>0.8042554084665773</v>
      </c>
      <c r="C99" s="8">
        <f t="shared" si="13"/>
        <v>0.9730604863</v>
      </c>
      <c r="D99" s="8">
        <f t="shared" si="14"/>
        <v>0.8653024314</v>
      </c>
    </row>
    <row r="101">
      <c r="B101" s="1" t="s">
        <v>17</v>
      </c>
    </row>
    <row r="102">
      <c r="A102" s="1" t="s">
        <v>430</v>
      </c>
      <c r="B102" s="1">
        <v>1.0</v>
      </c>
      <c r="C102" s="1">
        <v>582.13</v>
      </c>
    </row>
    <row r="103">
      <c r="A103" s="1" t="s">
        <v>431</v>
      </c>
      <c r="B103" s="1">
        <v>0.9819765347333559</v>
      </c>
      <c r="C103" s="1">
        <v>580.36</v>
      </c>
    </row>
    <row r="104">
      <c r="A104" s="1" t="s">
        <v>432</v>
      </c>
      <c r="B104" s="1">
        <v>0.7966840405427896</v>
      </c>
      <c r="C104" s="1">
        <v>566.97</v>
      </c>
    </row>
    <row r="105">
      <c r="A105" s="1" t="s">
        <v>433</v>
      </c>
      <c r="B105" s="1">
        <v>0.7939689334869875</v>
      </c>
      <c r="C105" s="1">
        <v>571.76</v>
      </c>
    </row>
    <row r="106">
      <c r="A106" s="1" t="s">
        <v>434</v>
      </c>
      <c r="B106" s="1">
        <v>0.7933895701967096</v>
      </c>
      <c r="C106" s="1">
        <v>556.52</v>
      </c>
    </row>
    <row r="107">
      <c r="A107" s="1" t="s">
        <v>435</v>
      </c>
      <c r="B107" s="1">
        <v>0.8035315879399737</v>
      </c>
      <c r="C107" s="1">
        <v>568.18</v>
      </c>
    </row>
    <row r="109">
      <c r="B109" s="1" t="s">
        <v>17</v>
      </c>
    </row>
    <row r="110">
      <c r="A110" s="11" t="s">
        <v>430</v>
      </c>
      <c r="B110" s="1">
        <v>1.0</v>
      </c>
      <c r="C110" s="8">
        <f t="shared" ref="C110:C115" si="15">C102/$C$102</f>
        <v>1</v>
      </c>
    </row>
    <row r="111">
      <c r="A111" s="11" t="s">
        <v>431</v>
      </c>
      <c r="B111" s="1">
        <v>0.9819765347333559</v>
      </c>
      <c r="C111" s="8">
        <f t="shared" si="15"/>
        <v>0.996959442</v>
      </c>
    </row>
    <row r="112">
      <c r="A112" s="11" t="s">
        <v>432</v>
      </c>
      <c r="B112" s="1">
        <v>0.7966840405427896</v>
      </c>
      <c r="C112" s="8">
        <f t="shared" si="15"/>
        <v>0.973957707</v>
      </c>
    </row>
    <row r="113">
      <c r="A113" s="11" t="s">
        <v>433</v>
      </c>
      <c r="B113" s="1">
        <v>0.7939689334869875</v>
      </c>
      <c r="C113" s="8">
        <f t="shared" si="15"/>
        <v>0.9821861096</v>
      </c>
    </row>
    <row r="114">
      <c r="A114" s="11" t="s">
        <v>434</v>
      </c>
      <c r="B114" s="1">
        <v>0.7933895701967096</v>
      </c>
      <c r="C114" s="8">
        <f t="shared" si="15"/>
        <v>0.9560063903</v>
      </c>
    </row>
    <row r="115">
      <c r="A115" s="11" t="s">
        <v>435</v>
      </c>
      <c r="B115" s="1">
        <v>0.8035315879399737</v>
      </c>
      <c r="C115" s="8">
        <f t="shared" si="15"/>
        <v>0.9760362806</v>
      </c>
    </row>
    <row r="117">
      <c r="B117" s="1" t="s">
        <v>722</v>
      </c>
    </row>
    <row r="118">
      <c r="A118" s="11" t="s">
        <v>430</v>
      </c>
      <c r="B118" s="1">
        <v>1.0</v>
      </c>
      <c r="C118" s="1">
        <v>685.61</v>
      </c>
    </row>
    <row r="119">
      <c r="A119" s="11" t="s">
        <v>431</v>
      </c>
      <c r="B119" s="1">
        <v>1.0064890504343629</v>
      </c>
      <c r="C119" s="1">
        <v>687.75</v>
      </c>
    </row>
    <row r="120">
      <c r="A120" s="11" t="s">
        <v>432</v>
      </c>
      <c r="B120" s="1">
        <v>1.0064890504343629</v>
      </c>
      <c r="C120" s="1">
        <v>680.96</v>
      </c>
    </row>
    <row r="121">
      <c r="A121" s="11" t="s">
        <v>433</v>
      </c>
      <c r="B121" s="1">
        <v>1.0076767615830116</v>
      </c>
      <c r="C121" s="1">
        <v>688.94</v>
      </c>
    </row>
    <row r="122">
      <c r="A122" s="11" t="s">
        <v>434</v>
      </c>
      <c r="B122" s="1">
        <v>1.0082875844594594</v>
      </c>
      <c r="C122" s="1">
        <v>666.84</v>
      </c>
    </row>
    <row r="123">
      <c r="A123" s="11" t="s">
        <v>435</v>
      </c>
      <c r="B123" s="1">
        <v>1.018249276061776</v>
      </c>
      <c r="C123" s="1">
        <v>667.14</v>
      </c>
    </row>
    <row r="125">
      <c r="B125" s="1" t="s">
        <v>722</v>
      </c>
    </row>
    <row r="126">
      <c r="A126" s="1" t="s">
        <v>430</v>
      </c>
      <c r="B126" s="1">
        <v>1.0</v>
      </c>
      <c r="C126" s="8">
        <f t="shared" ref="C126:C131" si="16">C118/$C$118</f>
        <v>1</v>
      </c>
    </row>
    <row r="127">
      <c r="A127" s="1" t="s">
        <v>431</v>
      </c>
      <c r="B127" s="1">
        <v>1.0064890504343629</v>
      </c>
      <c r="C127" s="8">
        <f t="shared" si="16"/>
        <v>1.003121308</v>
      </c>
    </row>
    <row r="128">
      <c r="A128" s="1" t="s">
        <v>432</v>
      </c>
      <c r="B128" s="1">
        <v>1.0064890504343629</v>
      </c>
      <c r="C128" s="8">
        <f t="shared" si="16"/>
        <v>0.9932177185</v>
      </c>
    </row>
    <row r="129">
      <c r="A129" s="1" t="s">
        <v>433</v>
      </c>
      <c r="B129" s="1">
        <v>1.0076767615830116</v>
      </c>
      <c r="C129" s="8">
        <f t="shared" si="16"/>
        <v>1.004856989</v>
      </c>
    </row>
    <row r="130">
      <c r="A130" s="1" t="s">
        <v>434</v>
      </c>
      <c r="B130" s="1">
        <v>1.0082875844594594</v>
      </c>
      <c r="C130" s="8">
        <f t="shared" si="16"/>
        <v>0.9726229197</v>
      </c>
    </row>
    <row r="131">
      <c r="A131" s="1" t="s">
        <v>435</v>
      </c>
      <c r="B131" s="1">
        <v>1.018249276061776</v>
      </c>
      <c r="C131" s="8">
        <f t="shared" si="16"/>
        <v>0.9730604863</v>
      </c>
    </row>
    <row r="133">
      <c r="B133" s="1" t="s">
        <v>19</v>
      </c>
    </row>
    <row r="134">
      <c r="A134" s="11" t="s">
        <v>430</v>
      </c>
      <c r="B134" s="1">
        <v>1.0</v>
      </c>
      <c r="C134" s="1">
        <v>940.95</v>
      </c>
    </row>
    <row r="135">
      <c r="A135" s="11" t="s">
        <v>431</v>
      </c>
      <c r="B135" s="1">
        <v>0.9806986255179715</v>
      </c>
      <c r="C135" s="1">
        <v>976.82</v>
      </c>
    </row>
    <row r="136">
      <c r="A136" s="11" t="s">
        <v>432</v>
      </c>
      <c r="B136" s="1">
        <v>0.7184861312307835</v>
      </c>
      <c r="C136" s="1">
        <v>959.93</v>
      </c>
    </row>
    <row r="137">
      <c r="A137" s="11" t="s">
        <v>433</v>
      </c>
      <c r="B137" s="1">
        <v>0.7192838688984523</v>
      </c>
      <c r="C137" s="1">
        <v>951.3</v>
      </c>
    </row>
    <row r="138">
      <c r="A138" s="11" t="s">
        <v>434</v>
      </c>
      <c r="B138" s="1">
        <v>0.7169165030658269</v>
      </c>
      <c r="C138" s="1">
        <v>920.82</v>
      </c>
    </row>
    <row r="139">
      <c r="A139" s="11" t="s">
        <v>435</v>
      </c>
      <c r="B139" s="1">
        <v>0.7233718338684872</v>
      </c>
      <c r="C139" s="1">
        <v>930.14</v>
      </c>
    </row>
    <row r="141">
      <c r="B141" s="1" t="s">
        <v>19</v>
      </c>
    </row>
    <row r="142">
      <c r="A142" s="11" t="s">
        <v>430</v>
      </c>
      <c r="B142" s="1">
        <v>1.0</v>
      </c>
      <c r="C142" s="8">
        <f t="shared" ref="C142:C147" si="17">C134/$C$134</f>
        <v>1</v>
      </c>
    </row>
    <row r="143">
      <c r="A143" s="11" t="s">
        <v>431</v>
      </c>
      <c r="B143" s="1">
        <v>0.9806986255179715</v>
      </c>
      <c r="C143" s="8">
        <f t="shared" si="17"/>
        <v>1.038121048</v>
      </c>
    </row>
    <row r="144">
      <c r="A144" s="11" t="s">
        <v>432</v>
      </c>
      <c r="B144" s="1">
        <v>0.7184861312307835</v>
      </c>
      <c r="C144" s="8">
        <f t="shared" si="17"/>
        <v>1.020171104</v>
      </c>
    </row>
    <row r="145">
      <c r="A145" s="11" t="s">
        <v>433</v>
      </c>
      <c r="B145" s="1">
        <v>0.7192838688984523</v>
      </c>
      <c r="C145" s="8">
        <f t="shared" si="17"/>
        <v>1.010999522</v>
      </c>
    </row>
    <row r="146">
      <c r="A146" s="11" t="s">
        <v>434</v>
      </c>
      <c r="B146" s="1">
        <v>0.7169165030658269</v>
      </c>
      <c r="C146" s="8">
        <f t="shared" si="17"/>
        <v>0.9786067272</v>
      </c>
    </row>
    <row r="147">
      <c r="A147" s="11" t="s">
        <v>435</v>
      </c>
      <c r="B147" s="1">
        <v>0.7233718338684872</v>
      </c>
      <c r="C147" s="8">
        <f t="shared" si="17"/>
        <v>0.9885116106</v>
      </c>
    </row>
    <row r="149">
      <c r="B149" s="1" t="s">
        <v>20</v>
      </c>
    </row>
    <row r="150">
      <c r="A150" s="11" t="s">
        <v>430</v>
      </c>
      <c r="B150" s="1">
        <v>1.0</v>
      </c>
      <c r="C150" s="1">
        <v>988.36</v>
      </c>
    </row>
    <row r="151">
      <c r="A151" s="11" t="s">
        <v>431</v>
      </c>
      <c r="B151" s="1">
        <v>0.9376345879946736</v>
      </c>
      <c r="C151" s="1">
        <v>991.62</v>
      </c>
    </row>
    <row r="152">
      <c r="A152" s="11" t="s">
        <v>432</v>
      </c>
      <c r="B152" s="1">
        <v>0.7623805507410256</v>
      </c>
      <c r="C152" s="1">
        <v>965.53</v>
      </c>
    </row>
    <row r="153">
      <c r="A153" s="11" t="s">
        <v>433</v>
      </c>
      <c r="B153" s="1">
        <v>0.7701337460955965</v>
      </c>
      <c r="C153" s="1">
        <v>989.09</v>
      </c>
    </row>
    <row r="154">
      <c r="A154" s="11" t="s">
        <v>434</v>
      </c>
      <c r="B154" s="1">
        <v>0.7469900177030521</v>
      </c>
      <c r="C154" s="1">
        <v>934.1</v>
      </c>
    </row>
    <row r="155">
      <c r="A155" s="11" t="s">
        <v>435</v>
      </c>
      <c r="B155" s="1">
        <v>0.7556747087338147</v>
      </c>
      <c r="C155" s="1">
        <v>991.14</v>
      </c>
    </row>
    <row r="157">
      <c r="B157" s="1" t="s">
        <v>20</v>
      </c>
    </row>
    <row r="158">
      <c r="A158" s="1" t="s">
        <v>430</v>
      </c>
      <c r="B158" s="1">
        <v>1.0</v>
      </c>
      <c r="C158" s="8">
        <f t="shared" ref="C158:C163" si="18">C150/$C$150</f>
        <v>1</v>
      </c>
    </row>
    <row r="159">
      <c r="A159" s="1" t="s">
        <v>431</v>
      </c>
      <c r="B159" s="1">
        <v>0.9376345879946736</v>
      </c>
      <c r="C159" s="8">
        <f t="shared" si="18"/>
        <v>1.003298393</v>
      </c>
    </row>
    <row r="160">
      <c r="A160" s="1" t="s">
        <v>432</v>
      </c>
      <c r="B160" s="1">
        <v>0.7623805507410256</v>
      </c>
      <c r="C160" s="8">
        <f t="shared" si="18"/>
        <v>0.9769011291</v>
      </c>
    </row>
    <row r="161">
      <c r="A161" s="1" t="s">
        <v>433</v>
      </c>
      <c r="B161" s="1">
        <v>0.7701337460955965</v>
      </c>
      <c r="C161" s="8">
        <f t="shared" si="18"/>
        <v>1.000738597</v>
      </c>
    </row>
    <row r="162">
      <c r="A162" s="1" t="s">
        <v>434</v>
      </c>
      <c r="B162" s="1">
        <v>0.7469900177030521</v>
      </c>
      <c r="C162" s="8">
        <f t="shared" si="18"/>
        <v>0.9451009754</v>
      </c>
    </row>
    <row r="163">
      <c r="A163" s="1" t="s">
        <v>435</v>
      </c>
      <c r="B163" s="1">
        <v>0.7556747087338147</v>
      </c>
      <c r="C163" s="8">
        <f t="shared" si="18"/>
        <v>1.00281274</v>
      </c>
    </row>
    <row r="165">
      <c r="B165" s="1" t="s">
        <v>21</v>
      </c>
    </row>
    <row r="166">
      <c r="A166" s="11" t="s">
        <v>430</v>
      </c>
      <c r="B166" s="1">
        <v>1.0</v>
      </c>
      <c r="C166" s="1">
        <v>627.71</v>
      </c>
    </row>
    <row r="167">
      <c r="A167" s="11" t="s">
        <v>431</v>
      </c>
      <c r="B167" s="1">
        <v>1.0985570065612222</v>
      </c>
      <c r="C167" s="1">
        <v>638.87</v>
      </c>
    </row>
    <row r="168">
      <c r="A168" s="11" t="s">
        <v>432</v>
      </c>
      <c r="B168" s="1">
        <v>0.9751022219404735</v>
      </c>
      <c r="C168" s="1">
        <v>651.97</v>
      </c>
    </row>
    <row r="169">
      <c r="A169" s="11" t="s">
        <v>433</v>
      </c>
      <c r="B169" s="1">
        <v>0.9637468699483344</v>
      </c>
      <c r="C169" s="1">
        <v>654.84</v>
      </c>
    </row>
    <row r="170">
      <c r="A170" s="11" t="s">
        <v>434</v>
      </c>
      <c r="B170" s="1">
        <v>0.8910702399442136</v>
      </c>
      <c r="C170" s="1">
        <v>612.89</v>
      </c>
    </row>
    <row r="171">
      <c r="A171" s="11" t="s">
        <v>435</v>
      </c>
      <c r="B171" s="1">
        <v>0.9092403879679228</v>
      </c>
      <c r="C171" s="1">
        <v>625.3</v>
      </c>
    </row>
    <row r="173">
      <c r="B173" s="1" t="s">
        <v>21</v>
      </c>
    </row>
    <row r="174">
      <c r="A174" s="11" t="s">
        <v>430</v>
      </c>
      <c r="B174" s="1">
        <v>1.0</v>
      </c>
      <c r="C174" s="8">
        <f t="shared" ref="C174:C179" si="19">C166/$C$166</f>
        <v>1</v>
      </c>
      <c r="D174" s="8">
        <f t="shared" ref="D174:D179" si="20">1+(C174-C$174)*5</f>
        <v>1</v>
      </c>
    </row>
    <row r="175">
      <c r="A175" s="11" t="s">
        <v>431</v>
      </c>
      <c r="B175" s="1">
        <v>1.0985570065612222</v>
      </c>
      <c r="C175" s="8">
        <f t="shared" si="19"/>
        <v>1.017778911</v>
      </c>
      <c r="D175" s="8">
        <f t="shared" si="20"/>
        <v>1.088894553</v>
      </c>
    </row>
    <row r="176">
      <c r="A176" s="11" t="s">
        <v>432</v>
      </c>
      <c r="B176" s="1">
        <v>0.9751022219404735</v>
      </c>
      <c r="C176" s="8">
        <f t="shared" si="19"/>
        <v>1.03864842</v>
      </c>
      <c r="D176" s="8">
        <f t="shared" si="20"/>
        <v>1.193242102</v>
      </c>
    </row>
    <row r="177">
      <c r="A177" s="11" t="s">
        <v>433</v>
      </c>
      <c r="B177" s="1">
        <v>0.9637468699483344</v>
      </c>
      <c r="C177" s="8">
        <f t="shared" si="19"/>
        <v>1.043220595</v>
      </c>
      <c r="D177" s="8">
        <f t="shared" si="20"/>
        <v>1.216102977</v>
      </c>
    </row>
    <row r="178">
      <c r="A178" s="11" t="s">
        <v>434</v>
      </c>
      <c r="B178" s="1">
        <v>0.8910702399442136</v>
      </c>
      <c r="C178" s="8">
        <f t="shared" si="19"/>
        <v>0.9763903713</v>
      </c>
      <c r="D178" s="8">
        <f t="shared" si="20"/>
        <v>0.8819518567</v>
      </c>
    </row>
    <row r="179">
      <c r="A179" s="11" t="s">
        <v>435</v>
      </c>
      <c r="B179" s="1">
        <v>0.9092403879679228</v>
      </c>
      <c r="C179" s="8">
        <f t="shared" si="19"/>
        <v>0.9961606474</v>
      </c>
      <c r="D179" s="8">
        <f t="shared" si="20"/>
        <v>0.9808032372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9.29"/>
  </cols>
  <sheetData>
    <row r="1">
      <c r="A1" s="1">
        <v>1.0</v>
      </c>
      <c r="B1" s="1">
        <v>9.33</v>
      </c>
      <c r="D1" s="1" t="s">
        <v>23</v>
      </c>
    </row>
    <row r="2">
      <c r="A2" s="1">
        <v>100.0</v>
      </c>
      <c r="B2" s="1">
        <v>9.32</v>
      </c>
    </row>
    <row r="3">
      <c r="A3" s="1">
        <v>200.0</v>
      </c>
      <c r="B3" s="1">
        <v>9.36</v>
      </c>
    </row>
    <row r="4">
      <c r="A4" s="1">
        <v>300.0</v>
      </c>
      <c r="B4" s="1">
        <v>9.34</v>
      </c>
    </row>
    <row r="5">
      <c r="A5" s="1">
        <v>400.0</v>
      </c>
      <c r="B5" s="1">
        <v>9.48</v>
      </c>
    </row>
    <row r="6">
      <c r="A6" s="1">
        <v>500.0</v>
      </c>
      <c r="B6" s="1">
        <v>9.45</v>
      </c>
    </row>
    <row r="7">
      <c r="A7" s="1">
        <v>600.0</v>
      </c>
      <c r="B7" s="1">
        <v>9.45</v>
      </c>
    </row>
    <row r="8">
      <c r="A8" s="1">
        <v>700.0</v>
      </c>
      <c r="B8" s="1">
        <v>9.42</v>
      </c>
    </row>
    <row r="9">
      <c r="A9" s="1">
        <v>800.0</v>
      </c>
      <c r="B9" s="1">
        <v>9.45</v>
      </c>
    </row>
    <row r="10">
      <c r="A10" s="1">
        <v>900.0</v>
      </c>
      <c r="B10" s="1">
        <v>9.26</v>
      </c>
    </row>
    <row r="11">
      <c r="A11" s="1">
        <v>1000.0</v>
      </c>
      <c r="B11" s="1">
        <v>9.25</v>
      </c>
    </row>
    <row r="12">
      <c r="A12" s="1">
        <v>1100.0</v>
      </c>
      <c r="B12" s="1">
        <v>9.26</v>
      </c>
    </row>
    <row r="13">
      <c r="A13" s="1">
        <v>1200.0</v>
      </c>
      <c r="B13" s="1">
        <v>9.27</v>
      </c>
    </row>
    <row r="14">
      <c r="A14" s="1">
        <v>1250.0</v>
      </c>
      <c r="B14" s="1">
        <v>9.25</v>
      </c>
    </row>
    <row r="15">
      <c r="A15" s="1">
        <v>1275.0</v>
      </c>
      <c r="B15" s="1">
        <v>9.26</v>
      </c>
    </row>
    <row r="16">
      <c r="A16" s="1">
        <v>1285.0</v>
      </c>
      <c r="B16" s="1">
        <v>9.28</v>
      </c>
    </row>
    <row r="17">
      <c r="A17" s="1">
        <v>1290.0</v>
      </c>
      <c r="B17" s="1">
        <v>9.23</v>
      </c>
    </row>
    <row r="18">
      <c r="A18" s="6">
        <v>1292.0</v>
      </c>
      <c r="B18" s="6">
        <v>9.23</v>
      </c>
      <c r="C18" s="1" t="s">
        <v>24</v>
      </c>
    </row>
    <row r="19">
      <c r="A19" s="1">
        <v>1293.0</v>
      </c>
      <c r="B19" s="1">
        <v>8.84</v>
      </c>
      <c r="C19" s="7">
        <f>(B18-B19)/B19</f>
        <v>0.04411764706</v>
      </c>
    </row>
    <row r="20">
      <c r="A20" s="1">
        <v>1295.0</v>
      </c>
      <c r="B20" s="1">
        <v>8.83</v>
      </c>
    </row>
    <row r="21">
      <c r="A21" s="1">
        <v>1300.0</v>
      </c>
      <c r="B21" s="1">
        <v>8.85</v>
      </c>
    </row>
    <row r="22">
      <c r="A22" s="1">
        <v>1400.0</v>
      </c>
      <c r="B22" s="1">
        <v>8.84</v>
      </c>
    </row>
    <row r="23">
      <c r="A23" s="1">
        <v>1500.0</v>
      </c>
      <c r="B23" s="1">
        <v>8.82</v>
      </c>
    </row>
    <row r="24">
      <c r="A24" s="1">
        <v>1600.0</v>
      </c>
      <c r="B24" s="1">
        <v>8.88</v>
      </c>
    </row>
    <row r="25">
      <c r="A25" s="1">
        <v>1700.0</v>
      </c>
      <c r="B25" s="1">
        <v>8.89</v>
      </c>
      <c r="G25" s="1" t="s">
        <v>25</v>
      </c>
    </row>
    <row r="26">
      <c r="A26" s="1">
        <v>1766.0</v>
      </c>
      <c r="B26" s="1">
        <v>8.89</v>
      </c>
      <c r="C26" s="8">
        <f>average(B1:B26)*1744/3600</f>
        <v>4.448131624</v>
      </c>
    </row>
    <row r="27">
      <c r="B27" s="8">
        <f>sum(B11:B25)</f>
        <v>135.98</v>
      </c>
      <c r="C27" s="8">
        <f>B27/15</f>
        <v>9.065333333</v>
      </c>
    </row>
    <row r="29">
      <c r="A29" s="1" t="s">
        <v>26</v>
      </c>
    </row>
    <row r="30">
      <c r="A30" s="1" t="s">
        <v>27</v>
      </c>
      <c r="B30" s="1">
        <v>6.63</v>
      </c>
      <c r="C30" s="1">
        <v>6.62</v>
      </c>
      <c r="D30" s="9">
        <f>(C30-C31)/C31</f>
        <v>0.03924646782</v>
      </c>
    </row>
    <row r="31">
      <c r="A31" s="1" t="s">
        <v>28</v>
      </c>
      <c r="B31" s="1">
        <v>6.36</v>
      </c>
      <c r="C31" s="1">
        <v>6.37</v>
      </c>
    </row>
    <row r="33">
      <c r="A33" s="1" t="s">
        <v>29</v>
      </c>
    </row>
    <row r="34">
      <c r="A34" s="1" t="s">
        <v>27</v>
      </c>
      <c r="B34" s="1">
        <v>2.94</v>
      </c>
      <c r="C34" s="9">
        <f>(B34-B35)/B35</f>
        <v>0.03521126761</v>
      </c>
    </row>
    <row r="35">
      <c r="A35" s="1" t="s">
        <v>28</v>
      </c>
      <c r="B35" s="1">
        <v>2.84</v>
      </c>
    </row>
    <row r="37">
      <c r="A37" s="1" t="s">
        <v>30</v>
      </c>
    </row>
    <row r="38">
      <c r="A38" s="1" t="s">
        <v>27</v>
      </c>
      <c r="B38" s="1">
        <v>2.7</v>
      </c>
      <c r="C38" s="9">
        <f>(B38-B39)/B39</f>
        <v>0.03846153846</v>
      </c>
    </row>
    <row r="39">
      <c r="A39" s="1" t="s">
        <v>28</v>
      </c>
      <c r="B39" s="1">
        <v>2.6</v>
      </c>
    </row>
    <row r="41">
      <c r="A41" s="1" t="s">
        <v>31</v>
      </c>
    </row>
    <row r="42">
      <c r="A42" s="1" t="s">
        <v>27</v>
      </c>
      <c r="B42" s="1">
        <v>2.68</v>
      </c>
      <c r="C42" s="9">
        <f>(B42-B43)/B43</f>
        <v>0.03875968992</v>
      </c>
    </row>
    <row r="43">
      <c r="A43" s="1" t="s">
        <v>28</v>
      </c>
      <c r="B43" s="1">
        <v>2.58</v>
      </c>
    </row>
    <row r="46">
      <c r="A46" s="1" t="s">
        <v>32</v>
      </c>
      <c r="B46" s="1" t="s">
        <v>33</v>
      </c>
      <c r="C46" s="1" t="s">
        <v>34</v>
      </c>
    </row>
    <row r="47">
      <c r="A47" s="1">
        <v>0.0</v>
      </c>
      <c r="B47" s="1">
        <v>10.12</v>
      </c>
      <c r="C47" s="1" t="s">
        <v>35</v>
      </c>
      <c r="D47" s="1">
        <v>10.12</v>
      </c>
      <c r="E47" s="10">
        <f>(D47-D48)/D48</f>
        <v>0.4904270987</v>
      </c>
    </row>
    <row r="48">
      <c r="A48" s="1">
        <v>50.0</v>
      </c>
      <c r="B48" s="1">
        <v>10.1</v>
      </c>
      <c r="C48" s="1" t="s">
        <v>36</v>
      </c>
      <c r="D48" s="1">
        <v>6.79</v>
      </c>
    </row>
    <row r="49">
      <c r="A49" s="1">
        <v>100.0</v>
      </c>
      <c r="B49" s="1">
        <v>10.1</v>
      </c>
      <c r="C49" s="1" t="s">
        <v>37</v>
      </c>
    </row>
    <row r="50">
      <c r="A50" s="1">
        <v>150.0</v>
      </c>
      <c r="B50" s="1">
        <v>10.09</v>
      </c>
      <c r="C50" s="1" t="s">
        <v>38</v>
      </c>
    </row>
    <row r="51">
      <c r="A51" s="1">
        <v>200.0</v>
      </c>
      <c r="B51" s="1">
        <v>10.07</v>
      </c>
      <c r="C51" s="1" t="s">
        <v>39</v>
      </c>
    </row>
    <row r="52">
      <c r="A52" s="1">
        <v>250.0</v>
      </c>
      <c r="B52" s="1">
        <v>10.02</v>
      </c>
      <c r="C52" s="1" t="s">
        <v>40</v>
      </c>
    </row>
    <row r="53">
      <c r="A53" s="1">
        <v>300.0</v>
      </c>
      <c r="B53" s="1">
        <v>9.98</v>
      </c>
      <c r="C53" s="1" t="s">
        <v>41</v>
      </c>
    </row>
    <row r="54">
      <c r="A54" s="1">
        <v>350.0</v>
      </c>
      <c r="B54" s="1">
        <v>10.0</v>
      </c>
      <c r="C54" s="1" t="s">
        <v>42</v>
      </c>
    </row>
    <row r="55">
      <c r="A55" s="1">
        <v>400.0</v>
      </c>
      <c r="B55" s="1">
        <v>9.99</v>
      </c>
      <c r="C55" s="1" t="s">
        <v>43</v>
      </c>
    </row>
    <row r="56">
      <c r="A56" s="1">
        <v>450.0</v>
      </c>
      <c r="B56" s="1">
        <v>10.0</v>
      </c>
      <c r="C56" s="1" t="s">
        <v>44</v>
      </c>
    </row>
    <row r="57">
      <c r="A57" s="1">
        <v>500.0</v>
      </c>
      <c r="B57" s="1">
        <v>10.03</v>
      </c>
      <c r="C57" s="1" t="s">
        <v>45</v>
      </c>
    </row>
    <row r="58">
      <c r="A58" s="1">
        <v>550.0</v>
      </c>
      <c r="B58" s="1">
        <v>10.07</v>
      </c>
      <c r="C58" s="1" t="s">
        <v>46</v>
      </c>
    </row>
    <row r="59">
      <c r="A59" s="1">
        <v>600.0</v>
      </c>
      <c r="B59" s="1">
        <v>10.16</v>
      </c>
      <c r="C59" s="1" t="s">
        <v>47</v>
      </c>
    </row>
    <row r="60">
      <c r="A60" s="1">
        <v>650.0</v>
      </c>
      <c r="B60" s="1">
        <v>10.06</v>
      </c>
      <c r="C60" s="1" t="s">
        <v>48</v>
      </c>
    </row>
    <row r="61">
      <c r="A61" s="1">
        <v>700.0</v>
      </c>
      <c r="B61" s="1">
        <v>10.17</v>
      </c>
      <c r="C61" s="1" t="s">
        <v>49</v>
      </c>
    </row>
    <row r="62">
      <c r="A62" s="1">
        <v>750.0</v>
      </c>
      <c r="B62" s="1">
        <v>10.06</v>
      </c>
      <c r="C62" s="1" t="s">
        <v>50</v>
      </c>
    </row>
    <row r="63">
      <c r="A63" s="1">
        <v>800.0</v>
      </c>
      <c r="B63" s="1">
        <v>10.06</v>
      </c>
      <c r="C63" s="1" t="s">
        <v>51</v>
      </c>
    </row>
    <row r="64">
      <c r="A64" s="1">
        <v>850.0</v>
      </c>
      <c r="B64" s="1">
        <v>10.07</v>
      </c>
      <c r="C64" s="1" t="s">
        <v>52</v>
      </c>
    </row>
    <row r="65">
      <c r="A65" s="1">
        <v>900.0</v>
      </c>
      <c r="B65" s="1">
        <v>10.1</v>
      </c>
      <c r="C65" s="1" t="s">
        <v>53</v>
      </c>
    </row>
    <row r="66">
      <c r="A66" s="1">
        <v>950.0</v>
      </c>
      <c r="B66" s="1">
        <v>10.1</v>
      </c>
      <c r="C66" s="1" t="s">
        <v>54</v>
      </c>
    </row>
    <row r="67">
      <c r="A67" s="1">
        <v>1000.0</v>
      </c>
      <c r="B67" s="1">
        <v>10.1</v>
      </c>
      <c r="C67" s="1" t="s">
        <v>55</v>
      </c>
    </row>
    <row r="68">
      <c r="A68" s="1">
        <v>1050.0</v>
      </c>
      <c r="B68" s="1">
        <v>10.12</v>
      </c>
      <c r="C68" s="1" t="s">
        <v>56</v>
      </c>
    </row>
    <row r="69">
      <c r="A69" s="1">
        <v>1100.0</v>
      </c>
      <c r="B69" s="1">
        <v>10.01</v>
      </c>
      <c r="C69" s="1" t="s">
        <v>57</v>
      </c>
    </row>
    <row r="70">
      <c r="A70" s="1">
        <v>1150.0</v>
      </c>
      <c r="B70" s="1">
        <v>10.01</v>
      </c>
      <c r="C70" s="1" t="s">
        <v>58</v>
      </c>
    </row>
    <row r="71">
      <c r="A71" s="1">
        <v>1200.0</v>
      </c>
      <c r="B71" s="1">
        <v>10.07</v>
      </c>
      <c r="C71" s="1" t="s">
        <v>59</v>
      </c>
    </row>
    <row r="72">
      <c r="A72" s="1">
        <v>1250.0</v>
      </c>
      <c r="B72" s="1">
        <v>8.82</v>
      </c>
      <c r="C72" s="1" t="s">
        <v>60</v>
      </c>
    </row>
    <row r="73">
      <c r="A73" s="1">
        <v>1300.0</v>
      </c>
      <c r="B73" s="1">
        <v>10.02</v>
      </c>
      <c r="C73" s="1" t="s">
        <v>61</v>
      </c>
    </row>
    <row r="74">
      <c r="A74" s="1">
        <v>1350.0</v>
      </c>
      <c r="B74" s="1">
        <v>10.07</v>
      </c>
      <c r="C74" s="1" t="s">
        <v>62</v>
      </c>
    </row>
    <row r="75">
      <c r="A75" s="1">
        <v>1400.0</v>
      </c>
      <c r="B75" s="1">
        <v>10.1</v>
      </c>
      <c r="C75" s="1" t="s">
        <v>63</v>
      </c>
    </row>
    <row r="76">
      <c r="A76" s="1">
        <v>1450.0</v>
      </c>
      <c r="B76" s="1">
        <v>10.08</v>
      </c>
      <c r="C76" s="1" t="s">
        <v>64</v>
      </c>
    </row>
    <row r="77">
      <c r="A77" s="1">
        <v>1500.0</v>
      </c>
      <c r="B77" s="1">
        <v>10.21</v>
      </c>
      <c r="C77" s="1" t="s">
        <v>65</v>
      </c>
    </row>
    <row r="78">
      <c r="A78" s="1">
        <v>1550.0</v>
      </c>
      <c r="B78" s="1">
        <v>10.09</v>
      </c>
      <c r="C78" s="1" t="s">
        <v>66</v>
      </c>
    </row>
    <row r="79">
      <c r="A79" s="1">
        <v>1600.0</v>
      </c>
      <c r="B79" s="1">
        <v>10.21</v>
      </c>
      <c r="C79" s="1" t="s">
        <v>67</v>
      </c>
    </row>
    <row r="80">
      <c r="A80" s="1">
        <v>1650.0</v>
      </c>
      <c r="B80" s="1">
        <v>10.09</v>
      </c>
      <c r="C80" s="1" t="s">
        <v>68</v>
      </c>
    </row>
    <row r="81">
      <c r="A81" s="1">
        <v>1700.0</v>
      </c>
      <c r="B81" s="1">
        <v>10.05</v>
      </c>
      <c r="C81" s="1" t="s">
        <v>69</v>
      </c>
    </row>
    <row r="82">
      <c r="A82" s="1">
        <v>1750.0</v>
      </c>
      <c r="B82" s="1">
        <v>10.2</v>
      </c>
      <c r="C82" s="1" t="s">
        <v>70</v>
      </c>
    </row>
    <row r="83">
      <c r="A83" s="1">
        <v>1800.0</v>
      </c>
      <c r="B83" s="1">
        <v>10.22</v>
      </c>
      <c r="C83" s="1" t="s">
        <v>71</v>
      </c>
    </row>
    <row r="84">
      <c r="A84" s="1">
        <v>1850.0</v>
      </c>
      <c r="B84" s="1">
        <v>10.19</v>
      </c>
      <c r="C84" s="1" t="s">
        <v>72</v>
      </c>
    </row>
    <row r="85">
      <c r="A85" s="1">
        <v>1900.0</v>
      </c>
      <c r="B85" s="1">
        <v>11.68</v>
      </c>
      <c r="C85" s="1" t="s">
        <v>73</v>
      </c>
    </row>
    <row r="86">
      <c r="A86" s="1">
        <v>1910.0</v>
      </c>
      <c r="B86" s="1">
        <v>11.65</v>
      </c>
      <c r="C86" s="1" t="s">
        <v>74</v>
      </c>
    </row>
    <row r="87">
      <c r="A87" s="1">
        <v>1911.0</v>
      </c>
      <c r="B87" s="1">
        <v>10.02</v>
      </c>
      <c r="C87" s="1" t="s">
        <v>75</v>
      </c>
    </row>
    <row r="88">
      <c r="A88" s="1">
        <v>1912.0</v>
      </c>
      <c r="B88" s="1">
        <v>11.62</v>
      </c>
      <c r="C88" s="1" t="s">
        <v>76</v>
      </c>
    </row>
    <row r="89">
      <c r="A89" s="1">
        <v>1913.0</v>
      </c>
      <c r="B89" s="1">
        <v>11.55</v>
      </c>
      <c r="C89" s="1" t="s">
        <v>77</v>
      </c>
    </row>
    <row r="90">
      <c r="A90" s="1">
        <v>1914.0</v>
      </c>
      <c r="B90" s="1">
        <v>11.64</v>
      </c>
      <c r="C90" s="1" t="s">
        <v>78</v>
      </c>
    </row>
    <row r="91">
      <c r="A91" s="1">
        <v>1915.0</v>
      </c>
      <c r="B91" s="1">
        <v>8.71</v>
      </c>
      <c r="C91" s="1" t="s">
        <v>79</v>
      </c>
    </row>
    <row r="92">
      <c r="A92" s="1">
        <v>1916.0</v>
      </c>
      <c r="B92" s="1">
        <v>11.68</v>
      </c>
      <c r="C92" s="1" t="s">
        <v>80</v>
      </c>
    </row>
    <row r="93">
      <c r="A93" s="1">
        <v>1917.0</v>
      </c>
      <c r="B93" s="1">
        <v>11.55</v>
      </c>
      <c r="C93" s="1" t="s">
        <v>81</v>
      </c>
    </row>
    <row r="94">
      <c r="A94" s="1">
        <v>1918.0</v>
      </c>
      <c r="B94" s="1">
        <v>11.52</v>
      </c>
      <c r="C94" s="1" t="s">
        <v>82</v>
      </c>
    </row>
    <row r="95">
      <c r="A95" s="1">
        <v>1919.0</v>
      </c>
      <c r="B95" s="1">
        <v>11.52</v>
      </c>
      <c r="C95" s="1" t="s">
        <v>83</v>
      </c>
    </row>
    <row r="96">
      <c r="A96" s="1">
        <v>1920.0</v>
      </c>
      <c r="B96" s="1">
        <v>11.55</v>
      </c>
      <c r="C96" s="1" t="s">
        <v>84</v>
      </c>
    </row>
    <row r="97">
      <c r="A97" s="1">
        <v>1921.0</v>
      </c>
      <c r="B97" s="1">
        <v>11.62</v>
      </c>
      <c r="C97" s="1" t="s">
        <v>85</v>
      </c>
    </row>
    <row r="98">
      <c r="A98" s="1">
        <v>1922.0</v>
      </c>
      <c r="B98" s="1">
        <v>11.54</v>
      </c>
      <c r="C98" s="1" t="s">
        <v>86</v>
      </c>
    </row>
    <row r="99">
      <c r="A99" s="1">
        <v>1923.0</v>
      </c>
      <c r="B99" s="1">
        <v>11.58</v>
      </c>
      <c r="C99" s="1" t="s">
        <v>87</v>
      </c>
      <c r="D99" s="10">
        <f t="shared" ref="D99:D100" si="1">(B99-B100)/B100</f>
        <v>0.09867172676</v>
      </c>
      <c r="E99" s="1" t="s">
        <v>88</v>
      </c>
    </row>
    <row r="100">
      <c r="A100" s="1">
        <v>1924.0</v>
      </c>
      <c r="B100" s="1">
        <v>10.54</v>
      </c>
      <c r="C100" s="1" t="s">
        <v>89</v>
      </c>
      <c r="D100" s="10">
        <f t="shared" si="1"/>
        <v>0.1896162528</v>
      </c>
      <c r="E100" s="1" t="s">
        <v>90</v>
      </c>
    </row>
    <row r="101">
      <c r="A101" s="1">
        <v>1925.0</v>
      </c>
      <c r="B101" s="1">
        <v>8.86</v>
      </c>
      <c r="C101" s="1" t="s">
        <v>91</v>
      </c>
    </row>
    <row r="102">
      <c r="A102" s="1">
        <v>1926.0</v>
      </c>
      <c r="B102" s="1">
        <v>8.88</v>
      </c>
      <c r="C102" s="1" t="s">
        <v>92</v>
      </c>
    </row>
    <row r="103">
      <c r="A103" s="1">
        <v>1927.0</v>
      </c>
      <c r="B103" s="1">
        <v>8.87</v>
      </c>
      <c r="C103" s="1" t="s">
        <v>93</v>
      </c>
    </row>
    <row r="104">
      <c r="A104" s="1">
        <v>1928.0</v>
      </c>
      <c r="B104" s="1">
        <v>8.88</v>
      </c>
      <c r="C104" s="1" t="s">
        <v>94</v>
      </c>
    </row>
    <row r="105">
      <c r="A105" s="1">
        <v>1929.0</v>
      </c>
      <c r="B105" s="1">
        <v>8.89</v>
      </c>
      <c r="C105" s="1" t="s">
        <v>95</v>
      </c>
    </row>
    <row r="106">
      <c r="A106" s="1">
        <v>1930.0</v>
      </c>
      <c r="B106" s="1">
        <v>8.74</v>
      </c>
      <c r="C106" s="1" t="s">
        <v>96</v>
      </c>
    </row>
    <row r="107">
      <c r="A107" s="1">
        <v>1950.0</v>
      </c>
      <c r="B107" s="1">
        <v>8.78</v>
      </c>
      <c r="C107" s="1" t="s">
        <v>97</v>
      </c>
    </row>
    <row r="108">
      <c r="A108" s="1">
        <v>2000.0</v>
      </c>
      <c r="B108" s="1">
        <v>8.74</v>
      </c>
      <c r="C108" s="1" t="s">
        <v>98</v>
      </c>
    </row>
    <row r="109">
      <c r="A109" s="1">
        <v>2050.0</v>
      </c>
      <c r="B109" s="1">
        <v>8.81</v>
      </c>
      <c r="C109" s="1" t="s">
        <v>99</v>
      </c>
    </row>
    <row r="110">
      <c r="A110" s="1">
        <v>2100.0</v>
      </c>
      <c r="B110" s="1">
        <v>8.76</v>
      </c>
      <c r="C110" s="1" t="s">
        <v>100</v>
      </c>
    </row>
    <row r="111">
      <c r="A111" s="1">
        <v>2150.0</v>
      </c>
      <c r="B111" s="1">
        <v>8.79</v>
      </c>
      <c r="C111" s="1" t="s">
        <v>101</v>
      </c>
    </row>
    <row r="112">
      <c r="A112" s="1">
        <v>2200.0</v>
      </c>
      <c r="B112" s="1">
        <v>8.81</v>
      </c>
      <c r="C112" s="1" t="s">
        <v>102</v>
      </c>
    </row>
    <row r="113">
      <c r="A113" s="1">
        <v>2210.0</v>
      </c>
      <c r="B113" s="1">
        <v>8.73</v>
      </c>
      <c r="C113" s="1" t="s">
        <v>103</v>
      </c>
    </row>
    <row r="114">
      <c r="A114" s="1">
        <v>2220.0</v>
      </c>
      <c r="B114" s="1">
        <v>8.64</v>
      </c>
      <c r="C114" s="1" t="s">
        <v>104</v>
      </c>
    </row>
    <row r="115">
      <c r="A115" s="1">
        <v>2230.0</v>
      </c>
      <c r="B115" s="1">
        <v>8.62</v>
      </c>
      <c r="C115" s="1" t="s">
        <v>105</v>
      </c>
    </row>
    <row r="116">
      <c r="A116" s="1">
        <v>2231.0</v>
      </c>
      <c r="B116" s="1">
        <v>8.63</v>
      </c>
      <c r="C116" s="1" t="s">
        <v>106</v>
      </c>
    </row>
    <row r="117">
      <c r="A117" s="1">
        <v>2232.0</v>
      </c>
      <c r="B117" s="1">
        <v>8.63</v>
      </c>
      <c r="C117" s="1" t="s">
        <v>107</v>
      </c>
    </row>
    <row r="118">
      <c r="A118" s="1">
        <v>2233.0</v>
      </c>
      <c r="B118" s="1">
        <v>8.63</v>
      </c>
      <c r="C118" s="1" t="s">
        <v>108</v>
      </c>
    </row>
    <row r="119">
      <c r="A119" s="1">
        <v>2234.0</v>
      </c>
      <c r="B119" s="1">
        <v>7.29</v>
      </c>
      <c r="C119" s="1" t="s">
        <v>109</v>
      </c>
    </row>
    <row r="120">
      <c r="A120" s="1">
        <v>2235.0</v>
      </c>
      <c r="B120" s="1">
        <v>8.65</v>
      </c>
      <c r="C120" s="1" t="s">
        <v>110</v>
      </c>
    </row>
    <row r="121">
      <c r="A121" s="1">
        <v>2236.0</v>
      </c>
      <c r="B121" s="1">
        <v>8.62</v>
      </c>
      <c r="C121" s="1" t="s">
        <v>111</v>
      </c>
    </row>
    <row r="122">
      <c r="A122" s="1">
        <v>2237.0</v>
      </c>
      <c r="B122" s="1">
        <v>8.63</v>
      </c>
      <c r="C122" s="1" t="s">
        <v>112</v>
      </c>
    </row>
    <row r="123">
      <c r="A123" s="1">
        <v>2238.0</v>
      </c>
      <c r="B123" s="1">
        <v>8.65</v>
      </c>
      <c r="C123" s="1" t="s">
        <v>113</v>
      </c>
      <c r="D123" s="10">
        <f>(B123-B124)/B124</f>
        <v>0.1833105335</v>
      </c>
    </row>
    <row r="124">
      <c r="A124" s="1">
        <v>2239.0</v>
      </c>
      <c r="B124" s="1">
        <v>7.31</v>
      </c>
      <c r="C124" s="1" t="s">
        <v>114</v>
      </c>
    </row>
    <row r="125">
      <c r="A125" s="1">
        <v>2240.0</v>
      </c>
      <c r="B125" s="1">
        <v>7.35</v>
      </c>
      <c r="C125" s="1" t="s">
        <v>115</v>
      </c>
    </row>
    <row r="126">
      <c r="A126" s="1">
        <v>2250.0</v>
      </c>
      <c r="B126" s="1">
        <v>7.37</v>
      </c>
      <c r="C126" s="1" t="s">
        <v>116</v>
      </c>
    </row>
    <row r="127">
      <c r="A127" s="1">
        <v>2300.0</v>
      </c>
      <c r="B127" s="1">
        <v>7.25</v>
      </c>
      <c r="C127" s="1" t="s">
        <v>117</v>
      </c>
    </row>
    <row r="128">
      <c r="A128" s="1">
        <v>2350.0</v>
      </c>
      <c r="B128" s="1">
        <v>7.25</v>
      </c>
      <c r="C128" s="1" t="s">
        <v>118</v>
      </c>
    </row>
    <row r="129">
      <c r="A129" s="1">
        <v>2400.0</v>
      </c>
      <c r="B129" s="1">
        <v>7.26</v>
      </c>
      <c r="C129" s="1" t="s">
        <v>119</v>
      </c>
    </row>
    <row r="130">
      <c r="A130" s="1">
        <v>2450.0</v>
      </c>
      <c r="B130" s="1">
        <v>7.28</v>
      </c>
      <c r="C130" s="1" t="s">
        <v>120</v>
      </c>
    </row>
    <row r="131">
      <c r="A131" s="1">
        <v>2500.0</v>
      </c>
      <c r="B131" s="1">
        <v>6.97</v>
      </c>
      <c r="C131" s="1" t="s">
        <v>121</v>
      </c>
    </row>
    <row r="132">
      <c r="A132" s="1">
        <v>2550.0</v>
      </c>
      <c r="B132" s="1">
        <v>6.96</v>
      </c>
      <c r="C132" s="1" t="s">
        <v>122</v>
      </c>
    </row>
    <row r="133">
      <c r="A133" s="1">
        <v>2600.0</v>
      </c>
      <c r="B133" s="1">
        <v>6.97</v>
      </c>
      <c r="C133" s="1" t="s">
        <v>123</v>
      </c>
    </row>
    <row r="134">
      <c r="A134" s="1">
        <v>2650.0</v>
      </c>
      <c r="B134" s="1">
        <v>6.97</v>
      </c>
      <c r="C134" s="1" t="s">
        <v>124</v>
      </c>
    </row>
    <row r="135">
      <c r="A135" s="1">
        <v>2700.0</v>
      </c>
      <c r="B135" s="1">
        <v>6.96</v>
      </c>
      <c r="C135" s="1" t="s">
        <v>125</v>
      </c>
    </row>
    <row r="136">
      <c r="A136" s="1">
        <v>2750.0</v>
      </c>
      <c r="B136" s="1">
        <v>6.98</v>
      </c>
      <c r="C136" s="1" t="s">
        <v>126</v>
      </c>
    </row>
    <row r="137">
      <c r="A137" s="1">
        <v>2800.0</v>
      </c>
      <c r="B137" s="1">
        <v>6.92</v>
      </c>
      <c r="C137" s="1" t="s">
        <v>127</v>
      </c>
    </row>
    <row r="138">
      <c r="A138" s="1">
        <v>2850.0</v>
      </c>
      <c r="B138" s="1">
        <v>6.93</v>
      </c>
      <c r="C138" s="1" t="s">
        <v>128</v>
      </c>
    </row>
    <row r="139">
      <c r="A139" s="1">
        <v>2900.0</v>
      </c>
      <c r="B139" s="1">
        <v>6.94</v>
      </c>
      <c r="C139" s="1" t="s">
        <v>129</v>
      </c>
    </row>
    <row r="140">
      <c r="A140" s="1">
        <v>2950.0</v>
      </c>
      <c r="B140" s="1">
        <v>6.98</v>
      </c>
      <c r="C140" s="1" t="s">
        <v>130</v>
      </c>
    </row>
    <row r="141">
      <c r="A141" s="1">
        <v>3000.0</v>
      </c>
      <c r="B141" s="1">
        <v>6.97</v>
      </c>
      <c r="C141" s="1" t="s">
        <v>131</v>
      </c>
    </row>
    <row r="142">
      <c r="A142" s="1">
        <v>3050.0</v>
      </c>
      <c r="B142" s="1">
        <v>6.99</v>
      </c>
      <c r="C142" s="1" t="s">
        <v>132</v>
      </c>
    </row>
    <row r="143">
      <c r="A143" s="1">
        <v>3100.0</v>
      </c>
      <c r="B143" s="1">
        <v>6.89</v>
      </c>
      <c r="C143" s="1" t="s">
        <v>133</v>
      </c>
    </row>
    <row r="144">
      <c r="A144" s="1">
        <v>3150.0</v>
      </c>
      <c r="B144" s="1">
        <v>6.88</v>
      </c>
      <c r="C144" s="1" t="s">
        <v>134</v>
      </c>
    </row>
    <row r="145">
      <c r="A145" s="1">
        <v>3200.0</v>
      </c>
      <c r="B145" s="1">
        <v>6.89</v>
      </c>
      <c r="C145" s="1" t="s">
        <v>135</v>
      </c>
    </row>
    <row r="146">
      <c r="A146" s="1">
        <v>3250.0</v>
      </c>
      <c r="B146" s="1">
        <v>6.95</v>
      </c>
      <c r="C146" s="1" t="s">
        <v>136</v>
      </c>
    </row>
    <row r="147">
      <c r="A147" s="1">
        <v>3300.0</v>
      </c>
      <c r="B147" s="1">
        <v>7.0</v>
      </c>
      <c r="C147" s="1" t="s">
        <v>137</v>
      </c>
    </row>
    <row r="148">
      <c r="A148" s="1">
        <v>3350.0</v>
      </c>
      <c r="B148" s="1">
        <v>6.99</v>
      </c>
      <c r="C148" s="1" t="s">
        <v>138</v>
      </c>
    </row>
    <row r="149">
      <c r="A149" s="1">
        <v>3400.0</v>
      </c>
      <c r="B149" s="1">
        <v>6.91</v>
      </c>
      <c r="C149" s="1" t="s">
        <v>139</v>
      </c>
    </row>
    <row r="150">
      <c r="A150" s="1">
        <v>3450.0</v>
      </c>
      <c r="B150" s="1">
        <v>6.92</v>
      </c>
      <c r="C150" s="1" t="s">
        <v>140</v>
      </c>
    </row>
    <row r="151">
      <c r="A151" s="1">
        <v>3500.0</v>
      </c>
      <c r="B151" s="1">
        <v>6.92</v>
      </c>
      <c r="C151" s="1" t="s">
        <v>141</v>
      </c>
    </row>
    <row r="152">
      <c r="A152" s="1">
        <v>3550.0</v>
      </c>
      <c r="B152" s="1">
        <v>6.92</v>
      </c>
      <c r="C152" s="1" t="s">
        <v>142</v>
      </c>
    </row>
    <row r="153">
      <c r="A153" s="1">
        <v>3600.0</v>
      </c>
      <c r="B153" s="1">
        <v>6.93</v>
      </c>
      <c r="C153" s="1" t="s">
        <v>143</v>
      </c>
    </row>
    <row r="154">
      <c r="A154" s="1">
        <v>3650.0</v>
      </c>
      <c r="B154" s="1">
        <v>6.91</v>
      </c>
      <c r="C154" s="1" t="s">
        <v>144</v>
      </c>
    </row>
    <row r="155">
      <c r="A155" s="1">
        <v>3700.0</v>
      </c>
      <c r="B155" s="1">
        <v>6.98</v>
      </c>
      <c r="C155" s="1" t="s">
        <v>145</v>
      </c>
    </row>
    <row r="156">
      <c r="A156" s="1">
        <v>3750.0</v>
      </c>
      <c r="B156" s="1">
        <v>7.12</v>
      </c>
      <c r="C156" s="1" t="s">
        <v>146</v>
      </c>
    </row>
    <row r="157">
      <c r="A157" s="1">
        <v>3800.0</v>
      </c>
      <c r="B157" s="1">
        <v>7.1</v>
      </c>
      <c r="C157" s="1" t="s">
        <v>147</v>
      </c>
    </row>
    <row r="158">
      <c r="A158" s="1">
        <v>3850.0</v>
      </c>
      <c r="B158" s="1">
        <v>7.14</v>
      </c>
      <c r="C158" s="1" t="s">
        <v>148</v>
      </c>
    </row>
    <row r="159">
      <c r="A159" s="1">
        <v>3900.0</v>
      </c>
      <c r="B159" s="1">
        <v>7.11</v>
      </c>
      <c r="C159" s="1" t="s">
        <v>149</v>
      </c>
    </row>
    <row r="160">
      <c r="A160" s="1">
        <v>3950.0</v>
      </c>
      <c r="B160" s="1">
        <v>7.11</v>
      </c>
      <c r="C160" s="1" t="s">
        <v>150</v>
      </c>
    </row>
    <row r="161">
      <c r="A161" s="1">
        <v>4000.0</v>
      </c>
      <c r="B161" s="1">
        <v>7.13</v>
      </c>
      <c r="C161" s="1" t="s">
        <v>151</v>
      </c>
    </row>
    <row r="162">
      <c r="A162" s="1">
        <v>4050.0</v>
      </c>
      <c r="B162" s="1">
        <v>7.11</v>
      </c>
      <c r="C162" s="1" t="s">
        <v>152</v>
      </c>
    </row>
    <row r="163">
      <c r="A163" s="1">
        <v>4100.0</v>
      </c>
      <c r="B163" s="1">
        <v>7.12</v>
      </c>
      <c r="C163" s="1" t="s">
        <v>153</v>
      </c>
    </row>
    <row r="164">
      <c r="A164" s="1">
        <v>4150.0</v>
      </c>
      <c r="B164" s="1">
        <v>7.14</v>
      </c>
      <c r="C164" s="1" t="s">
        <v>154</v>
      </c>
    </row>
    <row r="165">
      <c r="A165" s="1">
        <v>4200.0</v>
      </c>
      <c r="B165" s="1">
        <v>7.05</v>
      </c>
      <c r="C165" s="1" t="s">
        <v>155</v>
      </c>
    </row>
    <row r="166">
      <c r="A166" s="1">
        <v>4250.0</v>
      </c>
      <c r="B166" s="1">
        <v>7.13</v>
      </c>
      <c r="C166" s="1" t="s">
        <v>156</v>
      </c>
    </row>
    <row r="167">
      <c r="A167" s="1">
        <v>4300.0</v>
      </c>
      <c r="B167" s="1">
        <v>7.14</v>
      </c>
      <c r="C167" s="1" t="s">
        <v>157</v>
      </c>
    </row>
    <row r="168">
      <c r="A168" s="1">
        <v>4350.0</v>
      </c>
      <c r="B168" s="1">
        <v>7.18</v>
      </c>
      <c r="C168" s="1" t="s">
        <v>158</v>
      </c>
    </row>
    <row r="169">
      <c r="A169" s="1">
        <v>4400.0</v>
      </c>
      <c r="B169" s="1">
        <v>7.15</v>
      </c>
      <c r="C169" s="1" t="s">
        <v>159</v>
      </c>
    </row>
    <row r="170">
      <c r="A170" s="1">
        <v>4450.0</v>
      </c>
      <c r="B170" s="1">
        <v>7.12</v>
      </c>
      <c r="C170" s="1" t="s">
        <v>160</v>
      </c>
    </row>
    <row r="171">
      <c r="A171" s="1">
        <v>4500.0</v>
      </c>
      <c r="B171" s="1">
        <v>7.14</v>
      </c>
      <c r="C171" s="1" t="s">
        <v>161</v>
      </c>
    </row>
    <row r="172">
      <c r="A172" s="1">
        <v>4550.0</v>
      </c>
      <c r="B172" s="1">
        <v>6.86</v>
      </c>
      <c r="C172" s="1" t="s">
        <v>162</v>
      </c>
    </row>
    <row r="173">
      <c r="A173" s="1">
        <v>4600.0</v>
      </c>
      <c r="B173" s="1">
        <v>6.73</v>
      </c>
      <c r="C173" s="1" t="s">
        <v>163</v>
      </c>
    </row>
    <row r="174">
      <c r="A174" s="1">
        <v>4650.0</v>
      </c>
      <c r="B174" s="1">
        <v>6.74</v>
      </c>
      <c r="C174" s="1" t="s">
        <v>164</v>
      </c>
    </row>
    <row r="175">
      <c r="A175" s="1">
        <v>4700.0</v>
      </c>
      <c r="B175" s="1">
        <v>6.82</v>
      </c>
      <c r="C175" s="1" t="s">
        <v>165</v>
      </c>
    </row>
    <row r="176">
      <c r="A176" s="1">
        <v>4750.0</v>
      </c>
      <c r="B176" s="1">
        <v>6.79</v>
      </c>
      <c r="C176" s="1" t="s">
        <v>166</v>
      </c>
    </row>
    <row r="177">
      <c r="A177" s="1">
        <v>4800.0</v>
      </c>
      <c r="B177" s="1">
        <v>6.73</v>
      </c>
      <c r="C177" s="1" t="s">
        <v>167</v>
      </c>
    </row>
    <row r="178">
      <c r="A178" s="1">
        <v>4850.0</v>
      </c>
      <c r="B178" s="1">
        <v>6.75</v>
      </c>
      <c r="C178" s="1" t="s">
        <v>168</v>
      </c>
    </row>
    <row r="179">
      <c r="A179" s="1">
        <v>4900.0</v>
      </c>
      <c r="B179" s="1">
        <v>6.73</v>
      </c>
      <c r="C179" s="1" t="s">
        <v>169</v>
      </c>
    </row>
    <row r="180">
      <c r="A180" s="1">
        <v>4950.0</v>
      </c>
      <c r="B180" s="1">
        <v>6.75</v>
      </c>
      <c r="C180" s="1" t="s">
        <v>170</v>
      </c>
    </row>
    <row r="181">
      <c r="A181" s="1">
        <v>5000.0</v>
      </c>
      <c r="B181" s="1">
        <v>6.74</v>
      </c>
      <c r="C181" s="1" t="s">
        <v>171</v>
      </c>
    </row>
    <row r="182">
      <c r="A182" s="1">
        <v>5050.0</v>
      </c>
      <c r="B182" s="1">
        <v>6.74</v>
      </c>
      <c r="C182" s="1" t="s">
        <v>172</v>
      </c>
    </row>
    <row r="183">
      <c r="A183" s="1">
        <v>5100.0</v>
      </c>
      <c r="B183" s="1">
        <v>6.74</v>
      </c>
      <c r="C183" s="1" t="s">
        <v>173</v>
      </c>
    </row>
    <row r="184">
      <c r="A184" s="1">
        <v>5150.0</v>
      </c>
      <c r="B184" s="1">
        <v>6.74</v>
      </c>
      <c r="C184" s="1" t="s">
        <v>174</v>
      </c>
    </row>
    <row r="185">
      <c r="A185" s="1">
        <v>5200.0</v>
      </c>
      <c r="B185" s="1">
        <v>6.74</v>
      </c>
      <c r="C185" s="1" t="s">
        <v>175</v>
      </c>
    </row>
    <row r="186">
      <c r="A186" s="1">
        <v>5250.0</v>
      </c>
      <c r="B186" s="1">
        <v>6.76</v>
      </c>
      <c r="C186" s="1" t="s">
        <v>176</v>
      </c>
    </row>
    <row r="187">
      <c r="A187" s="1">
        <v>5300.0</v>
      </c>
      <c r="B187" s="1">
        <v>6.81</v>
      </c>
      <c r="C187" s="1" t="s">
        <v>177</v>
      </c>
    </row>
    <row r="188">
      <c r="A188" s="1">
        <v>5350.0</v>
      </c>
      <c r="B188" s="1">
        <v>6.83</v>
      </c>
      <c r="C188" s="1" t="s">
        <v>178</v>
      </c>
    </row>
    <row r="189">
      <c r="A189" s="1">
        <v>5400.0</v>
      </c>
      <c r="B189" s="1">
        <v>6.81</v>
      </c>
      <c r="C189" s="1" t="s">
        <v>179</v>
      </c>
    </row>
    <row r="190">
      <c r="A190" s="1">
        <v>5450.0</v>
      </c>
      <c r="B190" s="1">
        <v>6.79</v>
      </c>
      <c r="C190" s="1" t="s">
        <v>180</v>
      </c>
    </row>
    <row r="191">
      <c r="A191" s="1">
        <v>5500.0</v>
      </c>
      <c r="B191" s="1">
        <v>6.79</v>
      </c>
      <c r="C191" s="1" t="s">
        <v>181</v>
      </c>
    </row>
    <row r="192">
      <c r="A192" s="1">
        <v>5550.0</v>
      </c>
      <c r="B192" s="1">
        <v>6.76</v>
      </c>
      <c r="C192" s="1" t="s">
        <v>182</v>
      </c>
    </row>
    <row r="193">
      <c r="A193" s="1">
        <v>5600.0</v>
      </c>
      <c r="B193" s="1">
        <v>6.77</v>
      </c>
      <c r="C193" s="1" t="s">
        <v>183</v>
      </c>
    </row>
    <row r="194">
      <c r="A194" s="1">
        <v>5650.0</v>
      </c>
      <c r="B194" s="1">
        <v>6.79</v>
      </c>
      <c r="C194" s="1" t="s">
        <v>184</v>
      </c>
    </row>
    <row r="195">
      <c r="A195" s="1" t="s">
        <v>185</v>
      </c>
      <c r="B195" s="1"/>
      <c r="C195" s="1"/>
    </row>
    <row r="196">
      <c r="A196" s="1" t="s">
        <v>186</v>
      </c>
      <c r="B196" s="1">
        <v>7256.08</v>
      </c>
    </row>
    <row r="197">
      <c r="A197" s="1" t="s">
        <v>187</v>
      </c>
      <c r="B197" s="1">
        <v>24645.94</v>
      </c>
    </row>
    <row r="198">
      <c r="A198" s="1" t="s">
        <v>188</v>
      </c>
      <c r="B198" s="1">
        <v>1838.6</v>
      </c>
    </row>
    <row r="200">
      <c r="A200" s="1" t="s">
        <v>189</v>
      </c>
    </row>
    <row r="201">
      <c r="A201" s="1" t="s">
        <v>32</v>
      </c>
      <c r="B201" s="1" t="s">
        <v>33</v>
      </c>
      <c r="C201" s="1" t="s">
        <v>34</v>
      </c>
    </row>
    <row r="202">
      <c r="A202" s="1">
        <v>0.0</v>
      </c>
      <c r="B202" s="1">
        <v>3307.04</v>
      </c>
      <c r="C202" s="1" t="s">
        <v>190</v>
      </c>
      <c r="D202" s="10">
        <f>(B202-B203)/B203</f>
        <v>0.09947337624</v>
      </c>
      <c r="E202" s="1" t="s">
        <v>191</v>
      </c>
    </row>
    <row r="203">
      <c r="A203" s="1">
        <v>1.0</v>
      </c>
      <c r="B203" s="1">
        <v>3007.84</v>
      </c>
      <c r="C203" s="1" t="s">
        <v>25</v>
      </c>
      <c r="D203" s="10"/>
    </row>
    <row r="204">
      <c r="A204" s="1">
        <v>2.0</v>
      </c>
      <c r="B204" s="1">
        <v>2133.66</v>
      </c>
      <c r="C204" s="1" t="s">
        <v>87</v>
      </c>
      <c r="D204" s="10">
        <f t="shared" ref="D204:D205" si="2">(B204-B205)/B205</f>
        <v>0.0192318716</v>
      </c>
    </row>
    <row r="205">
      <c r="A205" s="1">
        <v>3.0</v>
      </c>
      <c r="B205" s="1">
        <v>2093.4</v>
      </c>
      <c r="C205" s="1" t="s">
        <v>89</v>
      </c>
      <c r="D205" s="10">
        <f t="shared" si="2"/>
        <v>0.3123530702</v>
      </c>
      <c r="E205" s="1" t="s">
        <v>192</v>
      </c>
    </row>
    <row r="206">
      <c r="A206" s="1">
        <v>4.0</v>
      </c>
      <c r="B206" s="1">
        <v>1595.15</v>
      </c>
      <c r="C206" s="1" t="s">
        <v>91</v>
      </c>
      <c r="D206" s="10"/>
    </row>
    <row r="207">
      <c r="A207" s="1">
        <v>5.0</v>
      </c>
      <c r="B207" s="1">
        <v>1636.04</v>
      </c>
      <c r="C207" s="1" t="s">
        <v>113</v>
      </c>
      <c r="D207" s="10">
        <f>(B207-B208)/B208</f>
        <v>0.4469906691</v>
      </c>
      <c r="E207" s="1" t="s">
        <v>193</v>
      </c>
    </row>
    <row r="208">
      <c r="A208" s="1">
        <v>6.0</v>
      </c>
      <c r="B208" s="1">
        <v>1130.65</v>
      </c>
      <c r="C208" s="1" t="s">
        <v>114</v>
      </c>
      <c r="D208" s="10"/>
    </row>
    <row r="211">
      <c r="A211" s="1" t="s">
        <v>32</v>
      </c>
      <c r="B211" s="1" t="s">
        <v>33</v>
      </c>
      <c r="C211" s="1" t="s">
        <v>34</v>
      </c>
    </row>
    <row r="212">
      <c r="A212" s="1">
        <v>0.0</v>
      </c>
      <c r="B212" s="1">
        <v>15.47</v>
      </c>
      <c r="C212" s="1" t="s">
        <v>190</v>
      </c>
      <c r="D212" s="10">
        <f>(B212-B213)/B213</f>
        <v>0.08030726257</v>
      </c>
      <c r="E212" s="1" t="s">
        <v>191</v>
      </c>
    </row>
    <row r="213">
      <c r="A213" s="1">
        <v>1.0</v>
      </c>
      <c r="B213" s="1">
        <v>14.32</v>
      </c>
      <c r="C213" s="1" t="s">
        <v>25</v>
      </c>
      <c r="D213" s="10"/>
    </row>
    <row r="214">
      <c r="A214" s="1">
        <v>2.0</v>
      </c>
      <c r="B214" s="1">
        <v>19.35</v>
      </c>
      <c r="C214" s="1" t="s">
        <v>87</v>
      </c>
      <c r="D214" s="10">
        <f t="shared" ref="D214:D215" si="3">(B214-B215)/B215</f>
        <v>0.06552863436</v>
      </c>
    </row>
    <row r="215">
      <c r="A215" s="1">
        <v>3.0</v>
      </c>
      <c r="B215" s="1">
        <v>18.16</v>
      </c>
      <c r="C215" s="1" t="s">
        <v>89</v>
      </c>
      <c r="D215" s="10">
        <f t="shared" si="3"/>
        <v>0.2438356164</v>
      </c>
      <c r="E215" s="1" t="s">
        <v>192</v>
      </c>
    </row>
    <row r="216">
      <c r="A216" s="1">
        <v>4.0</v>
      </c>
      <c r="B216" s="1">
        <v>14.6</v>
      </c>
      <c r="C216" s="1" t="s">
        <v>91</v>
      </c>
      <c r="D216" s="10"/>
    </row>
    <row r="217">
      <c r="A217" s="1">
        <v>5.0</v>
      </c>
      <c r="B217" s="1">
        <v>14.57</v>
      </c>
      <c r="C217" s="1" t="s">
        <v>113</v>
      </c>
      <c r="D217" s="10">
        <f>(B217-B218)/B218</f>
        <v>0.3379247016</v>
      </c>
      <c r="E217" s="1" t="s">
        <v>193</v>
      </c>
    </row>
    <row r="218">
      <c r="A218" s="1">
        <v>6.0</v>
      </c>
      <c r="B218" s="1">
        <v>10.89</v>
      </c>
      <c r="C218" s="1" t="s">
        <v>114</v>
      </c>
      <c r="D218" s="10"/>
    </row>
    <row r="221">
      <c r="A221" s="1" t="s">
        <v>194</v>
      </c>
    </row>
    <row r="222">
      <c r="A222" s="1" t="s">
        <v>32</v>
      </c>
      <c r="B222" s="1" t="s">
        <v>33</v>
      </c>
      <c r="C222" s="1" t="s">
        <v>34</v>
      </c>
    </row>
    <row r="223">
      <c r="A223" s="1">
        <v>0.0</v>
      </c>
      <c r="B223" s="1">
        <v>5.9</v>
      </c>
      <c r="C223" s="1" t="s">
        <v>190</v>
      </c>
      <c r="D223" s="10">
        <f>(B223-B224)/B224</f>
        <v>0.09259259259</v>
      </c>
    </row>
    <row r="224">
      <c r="A224" s="1">
        <v>1.0</v>
      </c>
      <c r="B224" s="1">
        <v>5.4</v>
      </c>
      <c r="C224" s="1" t="s">
        <v>25</v>
      </c>
      <c r="D224" s="10"/>
    </row>
    <row r="225">
      <c r="A225" s="1">
        <v>2.0</v>
      </c>
      <c r="B225" s="1">
        <v>8.22</v>
      </c>
      <c r="C225" s="1" t="s">
        <v>87</v>
      </c>
      <c r="D225" s="10">
        <f t="shared" ref="D225:D226" si="4">(B225-B226)/B226</f>
        <v>0.0223880597</v>
      </c>
    </row>
    <row r="226">
      <c r="A226" s="1">
        <v>3.0</v>
      </c>
      <c r="B226" s="1">
        <v>8.04</v>
      </c>
      <c r="C226" s="1" t="s">
        <v>89</v>
      </c>
      <c r="D226" s="10">
        <f t="shared" si="4"/>
        <v>0.2864</v>
      </c>
    </row>
    <row r="227">
      <c r="A227" s="1">
        <v>4.0</v>
      </c>
      <c r="B227" s="1">
        <v>6.25</v>
      </c>
      <c r="C227" s="1" t="s">
        <v>91</v>
      </c>
      <c r="D227" s="10"/>
    </row>
    <row r="228">
      <c r="A228" s="1">
        <v>5.0</v>
      </c>
      <c r="B228" s="1">
        <v>5.96</v>
      </c>
      <c r="C228" s="1" t="s">
        <v>113</v>
      </c>
      <c r="D228" s="10">
        <f>(B228-B229)/B229</f>
        <v>0.4716049383</v>
      </c>
    </row>
    <row r="229">
      <c r="A229" s="1">
        <v>6.0</v>
      </c>
      <c r="B229" s="1">
        <v>4.05</v>
      </c>
      <c r="C229" s="1" t="s">
        <v>114</v>
      </c>
      <c r="D229" s="10"/>
    </row>
    <row r="230">
      <c r="A230" s="1" t="s">
        <v>195</v>
      </c>
    </row>
    <row r="231">
      <c r="A231" s="1">
        <v>0.0</v>
      </c>
      <c r="B231" s="1">
        <v>1.06</v>
      </c>
      <c r="C231" s="1" t="s">
        <v>190</v>
      </c>
      <c r="D231" s="10">
        <f>(B231-B232)/B232</f>
        <v>0</v>
      </c>
    </row>
    <row r="232">
      <c r="A232" s="1">
        <v>1.0</v>
      </c>
      <c r="B232" s="1">
        <v>1.06</v>
      </c>
      <c r="C232" s="1" t="s">
        <v>25</v>
      </c>
      <c r="D232" s="10"/>
    </row>
    <row r="233">
      <c r="A233" s="1">
        <v>2.0</v>
      </c>
      <c r="B233" s="1">
        <v>1.87</v>
      </c>
      <c r="C233" s="1" t="s">
        <v>87</v>
      </c>
      <c r="D233" s="10">
        <f t="shared" ref="D233:D234" si="5">(B233-B234)/B234</f>
        <v>0.02747252747</v>
      </c>
    </row>
    <row r="234">
      <c r="A234" s="1">
        <v>3.0</v>
      </c>
      <c r="B234" s="1">
        <v>1.82</v>
      </c>
      <c r="C234" s="1" t="s">
        <v>89</v>
      </c>
      <c r="D234" s="10">
        <f t="shared" si="5"/>
        <v>0.1234567901</v>
      </c>
    </row>
    <row r="235">
      <c r="A235" s="1">
        <v>4.0</v>
      </c>
      <c r="B235" s="1">
        <v>1.62</v>
      </c>
      <c r="C235" s="1" t="s">
        <v>91</v>
      </c>
      <c r="D235" s="10"/>
    </row>
    <row r="236">
      <c r="A236" s="1">
        <v>5.0</v>
      </c>
      <c r="B236" s="1">
        <v>1.51</v>
      </c>
      <c r="C236" s="1" t="s">
        <v>113</v>
      </c>
      <c r="D236" s="10">
        <f>(B236-B237)/B237</f>
        <v>-0.006578947368</v>
      </c>
    </row>
    <row r="237">
      <c r="A237" s="1">
        <v>6.0</v>
      </c>
      <c r="B237" s="1">
        <v>1.52</v>
      </c>
      <c r="C237" s="1" t="s">
        <v>114</v>
      </c>
    </row>
    <row r="238">
      <c r="A238" s="1" t="s">
        <v>196</v>
      </c>
    </row>
    <row r="239">
      <c r="A239" s="1">
        <v>0.0</v>
      </c>
      <c r="B239" s="1">
        <v>7.25</v>
      </c>
      <c r="C239" s="1" t="s">
        <v>190</v>
      </c>
      <c r="D239" s="10">
        <f>(B239-B240)/B240</f>
        <v>0.1001517451</v>
      </c>
    </row>
    <row r="240">
      <c r="A240" s="1">
        <v>1.0</v>
      </c>
      <c r="B240" s="1">
        <v>6.59</v>
      </c>
      <c r="C240" s="1" t="s">
        <v>25</v>
      </c>
      <c r="D240" s="10"/>
    </row>
    <row r="241">
      <c r="A241" s="1">
        <v>2.0</v>
      </c>
      <c r="B241" s="1">
        <v>10.17</v>
      </c>
      <c r="C241" s="1" t="s">
        <v>87</v>
      </c>
      <c r="D241" s="10">
        <f t="shared" ref="D241:D242" si="6">(B241-B242)/B242</f>
        <v>0.04094165814</v>
      </c>
    </row>
    <row r="242">
      <c r="A242" s="1">
        <v>3.0</v>
      </c>
      <c r="B242" s="1">
        <v>9.77</v>
      </c>
      <c r="C242" s="1" t="s">
        <v>89</v>
      </c>
      <c r="D242" s="10">
        <f t="shared" si="6"/>
        <v>0.2091584158</v>
      </c>
    </row>
    <row r="243">
      <c r="A243" s="1">
        <v>4.0</v>
      </c>
      <c r="B243" s="1">
        <v>8.08</v>
      </c>
      <c r="C243" s="1" t="s">
        <v>91</v>
      </c>
      <c r="D243" s="10"/>
    </row>
    <row r="244">
      <c r="A244" s="1">
        <v>5.0</v>
      </c>
      <c r="B244" s="1">
        <v>7.9</v>
      </c>
      <c r="C244" s="1" t="s">
        <v>113</v>
      </c>
      <c r="D244" s="10">
        <f>(B244-B245)/B245</f>
        <v>0.2824675325</v>
      </c>
    </row>
    <row r="245">
      <c r="A245" s="1">
        <v>6.0</v>
      </c>
      <c r="B245" s="1">
        <v>6.16</v>
      </c>
      <c r="C245" s="1" t="s">
        <v>114</v>
      </c>
    </row>
    <row r="246">
      <c r="A246" s="1" t="s">
        <v>197</v>
      </c>
    </row>
    <row r="247">
      <c r="A247" s="1">
        <v>0.0</v>
      </c>
      <c r="B247" s="1">
        <v>266.27</v>
      </c>
      <c r="C247" s="1" t="s">
        <v>190</v>
      </c>
      <c r="D247" s="10">
        <f>(B247-B248)/B248</f>
        <v>0.08103609273</v>
      </c>
    </row>
    <row r="248">
      <c r="A248" s="1">
        <v>1.0</v>
      </c>
      <c r="B248" s="1">
        <v>246.31</v>
      </c>
      <c r="C248" s="1" t="s">
        <v>25</v>
      </c>
      <c r="D248" s="10"/>
    </row>
    <row r="249">
      <c r="A249" s="1">
        <v>2.0</v>
      </c>
      <c r="B249" s="1">
        <v>225.63</v>
      </c>
      <c r="C249" s="1" t="s">
        <v>87</v>
      </c>
      <c r="D249" s="10">
        <f t="shared" ref="D249:D250" si="7">(B249-B250)/B250</f>
        <v>0.02062695074</v>
      </c>
    </row>
    <row r="250">
      <c r="A250" s="1">
        <v>3.0</v>
      </c>
      <c r="B250" s="1">
        <v>221.07</v>
      </c>
      <c r="C250" s="1" t="s">
        <v>89</v>
      </c>
      <c r="D250" s="10">
        <f t="shared" si="7"/>
        <v>0.2716134599</v>
      </c>
      <c r="G250" s="8">
        <f>200*1764/3600</f>
        <v>98</v>
      </c>
    </row>
    <row r="251">
      <c r="A251" s="1">
        <v>4.0</v>
      </c>
      <c r="B251" s="1">
        <v>173.85</v>
      </c>
      <c r="C251" s="1" t="s">
        <v>91</v>
      </c>
      <c r="D251" s="10"/>
    </row>
    <row r="252">
      <c r="A252" s="1">
        <v>5.0</v>
      </c>
      <c r="B252" s="1">
        <v>171.89</v>
      </c>
      <c r="C252" s="1" t="s">
        <v>113</v>
      </c>
      <c r="D252" s="10">
        <f>(B252-B253)/B253</f>
        <v>0.4834728575</v>
      </c>
    </row>
    <row r="253">
      <c r="A253" s="1">
        <v>6.0</v>
      </c>
      <c r="B253" s="1">
        <v>115.87</v>
      </c>
      <c r="C253" s="1" t="s">
        <v>114</v>
      </c>
    </row>
    <row r="256">
      <c r="A256" s="1" t="s">
        <v>198</v>
      </c>
    </row>
    <row r="257">
      <c r="B257" s="1">
        <v>253.08</v>
      </c>
    </row>
    <row r="258">
      <c r="B258" s="1">
        <v>81.62</v>
      </c>
    </row>
    <row r="259">
      <c r="B259" s="1">
        <v>83.3</v>
      </c>
    </row>
    <row r="260">
      <c r="B260" s="1">
        <v>96.98</v>
      </c>
    </row>
    <row r="261">
      <c r="B261" s="1">
        <v>5.33</v>
      </c>
    </row>
    <row r="262">
      <c r="B262" s="1">
        <v>475.86</v>
      </c>
    </row>
    <row r="263">
      <c r="B263" s="1">
        <v>371.75</v>
      </c>
    </row>
    <row r="264">
      <c r="B264" s="1">
        <v>40.08</v>
      </c>
    </row>
    <row r="265">
      <c r="B265" s="1">
        <v>930.04</v>
      </c>
    </row>
    <row r="266">
      <c r="B266" s="1">
        <v>920.93</v>
      </c>
    </row>
    <row r="267">
      <c r="B267" s="1">
        <v>1647.25</v>
      </c>
    </row>
    <row r="268">
      <c r="B268" s="1">
        <v>515.39</v>
      </c>
    </row>
    <row r="269">
      <c r="B269" s="1">
        <v>43.48</v>
      </c>
    </row>
    <row r="270">
      <c r="B270" s="1">
        <v>1029.31</v>
      </c>
    </row>
    <row r="271">
      <c r="B271" s="1">
        <v>357.09</v>
      </c>
    </row>
    <row r="272">
      <c r="B272" s="1">
        <v>153.54</v>
      </c>
    </row>
    <row r="273">
      <c r="B273" s="1">
        <v>92.98</v>
      </c>
    </row>
    <row r="274">
      <c r="B274" s="8">
        <f>SUM(B257:B273)</f>
        <v>7098.01</v>
      </c>
    </row>
    <row r="276">
      <c r="A276" s="1" t="s">
        <v>199</v>
      </c>
    </row>
    <row r="277">
      <c r="A277" s="1" t="s">
        <v>32</v>
      </c>
      <c r="B277" s="1" t="s">
        <v>33</v>
      </c>
      <c r="C277" s="1" t="s">
        <v>34</v>
      </c>
      <c r="D277" s="1"/>
      <c r="E277" s="1"/>
      <c r="F277" s="1"/>
      <c r="G277" s="1"/>
      <c r="H277" s="1"/>
      <c r="I277" s="1"/>
    </row>
    <row r="278">
      <c r="A278" s="1">
        <v>0.0</v>
      </c>
      <c r="B278" s="1">
        <v>9.98</v>
      </c>
      <c r="C278" s="1" t="s">
        <v>200</v>
      </c>
      <c r="D278" s="1">
        <f t="shared" ref="D278:D401" si="8">(B278-B279)/B279</f>
        <v>0</v>
      </c>
      <c r="E278" s="1"/>
      <c r="F278" s="1" t="s">
        <v>201</v>
      </c>
      <c r="G278" s="1"/>
      <c r="H278" s="1"/>
      <c r="I278" s="1"/>
    </row>
    <row r="279">
      <c r="A279" s="1">
        <v>100.0</v>
      </c>
      <c r="B279" s="1">
        <v>9.98</v>
      </c>
      <c r="C279" s="1" t="s">
        <v>202</v>
      </c>
      <c r="D279" s="1">
        <f t="shared" si="8"/>
        <v>0.001003009027</v>
      </c>
      <c r="E279" s="1"/>
      <c r="F279" s="1" t="s">
        <v>203</v>
      </c>
      <c r="G279" s="1"/>
      <c r="H279" s="1"/>
      <c r="I279" s="1"/>
    </row>
    <row r="280">
      <c r="A280" s="1">
        <v>200.0</v>
      </c>
      <c r="B280" s="1">
        <v>9.97</v>
      </c>
      <c r="C280" s="1" t="s">
        <v>204</v>
      </c>
      <c r="D280" s="1">
        <f t="shared" si="8"/>
        <v>0.002010050251</v>
      </c>
      <c r="E280" s="1"/>
      <c r="F280" s="1" t="s">
        <v>205</v>
      </c>
      <c r="G280" s="1"/>
      <c r="H280" s="1"/>
      <c r="I280" s="1"/>
    </row>
    <row r="281">
      <c r="A281" s="1">
        <v>300.0</v>
      </c>
      <c r="B281" s="1">
        <v>9.95</v>
      </c>
      <c r="C281" s="1" t="s">
        <v>206</v>
      </c>
      <c r="D281" s="1">
        <f t="shared" si="8"/>
        <v>0</v>
      </c>
      <c r="E281" s="1"/>
      <c r="F281" s="1"/>
      <c r="G281" s="1"/>
      <c r="H281" s="1"/>
      <c r="I281" s="1"/>
    </row>
    <row r="282">
      <c r="A282" s="1">
        <v>400.0</v>
      </c>
      <c r="B282" s="1">
        <v>9.95</v>
      </c>
      <c r="C282" s="1" t="s">
        <v>207</v>
      </c>
      <c r="D282" s="1">
        <f t="shared" si="8"/>
        <v>-0.004004004004</v>
      </c>
      <c r="E282" s="1"/>
      <c r="F282" s="1"/>
      <c r="G282" s="1"/>
      <c r="H282" s="1"/>
      <c r="I282" s="1"/>
    </row>
    <row r="283">
      <c r="A283" s="1">
        <v>500.0</v>
      </c>
      <c r="B283" s="1">
        <v>9.99</v>
      </c>
      <c r="C283" s="1" t="s">
        <v>208</v>
      </c>
      <c r="D283" s="1">
        <f t="shared" si="8"/>
        <v>0.004020100503</v>
      </c>
      <c r="E283" s="1"/>
      <c r="F283" s="1" t="s">
        <v>32</v>
      </c>
      <c r="G283" s="1" t="s">
        <v>33</v>
      </c>
      <c r="H283" s="1" t="s">
        <v>34</v>
      </c>
      <c r="I283" s="1"/>
    </row>
    <row r="284">
      <c r="A284" s="1">
        <v>600.0</v>
      </c>
      <c r="B284" s="1">
        <v>9.95</v>
      </c>
      <c r="C284" s="1" t="s">
        <v>209</v>
      </c>
      <c r="D284" s="1">
        <f t="shared" si="8"/>
        <v>-0.001004016064</v>
      </c>
      <c r="E284" s="1"/>
      <c r="F284" s="1">
        <v>1510.0</v>
      </c>
      <c r="G284" s="1">
        <v>10.13</v>
      </c>
      <c r="H284" s="1" t="s">
        <v>210</v>
      </c>
      <c r="I284" s="1"/>
      <c r="K284" s="1" t="s">
        <v>211</v>
      </c>
    </row>
    <row r="285">
      <c r="A285" s="1">
        <v>700.0</v>
      </c>
      <c r="B285" s="1">
        <v>9.96</v>
      </c>
      <c r="C285" s="1" t="s">
        <v>212</v>
      </c>
      <c r="D285" s="1">
        <f t="shared" si="8"/>
        <v>0</v>
      </c>
      <c r="E285" s="1"/>
      <c r="F285" s="1">
        <v>1520.0</v>
      </c>
      <c r="G285" s="1">
        <v>10.23</v>
      </c>
      <c r="H285" s="1" t="s">
        <v>213</v>
      </c>
      <c r="I285" s="1"/>
      <c r="K285" s="1" t="s">
        <v>214</v>
      </c>
    </row>
    <row r="286">
      <c r="A286" s="1">
        <v>800.0</v>
      </c>
      <c r="B286" s="1">
        <v>9.96</v>
      </c>
      <c r="C286" s="1" t="s">
        <v>215</v>
      </c>
      <c r="D286" s="1">
        <f t="shared" si="8"/>
        <v>-0.006979062812</v>
      </c>
      <c r="E286" s="1"/>
      <c r="F286" s="1">
        <v>1530.0</v>
      </c>
      <c r="G286" s="1">
        <v>10.12</v>
      </c>
      <c r="H286" s="1" t="s">
        <v>216</v>
      </c>
      <c r="I286" s="1"/>
      <c r="K286" s="1" t="s">
        <v>217</v>
      </c>
    </row>
    <row r="287">
      <c r="A287" s="1">
        <v>900.0</v>
      </c>
      <c r="B287" s="1">
        <v>10.03</v>
      </c>
      <c r="C287" s="1" t="s">
        <v>218</v>
      </c>
      <c r="D287" s="1">
        <f t="shared" si="8"/>
        <v>-0.0009960159363</v>
      </c>
      <c r="E287" s="1"/>
      <c r="F287" s="1">
        <v>1540.0</v>
      </c>
      <c r="G287" s="1">
        <v>10.17</v>
      </c>
      <c r="H287" s="1" t="s">
        <v>219</v>
      </c>
      <c r="I287" s="1"/>
    </row>
    <row r="288">
      <c r="A288" s="1">
        <v>1000.0</v>
      </c>
      <c r="B288" s="1">
        <v>10.04</v>
      </c>
      <c r="C288" s="1" t="s">
        <v>220</v>
      </c>
      <c r="D288" s="1">
        <f t="shared" si="8"/>
        <v>0.001996007984</v>
      </c>
      <c r="E288" s="1"/>
      <c r="F288" s="1">
        <v>1550.0</v>
      </c>
      <c r="G288" s="1">
        <v>10.18</v>
      </c>
      <c r="H288" s="1" t="s">
        <v>221</v>
      </c>
      <c r="I288" s="1"/>
    </row>
    <row r="289">
      <c r="A289" s="1">
        <v>1100.0</v>
      </c>
      <c r="B289" s="1">
        <v>10.02</v>
      </c>
      <c r="C289" s="1" t="s">
        <v>222</v>
      </c>
      <c r="D289" s="1">
        <f t="shared" si="8"/>
        <v>-0.05113636364</v>
      </c>
      <c r="E289" s="1"/>
      <c r="F289" s="1">
        <v>1560.0</v>
      </c>
      <c r="G289" s="1">
        <v>10.24</v>
      </c>
      <c r="H289" s="1" t="s">
        <v>223</v>
      </c>
      <c r="I289" s="1"/>
    </row>
    <row r="290">
      <c r="A290" s="1">
        <v>1200.0</v>
      </c>
      <c r="B290" s="1">
        <v>10.56</v>
      </c>
      <c r="C290" s="1" t="s">
        <v>224</v>
      </c>
      <c r="D290" s="1">
        <f t="shared" si="8"/>
        <v>0.02923976608</v>
      </c>
      <c r="E290" s="1"/>
      <c r="F290" s="1">
        <v>1570.0</v>
      </c>
      <c r="G290" s="1">
        <v>10.09</v>
      </c>
      <c r="H290" s="1" t="s">
        <v>225</v>
      </c>
      <c r="I290" s="1"/>
    </row>
    <row r="291">
      <c r="A291" s="1">
        <v>1300.0</v>
      </c>
      <c r="B291" s="1">
        <v>10.26</v>
      </c>
      <c r="C291" s="1" t="s">
        <v>226</v>
      </c>
      <c r="D291" s="1">
        <f t="shared" si="8"/>
        <v>-0.03024574669</v>
      </c>
      <c r="E291" s="1"/>
      <c r="F291" s="1">
        <v>1580.0</v>
      </c>
      <c r="G291" s="1">
        <v>10.22</v>
      </c>
      <c r="H291" s="1" t="s">
        <v>227</v>
      </c>
      <c r="I291" s="1"/>
    </row>
    <row r="292">
      <c r="A292" s="1">
        <v>1400.0</v>
      </c>
      <c r="B292" s="1">
        <v>10.58</v>
      </c>
      <c r="C292" s="1" t="s">
        <v>228</v>
      </c>
      <c r="D292" s="1">
        <f t="shared" si="8"/>
        <v>0.004748338082</v>
      </c>
      <c r="E292" s="1"/>
      <c r="F292" s="1">
        <v>1590.0</v>
      </c>
      <c r="G292" s="1">
        <v>10.21</v>
      </c>
      <c r="H292" s="1" t="s">
        <v>229</v>
      </c>
      <c r="I292" s="1"/>
    </row>
    <row r="293">
      <c r="A293" s="1">
        <v>1500.0</v>
      </c>
      <c r="B293" s="1">
        <v>10.53</v>
      </c>
      <c r="C293" s="1" t="s">
        <v>230</v>
      </c>
      <c r="D293" s="1">
        <f t="shared" si="8"/>
        <v>0.04464285714</v>
      </c>
      <c r="E293" s="1"/>
      <c r="F293" s="1"/>
      <c r="G293" s="1"/>
      <c r="H293" s="1"/>
      <c r="I293" s="1"/>
    </row>
    <row r="294">
      <c r="A294" s="1">
        <v>1600.0</v>
      </c>
      <c r="B294" s="1">
        <v>10.08</v>
      </c>
      <c r="C294" s="1" t="s">
        <v>231</v>
      </c>
      <c r="D294" s="1">
        <f t="shared" si="8"/>
        <v>-0.006896551724</v>
      </c>
      <c r="E294" s="1"/>
      <c r="F294" s="1">
        <v>1561.0</v>
      </c>
      <c r="G294" s="1">
        <v>10.13</v>
      </c>
      <c r="H294" s="1" t="s">
        <v>232</v>
      </c>
      <c r="I294" s="1"/>
      <c r="K294" s="1" t="s">
        <v>233</v>
      </c>
    </row>
    <row r="295">
      <c r="A295" s="1">
        <v>1700.0</v>
      </c>
      <c r="B295" s="1">
        <v>10.15</v>
      </c>
      <c r="C295" s="1" t="s">
        <v>234</v>
      </c>
      <c r="D295" s="1">
        <f t="shared" si="8"/>
        <v>-0.006849315068</v>
      </c>
      <c r="E295" s="1"/>
      <c r="F295" s="1">
        <v>1562.0</v>
      </c>
      <c r="G295" s="1">
        <v>10.18</v>
      </c>
      <c r="H295" s="1" t="s">
        <v>235</v>
      </c>
      <c r="I295" s="1"/>
      <c r="K295" s="1" t="s">
        <v>236</v>
      </c>
    </row>
    <row r="296">
      <c r="A296" s="1">
        <v>1800.0</v>
      </c>
      <c r="B296" s="1">
        <v>10.22</v>
      </c>
      <c r="C296" s="1" t="s">
        <v>237</v>
      </c>
      <c r="D296" s="1">
        <f t="shared" si="8"/>
        <v>-0.01636188643</v>
      </c>
      <c r="E296" s="1"/>
      <c r="F296" s="1">
        <v>1563.0</v>
      </c>
      <c r="G296" s="1">
        <v>10.26</v>
      </c>
      <c r="H296" s="1" t="s">
        <v>238</v>
      </c>
      <c r="I296" s="1"/>
      <c r="K296" s="1" t="s">
        <v>239</v>
      </c>
    </row>
    <row r="297">
      <c r="A297" s="1">
        <v>1900.0</v>
      </c>
      <c r="B297" s="1">
        <v>10.39</v>
      </c>
      <c r="C297" s="1" t="s">
        <v>240</v>
      </c>
      <c r="D297" s="1">
        <f t="shared" si="8"/>
        <v>0.03075396825</v>
      </c>
      <c r="E297" s="1"/>
      <c r="F297" s="1">
        <v>1564.0</v>
      </c>
      <c r="G297" s="1">
        <v>10.12</v>
      </c>
      <c r="H297" s="1" t="s">
        <v>241</v>
      </c>
      <c r="I297" s="1"/>
    </row>
    <row r="298">
      <c r="A298" s="1">
        <v>2000.0</v>
      </c>
      <c r="B298" s="1">
        <v>10.08</v>
      </c>
      <c r="C298" s="1" t="s">
        <v>242</v>
      </c>
      <c r="D298" s="1">
        <f t="shared" si="8"/>
        <v>0.001988071571</v>
      </c>
      <c r="E298" s="1"/>
      <c r="F298" s="1">
        <v>1565.0</v>
      </c>
      <c r="G298" s="1">
        <v>10.3</v>
      </c>
      <c r="H298" s="1" t="s">
        <v>243</v>
      </c>
      <c r="I298" s="1"/>
    </row>
    <row r="299">
      <c r="A299" s="1">
        <v>2100.0</v>
      </c>
      <c r="B299" s="1">
        <v>10.06</v>
      </c>
      <c r="C299" s="1" t="s">
        <v>244</v>
      </c>
      <c r="D299" s="1">
        <f t="shared" si="8"/>
        <v>-0.00396039604</v>
      </c>
      <c r="E299" s="1"/>
      <c r="F299" s="1">
        <v>1566.0</v>
      </c>
      <c r="G299" s="1">
        <v>10.11</v>
      </c>
      <c r="H299" s="1" t="s">
        <v>245</v>
      </c>
      <c r="I299" s="1"/>
    </row>
    <row r="300">
      <c r="A300" s="1">
        <v>2200.0</v>
      </c>
      <c r="B300" s="1">
        <v>10.1</v>
      </c>
      <c r="C300" s="1" t="s">
        <v>246</v>
      </c>
      <c r="D300" s="1">
        <f t="shared" si="8"/>
        <v>0.0009910802775</v>
      </c>
      <c r="E300" s="1"/>
      <c r="F300" s="1">
        <v>1567.0</v>
      </c>
      <c r="G300" s="1">
        <v>10.4</v>
      </c>
      <c r="H300" s="1" t="s">
        <v>247</v>
      </c>
      <c r="I300" s="1"/>
    </row>
    <row r="301">
      <c r="A301" s="1">
        <v>2300.0</v>
      </c>
      <c r="B301" s="1">
        <v>10.09</v>
      </c>
      <c r="C301" s="1" t="s">
        <v>248</v>
      </c>
      <c r="D301" s="1">
        <f t="shared" si="8"/>
        <v>0.004980079681</v>
      </c>
      <c r="E301" s="1"/>
      <c r="F301" s="1">
        <v>1568.0</v>
      </c>
      <c r="G301" s="1">
        <v>10.25</v>
      </c>
      <c r="H301" s="1" t="s">
        <v>249</v>
      </c>
      <c r="I301" s="1"/>
    </row>
    <row r="302">
      <c r="A302" s="1">
        <v>2400.0</v>
      </c>
      <c r="B302" s="1">
        <v>10.04</v>
      </c>
      <c r="C302" s="1" t="s">
        <v>250</v>
      </c>
      <c r="D302" s="1">
        <f t="shared" si="8"/>
        <v>-0.004955401388</v>
      </c>
      <c r="E302" s="1"/>
      <c r="F302" s="1">
        <v>1569.0</v>
      </c>
      <c r="G302" s="1">
        <v>10.1</v>
      </c>
      <c r="H302" s="1" t="s">
        <v>251</v>
      </c>
      <c r="I302" s="1"/>
    </row>
    <row r="303">
      <c r="A303" s="1">
        <v>2500.0</v>
      </c>
      <c r="B303" s="1">
        <v>10.09</v>
      </c>
      <c r="C303" s="1" t="s">
        <v>252</v>
      </c>
      <c r="D303" s="1">
        <f t="shared" si="8"/>
        <v>0.004980079681</v>
      </c>
      <c r="E303" s="1"/>
      <c r="F303" s="1"/>
      <c r="G303" s="1"/>
      <c r="H303" s="1"/>
      <c r="I303" s="1"/>
    </row>
    <row r="304">
      <c r="A304" s="1">
        <v>2600.0</v>
      </c>
      <c r="B304" s="1">
        <v>10.04</v>
      </c>
      <c r="C304" s="1" t="s">
        <v>253</v>
      </c>
      <c r="D304" s="1">
        <f t="shared" si="8"/>
        <v>0.02448979592</v>
      </c>
      <c r="E304" s="1"/>
      <c r="F304" s="1"/>
      <c r="G304" s="1"/>
      <c r="H304" s="1"/>
      <c r="I304" s="1"/>
    </row>
    <row r="305">
      <c r="A305" s="1">
        <v>2700.0</v>
      </c>
      <c r="B305" s="1">
        <v>9.8</v>
      </c>
      <c r="C305" s="1" t="s">
        <v>254</v>
      </c>
      <c r="D305" s="1">
        <f t="shared" si="8"/>
        <v>0.01030927835</v>
      </c>
      <c r="E305" s="1"/>
      <c r="F305" s="1"/>
      <c r="G305" s="1"/>
      <c r="H305" s="1"/>
      <c r="I305" s="1"/>
    </row>
    <row r="306">
      <c r="A306" s="1">
        <v>2800.0</v>
      </c>
      <c r="B306" s="1">
        <v>9.7</v>
      </c>
      <c r="C306" s="1" t="s">
        <v>255</v>
      </c>
      <c r="D306" s="1">
        <f t="shared" si="8"/>
        <v>-0.003083247688</v>
      </c>
      <c r="E306" s="1"/>
      <c r="F306" s="1"/>
      <c r="G306" s="1"/>
      <c r="H306" s="1"/>
      <c r="I306" s="1"/>
    </row>
    <row r="307">
      <c r="A307" s="1">
        <v>2900.0</v>
      </c>
      <c r="B307" s="1">
        <v>9.73</v>
      </c>
      <c r="C307" s="1" t="s">
        <v>256</v>
      </c>
      <c r="D307" s="1">
        <f t="shared" si="8"/>
        <v>0.01038421599</v>
      </c>
      <c r="E307" s="1"/>
      <c r="F307" s="1"/>
      <c r="G307" s="1"/>
      <c r="H307" s="1"/>
      <c r="I307" s="1"/>
    </row>
    <row r="308">
      <c r="A308" s="1">
        <v>3000.0</v>
      </c>
      <c r="B308" s="1">
        <v>9.63</v>
      </c>
      <c r="C308" s="1" t="s">
        <v>257</v>
      </c>
      <c r="D308" s="1">
        <f t="shared" si="8"/>
        <v>0.01582278481</v>
      </c>
      <c r="E308" s="1"/>
      <c r="F308" s="1"/>
      <c r="G308" s="1"/>
      <c r="H308" s="1"/>
      <c r="I308" s="1"/>
    </row>
    <row r="309">
      <c r="A309" s="1">
        <v>3100.0</v>
      </c>
      <c r="B309" s="1">
        <v>9.48</v>
      </c>
      <c r="C309" s="1" t="s">
        <v>258</v>
      </c>
      <c r="D309" s="1">
        <f t="shared" si="8"/>
        <v>0.001055966209</v>
      </c>
      <c r="E309" s="1"/>
      <c r="F309" s="1"/>
      <c r="G309" s="1"/>
      <c r="H309" s="1"/>
      <c r="I309" s="1"/>
    </row>
    <row r="310">
      <c r="A310" s="1">
        <v>3200.0</v>
      </c>
      <c r="B310" s="1">
        <v>9.47</v>
      </c>
      <c r="C310" s="1" t="s">
        <v>259</v>
      </c>
      <c r="D310" s="1">
        <f t="shared" si="8"/>
        <v>-0.004206098843</v>
      </c>
      <c r="E310" s="1"/>
      <c r="F310" s="1"/>
      <c r="G310" s="1"/>
      <c r="H310" s="1"/>
      <c r="I310" s="1"/>
    </row>
    <row r="311">
      <c r="A311" s="1">
        <v>3300.0</v>
      </c>
      <c r="B311" s="1">
        <v>9.51</v>
      </c>
      <c r="C311" s="1" t="s">
        <v>260</v>
      </c>
      <c r="D311" s="1">
        <f t="shared" si="8"/>
        <v>0.004223864836</v>
      </c>
      <c r="E311" s="1"/>
      <c r="F311" s="1"/>
      <c r="G311" s="1"/>
      <c r="H311" s="1"/>
      <c r="I311" s="1"/>
    </row>
    <row r="312">
      <c r="A312" s="1">
        <v>3400.0</v>
      </c>
      <c r="B312" s="1">
        <v>9.47</v>
      </c>
      <c r="C312" s="1" t="s">
        <v>261</v>
      </c>
      <c r="D312" s="1">
        <f t="shared" si="8"/>
        <v>-0.001054852321</v>
      </c>
      <c r="E312" s="1"/>
      <c r="F312" s="1"/>
      <c r="G312" s="1"/>
      <c r="H312" s="1"/>
      <c r="I312" s="1"/>
    </row>
    <row r="313">
      <c r="A313" s="1">
        <v>3500.0</v>
      </c>
      <c r="B313" s="1">
        <v>9.48</v>
      </c>
      <c r="C313" s="1" t="s">
        <v>262</v>
      </c>
      <c r="D313" s="1">
        <f t="shared" si="8"/>
        <v>0.001055966209</v>
      </c>
      <c r="E313" s="1"/>
      <c r="F313" s="1"/>
      <c r="G313" s="1"/>
      <c r="H313" s="1"/>
      <c r="I313" s="1"/>
    </row>
    <row r="314">
      <c r="A314" s="1">
        <v>3600.0</v>
      </c>
      <c r="B314" s="1">
        <v>9.47</v>
      </c>
      <c r="C314" s="1" t="s">
        <v>263</v>
      </c>
      <c r="D314" s="1">
        <f t="shared" si="8"/>
        <v>-0.00629590766</v>
      </c>
      <c r="E314" s="1"/>
      <c r="F314" s="1"/>
      <c r="G314" s="1"/>
      <c r="H314" s="1"/>
      <c r="I314" s="1"/>
    </row>
    <row r="315">
      <c r="A315" s="1">
        <v>3700.0</v>
      </c>
      <c r="B315" s="1">
        <v>9.53</v>
      </c>
      <c r="C315" s="1" t="s">
        <v>264</v>
      </c>
      <c r="D315" s="1">
        <f t="shared" si="8"/>
        <v>0.006335797254</v>
      </c>
      <c r="E315" s="1"/>
      <c r="F315" s="1"/>
      <c r="G315" s="1"/>
      <c r="H315" s="1"/>
      <c r="I315" s="1"/>
    </row>
    <row r="316">
      <c r="A316" s="1">
        <v>3800.0</v>
      </c>
      <c r="B316" s="1">
        <v>9.47</v>
      </c>
      <c r="C316" s="1" t="s">
        <v>265</v>
      </c>
      <c r="D316" s="1">
        <f t="shared" si="8"/>
        <v>0</v>
      </c>
      <c r="E316" s="1"/>
      <c r="F316" s="1"/>
      <c r="G316" s="1"/>
      <c r="H316" s="1"/>
      <c r="I316" s="1"/>
    </row>
    <row r="317">
      <c r="A317" s="1">
        <v>3900.0</v>
      </c>
      <c r="B317" s="1">
        <v>9.47</v>
      </c>
      <c r="C317" s="1" t="s">
        <v>266</v>
      </c>
      <c r="D317" s="1">
        <f t="shared" si="8"/>
        <v>-0.004206098843</v>
      </c>
      <c r="E317" s="1"/>
      <c r="F317" s="1"/>
      <c r="G317" s="1"/>
      <c r="H317" s="1"/>
      <c r="I317" s="1"/>
    </row>
    <row r="318">
      <c r="A318" s="1">
        <v>4000.0</v>
      </c>
      <c r="B318" s="1">
        <v>9.51</v>
      </c>
      <c r="C318" s="1" t="s">
        <v>267</v>
      </c>
      <c r="D318" s="1">
        <f t="shared" si="8"/>
        <v>0.001052631579</v>
      </c>
      <c r="E318" s="1"/>
      <c r="F318" s="1"/>
      <c r="G318" s="1"/>
      <c r="H318" s="1"/>
      <c r="I318" s="1"/>
    </row>
    <row r="319">
      <c r="A319" s="1">
        <v>4100.0</v>
      </c>
      <c r="B319" s="1">
        <v>9.5</v>
      </c>
      <c r="C319" s="1" t="s">
        <v>268</v>
      </c>
      <c r="D319" s="1">
        <f t="shared" si="8"/>
        <v>0.00105374078</v>
      </c>
      <c r="E319" s="1"/>
      <c r="F319" s="1"/>
      <c r="G319" s="1"/>
      <c r="H319" s="1"/>
      <c r="I319" s="1"/>
    </row>
    <row r="320">
      <c r="A320" s="1">
        <v>4200.0</v>
      </c>
      <c r="B320" s="1">
        <v>9.49</v>
      </c>
      <c r="C320" s="1" t="s">
        <v>269</v>
      </c>
      <c r="D320" s="1">
        <f t="shared" si="8"/>
        <v>-0.002103049422</v>
      </c>
      <c r="E320" s="1"/>
      <c r="F320" s="1"/>
      <c r="G320" s="1"/>
      <c r="H320" s="1"/>
      <c r="I320" s="1"/>
    </row>
    <row r="321">
      <c r="A321" s="1">
        <v>4300.0</v>
      </c>
      <c r="B321" s="1">
        <v>9.51</v>
      </c>
      <c r="C321" s="1" t="s">
        <v>270</v>
      </c>
      <c r="D321" s="1">
        <f t="shared" si="8"/>
        <v>0.00210748156</v>
      </c>
      <c r="E321" s="1"/>
      <c r="F321" s="1"/>
      <c r="G321" s="1"/>
      <c r="H321" s="1"/>
      <c r="I321" s="1"/>
    </row>
    <row r="322">
      <c r="A322" s="1">
        <v>4400.0</v>
      </c>
      <c r="B322" s="1">
        <v>9.49</v>
      </c>
      <c r="C322" s="1" t="s">
        <v>271</v>
      </c>
      <c r="D322" s="1">
        <f t="shared" si="8"/>
        <v>0.001054852321</v>
      </c>
      <c r="E322" s="1"/>
      <c r="F322" s="1"/>
      <c r="G322" s="1"/>
      <c r="H322" s="1"/>
      <c r="I322" s="1"/>
    </row>
    <row r="323">
      <c r="A323" s="1">
        <v>4500.0</v>
      </c>
      <c r="B323" s="1">
        <v>9.48</v>
      </c>
      <c r="C323" s="1" t="s">
        <v>272</v>
      </c>
      <c r="D323" s="1">
        <f t="shared" si="8"/>
        <v>-0.002105263158</v>
      </c>
      <c r="E323" s="1"/>
      <c r="F323" s="1"/>
      <c r="G323" s="1"/>
      <c r="H323" s="1"/>
      <c r="I323" s="1"/>
    </row>
    <row r="324">
      <c r="A324" s="1">
        <v>4600.0</v>
      </c>
      <c r="B324" s="1">
        <v>9.5</v>
      </c>
      <c r="C324" s="1" t="s">
        <v>273</v>
      </c>
      <c r="D324" s="1">
        <f t="shared" si="8"/>
        <v>0.002109704641</v>
      </c>
      <c r="E324" s="1"/>
      <c r="F324" s="1"/>
      <c r="G324" s="1"/>
      <c r="H324" s="1"/>
      <c r="I324" s="1"/>
    </row>
    <row r="325">
      <c r="A325" s="1">
        <v>4700.0</v>
      </c>
      <c r="B325" s="1">
        <v>9.48</v>
      </c>
      <c r="C325" s="1" t="s">
        <v>274</v>
      </c>
      <c r="D325" s="1">
        <f t="shared" si="8"/>
        <v>-0.00105374078</v>
      </c>
      <c r="E325" s="1"/>
      <c r="F325" s="1"/>
      <c r="G325" s="1"/>
      <c r="H325" s="1"/>
      <c r="I325" s="1"/>
    </row>
    <row r="326">
      <c r="A326" s="1">
        <v>4800.0</v>
      </c>
      <c r="B326" s="1">
        <v>9.49</v>
      </c>
      <c r="C326" s="1" t="s">
        <v>275</v>
      </c>
      <c r="D326" s="1">
        <f t="shared" si="8"/>
        <v>-0.002103049422</v>
      </c>
      <c r="E326" s="1"/>
      <c r="F326" s="1"/>
      <c r="G326" s="1"/>
      <c r="H326" s="1"/>
      <c r="I326" s="1"/>
    </row>
    <row r="327">
      <c r="A327" s="1">
        <v>4900.0</v>
      </c>
      <c r="B327" s="1">
        <v>9.51</v>
      </c>
      <c r="C327" s="1" t="s">
        <v>276</v>
      </c>
      <c r="D327" s="1">
        <f t="shared" si="8"/>
        <v>0.00210748156</v>
      </c>
      <c r="E327" s="1"/>
      <c r="F327" s="1"/>
      <c r="G327" s="1"/>
      <c r="H327" s="1"/>
      <c r="I327" s="1"/>
    </row>
    <row r="328">
      <c r="A328" s="1">
        <v>5000.0</v>
      </c>
      <c r="B328" s="1">
        <v>9.49</v>
      </c>
      <c r="C328" s="1" t="s">
        <v>277</v>
      </c>
      <c r="D328" s="1">
        <f t="shared" si="8"/>
        <v>0</v>
      </c>
      <c r="E328" s="1"/>
      <c r="F328" s="1"/>
      <c r="G328" s="1"/>
      <c r="H328" s="1"/>
      <c r="I328" s="1"/>
    </row>
    <row r="329">
      <c r="A329" s="1">
        <v>5100.0</v>
      </c>
      <c r="B329" s="1">
        <v>9.49</v>
      </c>
      <c r="C329" s="1" t="s">
        <v>278</v>
      </c>
      <c r="D329" s="1">
        <f t="shared" si="8"/>
        <v>-0.001052631579</v>
      </c>
      <c r="E329" s="1"/>
      <c r="F329" s="1"/>
      <c r="G329" s="1"/>
      <c r="H329" s="1"/>
      <c r="I329" s="1"/>
    </row>
    <row r="330">
      <c r="A330" s="1">
        <v>5200.0</v>
      </c>
      <c r="B330" s="1">
        <v>9.5</v>
      </c>
      <c r="C330" s="1" t="s">
        <v>279</v>
      </c>
      <c r="D330" s="1">
        <f t="shared" si="8"/>
        <v>0.00105374078</v>
      </c>
      <c r="E330" s="1"/>
      <c r="F330" s="1"/>
      <c r="G330" s="1"/>
      <c r="H330" s="1"/>
      <c r="I330" s="1"/>
    </row>
    <row r="331">
      <c r="A331" s="1">
        <v>5300.0</v>
      </c>
      <c r="B331" s="1">
        <v>9.49</v>
      </c>
      <c r="C331" s="1" t="s">
        <v>280</v>
      </c>
      <c r="D331" s="1">
        <f t="shared" si="8"/>
        <v>0</v>
      </c>
      <c r="E331" s="1"/>
      <c r="F331" s="1"/>
      <c r="G331" s="1"/>
      <c r="H331" s="1"/>
      <c r="I331" s="1"/>
    </row>
    <row r="332">
      <c r="A332" s="1">
        <v>5400.0</v>
      </c>
      <c r="B332" s="1">
        <v>9.49</v>
      </c>
      <c r="C332" s="1" t="s">
        <v>281</v>
      </c>
      <c r="D332" s="1">
        <f t="shared" si="8"/>
        <v>-0.002103049422</v>
      </c>
      <c r="E332" s="1"/>
      <c r="F332" s="1"/>
      <c r="G332" s="1"/>
      <c r="H332" s="1"/>
      <c r="I332" s="1"/>
    </row>
    <row r="333">
      <c r="A333" s="1">
        <v>5500.0</v>
      </c>
      <c r="B333" s="1">
        <v>9.51</v>
      </c>
      <c r="C333" s="1" t="s">
        <v>282</v>
      </c>
      <c r="D333" s="1">
        <f t="shared" si="8"/>
        <v>0.003164556962</v>
      </c>
      <c r="E333" s="1"/>
      <c r="F333" s="1"/>
      <c r="G333" s="1"/>
      <c r="H333" s="1"/>
      <c r="I333" s="1"/>
    </row>
    <row r="334">
      <c r="A334" s="1">
        <v>5600.0</v>
      </c>
      <c r="B334" s="1">
        <v>9.48</v>
      </c>
      <c r="C334" s="1" t="s">
        <v>283</v>
      </c>
      <c r="D334" s="1">
        <f t="shared" si="8"/>
        <v>0.002114164905</v>
      </c>
      <c r="E334" s="1"/>
      <c r="F334" s="1"/>
      <c r="G334" s="1"/>
      <c r="H334" s="1"/>
      <c r="I334" s="1"/>
    </row>
    <row r="335">
      <c r="A335" s="1">
        <v>5700.0</v>
      </c>
      <c r="B335" s="1">
        <v>9.46</v>
      </c>
      <c r="C335" s="1" t="s">
        <v>284</v>
      </c>
      <c r="D335" s="1">
        <f t="shared" si="8"/>
        <v>-0.004210526316</v>
      </c>
      <c r="E335" s="1"/>
      <c r="F335" s="1"/>
      <c r="G335" s="1"/>
      <c r="H335" s="1"/>
      <c r="I335" s="1"/>
    </row>
    <row r="336">
      <c r="A336" s="1">
        <v>5800.0</v>
      </c>
      <c r="B336" s="1">
        <v>9.5</v>
      </c>
      <c r="C336" s="1" t="s">
        <v>285</v>
      </c>
      <c r="D336" s="1">
        <f t="shared" si="8"/>
        <v>0.00105374078</v>
      </c>
      <c r="E336" s="1"/>
      <c r="F336" s="1"/>
      <c r="G336" s="1"/>
      <c r="H336" s="1"/>
      <c r="I336" s="1"/>
    </row>
    <row r="337">
      <c r="A337" s="1">
        <v>5900.0</v>
      </c>
      <c r="B337" s="1">
        <v>9.49</v>
      </c>
      <c r="C337" s="1" t="s">
        <v>286</v>
      </c>
      <c r="D337" s="1">
        <f t="shared" si="8"/>
        <v>0.001054852321</v>
      </c>
      <c r="E337" s="1"/>
      <c r="F337" s="1"/>
      <c r="G337" s="1"/>
      <c r="H337" s="1"/>
      <c r="I337" s="1"/>
    </row>
    <row r="338">
      <c r="A338" s="1">
        <v>6000.0</v>
      </c>
      <c r="B338" s="1">
        <v>9.48</v>
      </c>
      <c r="C338" s="1" t="s">
        <v>287</v>
      </c>
      <c r="D338" s="1">
        <f t="shared" si="8"/>
        <v>0</v>
      </c>
      <c r="E338" s="1"/>
      <c r="F338" s="1"/>
      <c r="G338" s="1"/>
      <c r="H338" s="1"/>
      <c r="I338" s="1"/>
    </row>
    <row r="339">
      <c r="A339" s="1">
        <v>6100.0</v>
      </c>
      <c r="B339" s="1">
        <v>9.48</v>
      </c>
      <c r="C339" s="1" t="s">
        <v>288</v>
      </c>
      <c r="D339" s="1">
        <f t="shared" si="8"/>
        <v>0</v>
      </c>
      <c r="E339" s="1"/>
      <c r="F339" s="1"/>
      <c r="G339" s="1"/>
      <c r="H339" s="1"/>
      <c r="I339" s="1"/>
    </row>
    <row r="340">
      <c r="A340" s="1">
        <v>6200.0</v>
      </c>
      <c r="B340" s="1">
        <v>9.48</v>
      </c>
      <c r="C340" s="1" t="s">
        <v>289</v>
      </c>
      <c r="D340" s="1">
        <f t="shared" si="8"/>
        <v>0.002114164905</v>
      </c>
      <c r="E340" s="1"/>
      <c r="F340" s="1"/>
      <c r="G340" s="1"/>
      <c r="H340" s="1"/>
      <c r="I340" s="1"/>
    </row>
    <row r="341">
      <c r="A341" s="1">
        <v>6300.0</v>
      </c>
      <c r="B341" s="1">
        <v>9.46</v>
      </c>
      <c r="C341" s="1" t="s">
        <v>290</v>
      </c>
      <c r="D341" s="1">
        <f t="shared" si="8"/>
        <v>-0.001055966209</v>
      </c>
      <c r="E341" s="1"/>
      <c r="F341" s="1"/>
      <c r="G341" s="1"/>
      <c r="H341" s="1"/>
      <c r="I341" s="1"/>
    </row>
    <row r="342">
      <c r="A342" s="1">
        <v>6400.0</v>
      </c>
      <c r="B342" s="1">
        <v>9.47</v>
      </c>
      <c r="C342" s="1" t="s">
        <v>291</v>
      </c>
      <c r="D342" s="1">
        <f t="shared" si="8"/>
        <v>-0.01559251559</v>
      </c>
      <c r="E342" s="1"/>
      <c r="F342" s="1"/>
      <c r="G342" s="1"/>
      <c r="H342" s="1"/>
      <c r="I342" s="1"/>
    </row>
    <row r="343">
      <c r="A343" s="1">
        <v>6500.0</v>
      </c>
      <c r="B343" s="1">
        <v>9.62</v>
      </c>
      <c r="C343" s="1" t="s">
        <v>292</v>
      </c>
      <c r="D343" s="1">
        <f t="shared" si="8"/>
        <v>-0.002074688797</v>
      </c>
      <c r="E343" s="1"/>
      <c r="F343" s="1"/>
      <c r="G343" s="1"/>
      <c r="H343" s="1"/>
      <c r="I343" s="1"/>
    </row>
    <row r="344">
      <c r="A344" s="1">
        <v>6600.0</v>
      </c>
      <c r="B344" s="1">
        <v>9.64</v>
      </c>
      <c r="C344" s="1" t="s">
        <v>293</v>
      </c>
      <c r="D344" s="1">
        <f t="shared" si="8"/>
        <v>0.001038421599</v>
      </c>
      <c r="E344" s="1"/>
      <c r="F344" s="1"/>
      <c r="G344" s="1"/>
      <c r="H344" s="1"/>
      <c r="I344" s="1"/>
    </row>
    <row r="345">
      <c r="A345" s="1">
        <v>6700.0</v>
      </c>
      <c r="B345" s="1">
        <v>9.63</v>
      </c>
      <c r="C345" s="1" t="s">
        <v>294</v>
      </c>
      <c r="D345" s="1">
        <f t="shared" si="8"/>
        <v>0.003125</v>
      </c>
      <c r="E345" s="1"/>
      <c r="F345" s="1"/>
      <c r="G345" s="1"/>
      <c r="H345" s="1"/>
      <c r="I345" s="1"/>
    </row>
    <row r="346">
      <c r="A346" s="1">
        <v>6800.0</v>
      </c>
      <c r="B346" s="1">
        <v>9.6</v>
      </c>
      <c r="C346" s="1" t="s">
        <v>295</v>
      </c>
      <c r="D346" s="1">
        <f t="shared" si="8"/>
        <v>-0.003115264798</v>
      </c>
      <c r="E346" s="1"/>
      <c r="F346" s="1"/>
      <c r="G346" s="1"/>
      <c r="H346" s="1"/>
      <c r="I346" s="1"/>
    </row>
    <row r="347">
      <c r="A347" s="1">
        <v>6900.0</v>
      </c>
      <c r="B347" s="1">
        <v>9.63</v>
      </c>
      <c r="C347" s="1" t="s">
        <v>296</v>
      </c>
      <c r="D347" s="1">
        <f t="shared" si="8"/>
        <v>-0.001037344398</v>
      </c>
      <c r="E347" s="1"/>
      <c r="F347" s="1"/>
      <c r="G347" s="1"/>
      <c r="H347" s="1"/>
      <c r="I347" s="1"/>
    </row>
    <row r="348">
      <c r="A348" s="1">
        <v>7000.0</v>
      </c>
      <c r="B348" s="1">
        <v>9.64</v>
      </c>
      <c r="C348" s="1" t="s">
        <v>297</v>
      </c>
      <c r="D348" s="1">
        <f t="shared" si="8"/>
        <v>0.07829977629</v>
      </c>
      <c r="E348" s="1"/>
      <c r="F348" s="1"/>
      <c r="G348" s="1"/>
      <c r="H348" s="1"/>
      <c r="I348" s="1"/>
    </row>
    <row r="349">
      <c r="A349" s="1">
        <v>7100.0</v>
      </c>
      <c r="B349" s="1">
        <v>8.94</v>
      </c>
      <c r="C349" s="1" t="s">
        <v>298</v>
      </c>
      <c r="D349" s="1">
        <f t="shared" si="8"/>
        <v>0.003367003367</v>
      </c>
      <c r="E349" s="1"/>
      <c r="F349" s="1"/>
      <c r="G349" s="1"/>
      <c r="H349" s="1"/>
      <c r="I349" s="1"/>
    </row>
    <row r="350">
      <c r="A350" s="1">
        <v>7200.0</v>
      </c>
      <c r="B350" s="1">
        <v>8.91</v>
      </c>
      <c r="C350" s="1" t="s">
        <v>299</v>
      </c>
      <c r="D350" s="1">
        <f t="shared" si="8"/>
        <v>0.003378378378</v>
      </c>
      <c r="E350" s="1"/>
      <c r="F350" s="1"/>
      <c r="G350" s="1"/>
      <c r="H350" s="1"/>
      <c r="I350" s="1"/>
    </row>
    <row r="351">
      <c r="A351" s="1">
        <v>7300.0</v>
      </c>
      <c r="B351" s="1">
        <v>8.88</v>
      </c>
      <c r="C351" s="1" t="s">
        <v>300</v>
      </c>
      <c r="D351" s="1">
        <f t="shared" si="8"/>
        <v>-0.002247191011</v>
      </c>
      <c r="E351" s="1"/>
      <c r="F351" s="1"/>
      <c r="G351" s="1"/>
      <c r="H351" s="1"/>
      <c r="I351" s="1"/>
    </row>
    <row r="352">
      <c r="A352" s="1">
        <v>7400.0</v>
      </c>
      <c r="B352" s="1">
        <v>8.9</v>
      </c>
      <c r="C352" s="1" t="s">
        <v>301</v>
      </c>
      <c r="D352" s="1">
        <f t="shared" si="8"/>
        <v>0.002252252252</v>
      </c>
      <c r="E352" s="1"/>
      <c r="F352" s="1"/>
      <c r="G352" s="1"/>
      <c r="H352" s="1"/>
      <c r="I352" s="1"/>
    </row>
    <row r="353">
      <c r="A353" s="1">
        <v>7500.0</v>
      </c>
      <c r="B353" s="1">
        <v>8.88</v>
      </c>
      <c r="C353" s="1" t="s">
        <v>302</v>
      </c>
      <c r="D353" s="1">
        <f t="shared" si="8"/>
        <v>-0.001124859393</v>
      </c>
      <c r="E353" s="1"/>
      <c r="F353" s="1"/>
      <c r="G353" s="1"/>
      <c r="H353" s="1"/>
      <c r="I353" s="1"/>
    </row>
    <row r="354">
      <c r="A354" s="1">
        <v>7600.0</v>
      </c>
      <c r="B354" s="1">
        <v>8.89</v>
      </c>
      <c r="C354" s="1" t="s">
        <v>303</v>
      </c>
      <c r="D354" s="1">
        <f t="shared" si="8"/>
        <v>-0.005592841163</v>
      </c>
      <c r="E354" s="1"/>
      <c r="F354" s="1"/>
      <c r="G354" s="1"/>
      <c r="H354" s="1"/>
      <c r="I354" s="1"/>
    </row>
    <row r="355">
      <c r="A355" s="1">
        <v>7700.0</v>
      </c>
      <c r="B355" s="1">
        <v>8.94</v>
      </c>
      <c r="C355" s="1" t="s">
        <v>304</v>
      </c>
      <c r="D355" s="1">
        <f t="shared" si="8"/>
        <v>0.006756756757</v>
      </c>
      <c r="E355" s="1"/>
      <c r="F355" s="1"/>
      <c r="G355" s="1"/>
      <c r="H355" s="1"/>
      <c r="I355" s="1"/>
    </row>
    <row r="356">
      <c r="A356" s="1">
        <v>7800.0</v>
      </c>
      <c r="B356" s="1">
        <v>8.88</v>
      </c>
      <c r="C356" s="1" t="s">
        <v>305</v>
      </c>
      <c r="D356" s="1">
        <f t="shared" si="8"/>
        <v>-0.002247191011</v>
      </c>
      <c r="E356" s="1"/>
      <c r="F356" s="1"/>
      <c r="G356" s="1"/>
      <c r="H356" s="1"/>
      <c r="I356" s="1"/>
    </row>
    <row r="357">
      <c r="A357" s="1">
        <v>7900.0</v>
      </c>
      <c r="B357" s="1">
        <v>8.9</v>
      </c>
      <c r="C357" s="1" t="s">
        <v>306</v>
      </c>
      <c r="D357" s="1">
        <f t="shared" si="8"/>
        <v>0</v>
      </c>
      <c r="E357" s="1"/>
      <c r="F357" s="1"/>
      <c r="G357" s="1"/>
      <c r="H357" s="1"/>
      <c r="I357" s="1"/>
    </row>
    <row r="358">
      <c r="A358" s="1">
        <v>8000.0</v>
      </c>
      <c r="B358" s="1">
        <v>8.9</v>
      </c>
      <c r="C358" s="1" t="s">
        <v>307</v>
      </c>
      <c r="D358" s="1">
        <f t="shared" si="8"/>
        <v>-0.001122334456</v>
      </c>
      <c r="E358" s="1"/>
      <c r="F358" s="1"/>
      <c r="G358" s="1"/>
      <c r="H358" s="1"/>
      <c r="I358" s="1"/>
    </row>
    <row r="359">
      <c r="A359" s="1">
        <v>8100.0</v>
      </c>
      <c r="B359" s="1">
        <v>8.91</v>
      </c>
      <c r="C359" s="1" t="s">
        <v>308</v>
      </c>
      <c r="D359" s="1">
        <f t="shared" si="8"/>
        <v>0.002249718785</v>
      </c>
      <c r="E359" s="1"/>
      <c r="F359" s="1"/>
      <c r="G359" s="1"/>
      <c r="H359" s="1"/>
      <c r="I359" s="1"/>
    </row>
    <row r="360">
      <c r="A360" s="1">
        <v>8200.0</v>
      </c>
      <c r="B360" s="1">
        <v>8.89</v>
      </c>
      <c r="C360" s="1" t="s">
        <v>309</v>
      </c>
      <c r="D360" s="1">
        <f t="shared" si="8"/>
        <v>0</v>
      </c>
      <c r="E360" s="1"/>
      <c r="F360" s="1"/>
      <c r="G360" s="1"/>
      <c r="H360" s="1"/>
      <c r="I360" s="1"/>
    </row>
    <row r="361">
      <c r="A361" s="1">
        <v>8300.0</v>
      </c>
      <c r="B361" s="1">
        <v>8.89</v>
      </c>
      <c r="C361" s="1" t="s">
        <v>310</v>
      </c>
      <c r="D361" s="1">
        <f t="shared" si="8"/>
        <v>-0.0078125</v>
      </c>
      <c r="E361" s="1"/>
      <c r="F361" s="1"/>
      <c r="G361" s="1"/>
      <c r="H361" s="1"/>
      <c r="I361" s="1"/>
    </row>
    <row r="362">
      <c r="A362" s="1">
        <v>8400.0</v>
      </c>
      <c r="B362" s="1">
        <v>8.96</v>
      </c>
      <c r="C362" s="1" t="s">
        <v>311</v>
      </c>
      <c r="D362" s="1">
        <f t="shared" si="8"/>
        <v>0.005611672278</v>
      </c>
      <c r="E362" s="1"/>
      <c r="F362" s="1"/>
      <c r="G362" s="1"/>
      <c r="H362" s="1"/>
      <c r="I362" s="1"/>
    </row>
    <row r="363">
      <c r="A363" s="1">
        <v>8500.0</v>
      </c>
      <c r="B363" s="1">
        <v>8.91</v>
      </c>
      <c r="C363" s="1" t="s">
        <v>312</v>
      </c>
      <c r="D363" s="1">
        <f t="shared" si="8"/>
        <v>0.001123595506</v>
      </c>
      <c r="E363" s="1"/>
      <c r="F363" s="1"/>
      <c r="G363" s="1"/>
      <c r="H363" s="1"/>
      <c r="I363" s="1"/>
    </row>
    <row r="364">
      <c r="A364" s="1">
        <v>8600.0</v>
      </c>
      <c r="B364" s="1">
        <v>8.9</v>
      </c>
      <c r="C364" s="1" t="s">
        <v>313</v>
      </c>
      <c r="D364" s="1">
        <f t="shared" si="8"/>
        <v>0.003382187148</v>
      </c>
      <c r="E364" s="1"/>
      <c r="F364" s="1"/>
      <c r="G364" s="1"/>
      <c r="H364" s="1"/>
      <c r="I364" s="1"/>
    </row>
    <row r="365">
      <c r="A365" s="1">
        <v>8700.0</v>
      </c>
      <c r="B365" s="1">
        <v>8.87</v>
      </c>
      <c r="C365" s="1" t="s">
        <v>314</v>
      </c>
      <c r="D365" s="1">
        <f t="shared" si="8"/>
        <v>-0.01444444444</v>
      </c>
      <c r="E365" s="1"/>
      <c r="F365" s="1"/>
      <c r="G365" s="1"/>
      <c r="H365" s="1"/>
      <c r="I365" s="1"/>
    </row>
    <row r="366">
      <c r="A366" s="1">
        <v>8800.0</v>
      </c>
      <c r="B366" s="1">
        <v>9.0</v>
      </c>
      <c r="C366" s="1" t="s">
        <v>315</v>
      </c>
      <c r="D366" s="1">
        <f t="shared" si="8"/>
        <v>0.003344481605</v>
      </c>
      <c r="E366" s="1"/>
      <c r="F366" s="1"/>
      <c r="G366" s="1"/>
      <c r="H366" s="1"/>
      <c r="I366" s="1"/>
    </row>
    <row r="367">
      <c r="A367" s="1">
        <v>8900.0</v>
      </c>
      <c r="B367" s="1">
        <v>8.97</v>
      </c>
      <c r="C367" s="1" t="s">
        <v>316</v>
      </c>
      <c r="D367" s="1">
        <f t="shared" si="8"/>
        <v>0.007865168539</v>
      </c>
      <c r="E367" s="1"/>
      <c r="F367" s="1"/>
      <c r="G367" s="1"/>
      <c r="H367" s="1"/>
      <c r="I367" s="1"/>
    </row>
    <row r="368">
      <c r="A368" s="1">
        <v>9000.0</v>
      </c>
      <c r="B368" s="1">
        <v>8.9</v>
      </c>
      <c r="C368" s="1" t="s">
        <v>317</v>
      </c>
      <c r="D368" s="1">
        <f t="shared" si="8"/>
        <v>-0.005586592179</v>
      </c>
      <c r="E368" s="1"/>
      <c r="F368" s="1"/>
      <c r="G368" s="1"/>
      <c r="H368" s="1"/>
      <c r="I368" s="1"/>
    </row>
    <row r="369">
      <c r="A369" s="1">
        <v>9100.0</v>
      </c>
      <c r="B369" s="1">
        <v>8.95</v>
      </c>
      <c r="C369" s="1" t="s">
        <v>318</v>
      </c>
      <c r="D369" s="1">
        <f t="shared" si="8"/>
        <v>0.007882882883</v>
      </c>
      <c r="E369" s="1"/>
      <c r="F369" s="1"/>
      <c r="G369" s="1"/>
      <c r="H369" s="1"/>
      <c r="I369" s="1"/>
    </row>
    <row r="370">
      <c r="A370" s="1">
        <v>9200.0</v>
      </c>
      <c r="B370" s="1">
        <v>8.88</v>
      </c>
      <c r="C370" s="1" t="s">
        <v>319</v>
      </c>
      <c r="D370" s="1">
        <f t="shared" si="8"/>
        <v>0.001127395716</v>
      </c>
      <c r="E370" s="1"/>
      <c r="F370" s="1"/>
      <c r="G370" s="1"/>
      <c r="H370" s="1"/>
      <c r="I370" s="1"/>
    </row>
    <row r="371">
      <c r="A371" s="1">
        <v>9300.0</v>
      </c>
      <c r="B371" s="1">
        <v>8.87</v>
      </c>
      <c r="C371" s="1" t="s">
        <v>320</v>
      </c>
      <c r="D371" s="1">
        <f t="shared" si="8"/>
        <v>-0.003370786517</v>
      </c>
      <c r="E371" s="1"/>
      <c r="F371" s="1"/>
      <c r="G371" s="1"/>
      <c r="H371" s="1"/>
      <c r="I371" s="1"/>
    </row>
    <row r="372">
      <c r="A372" s="1">
        <v>9400.0</v>
      </c>
      <c r="B372" s="1">
        <v>8.9</v>
      </c>
      <c r="C372" s="1" t="s">
        <v>321</v>
      </c>
      <c r="D372" s="1">
        <f t="shared" si="8"/>
        <v>-0.006696428571</v>
      </c>
      <c r="E372" s="1"/>
      <c r="F372" s="1"/>
      <c r="G372" s="1"/>
      <c r="H372" s="1"/>
      <c r="I372" s="1"/>
    </row>
    <row r="373">
      <c r="A373" s="1">
        <v>9500.0</v>
      </c>
      <c r="B373" s="1">
        <v>8.96</v>
      </c>
      <c r="C373" s="1" t="s">
        <v>322</v>
      </c>
      <c r="D373" s="1">
        <f t="shared" si="8"/>
        <v>0.007874015748</v>
      </c>
      <c r="E373" s="1"/>
      <c r="F373" s="1"/>
      <c r="G373" s="1"/>
      <c r="H373" s="1"/>
      <c r="I373" s="1"/>
    </row>
    <row r="374">
      <c r="A374" s="1">
        <v>9600.0</v>
      </c>
      <c r="B374" s="1">
        <v>8.89</v>
      </c>
      <c r="C374" s="1" t="s">
        <v>323</v>
      </c>
      <c r="D374" s="1">
        <f t="shared" si="8"/>
        <v>-0.001123595506</v>
      </c>
      <c r="E374" s="1"/>
      <c r="F374" s="1"/>
      <c r="G374" s="1"/>
      <c r="H374" s="1"/>
      <c r="I374" s="1"/>
    </row>
    <row r="375">
      <c r="A375" s="1">
        <v>9700.0</v>
      </c>
      <c r="B375" s="1">
        <v>8.9</v>
      </c>
      <c r="C375" s="1" t="s">
        <v>324</v>
      </c>
      <c r="D375" s="1">
        <f t="shared" si="8"/>
        <v>0.002252252252</v>
      </c>
      <c r="E375" s="1"/>
      <c r="F375" s="1"/>
      <c r="G375" s="1"/>
      <c r="H375" s="1"/>
      <c r="I375" s="1"/>
    </row>
    <row r="376">
      <c r="A376" s="1">
        <v>9800.0</v>
      </c>
      <c r="B376" s="1">
        <v>8.88</v>
      </c>
      <c r="C376" s="1" t="s">
        <v>325</v>
      </c>
      <c r="D376" s="1">
        <f t="shared" si="8"/>
        <v>0</v>
      </c>
      <c r="E376" s="1"/>
      <c r="F376" s="1"/>
      <c r="G376" s="1"/>
      <c r="H376" s="1"/>
      <c r="I376" s="1"/>
    </row>
    <row r="377">
      <c r="A377" s="1">
        <v>9900.0</v>
      </c>
      <c r="B377" s="1">
        <v>8.88</v>
      </c>
      <c r="C377" s="1" t="s">
        <v>326</v>
      </c>
      <c r="D377" s="1">
        <f t="shared" si="8"/>
        <v>-0.003367003367</v>
      </c>
      <c r="E377" s="1"/>
      <c r="F377" s="1"/>
      <c r="G377" s="1"/>
      <c r="H377" s="1"/>
      <c r="I377" s="1"/>
    </row>
    <row r="378">
      <c r="A378" s="1">
        <v>10000.0</v>
      </c>
      <c r="B378" s="1">
        <v>8.91</v>
      </c>
      <c r="C378" s="1" t="s">
        <v>327</v>
      </c>
      <c r="D378" s="1">
        <f t="shared" si="8"/>
        <v>0.001123595506</v>
      </c>
      <c r="E378" s="1"/>
      <c r="F378" s="1"/>
      <c r="G378" s="1"/>
      <c r="H378" s="1"/>
      <c r="I378" s="1"/>
    </row>
    <row r="379">
      <c r="A379" s="1">
        <v>10100.0</v>
      </c>
      <c r="B379" s="1">
        <v>8.9</v>
      </c>
      <c r="C379" s="1" t="s">
        <v>328</v>
      </c>
      <c r="D379" s="1">
        <f t="shared" si="8"/>
        <v>-0.001122334456</v>
      </c>
      <c r="E379" s="1"/>
      <c r="F379" s="1"/>
      <c r="G379" s="1"/>
      <c r="H379" s="1"/>
      <c r="I379" s="1"/>
    </row>
    <row r="380">
      <c r="A380" s="1">
        <v>10200.0</v>
      </c>
      <c r="B380" s="1">
        <v>8.91</v>
      </c>
      <c r="C380" s="1" t="s">
        <v>329</v>
      </c>
      <c r="D380" s="1">
        <f t="shared" si="8"/>
        <v>0.005643340858</v>
      </c>
      <c r="E380" s="1"/>
      <c r="F380" s="1"/>
      <c r="G380" s="1"/>
      <c r="H380" s="1"/>
      <c r="I380" s="1"/>
    </row>
    <row r="381">
      <c r="A381" s="1">
        <v>10300.0</v>
      </c>
      <c r="B381" s="1">
        <v>8.86</v>
      </c>
      <c r="C381" s="1" t="s">
        <v>330</v>
      </c>
      <c r="D381" s="1">
        <f t="shared" si="8"/>
        <v>-0.003374578178</v>
      </c>
      <c r="E381" s="1"/>
      <c r="F381" s="1"/>
      <c r="G381" s="1"/>
      <c r="H381" s="1"/>
      <c r="I381" s="1"/>
    </row>
    <row r="382">
      <c r="A382" s="1">
        <v>10400.0</v>
      </c>
      <c r="B382" s="1">
        <v>8.89</v>
      </c>
      <c r="C382" s="1" t="s">
        <v>331</v>
      </c>
      <c r="D382" s="1">
        <f t="shared" si="8"/>
        <v>-0.001123595506</v>
      </c>
      <c r="E382" s="1"/>
      <c r="F382" s="1"/>
      <c r="G382" s="1"/>
      <c r="H382" s="1"/>
      <c r="I382" s="1"/>
    </row>
    <row r="383">
      <c r="A383" s="1">
        <v>10500.0</v>
      </c>
      <c r="B383" s="1">
        <v>8.9</v>
      </c>
      <c r="C383" s="1" t="s">
        <v>332</v>
      </c>
      <c r="D383" s="1">
        <f t="shared" si="8"/>
        <v>-0.02197802198</v>
      </c>
      <c r="E383" s="1"/>
      <c r="F383" s="1"/>
      <c r="G383" s="1"/>
      <c r="H383" s="1"/>
      <c r="I383" s="1"/>
    </row>
    <row r="384">
      <c r="A384" s="1">
        <v>10600.0</v>
      </c>
      <c r="B384" s="1">
        <v>9.1</v>
      </c>
      <c r="C384" s="1" t="s">
        <v>333</v>
      </c>
      <c r="D384" s="1">
        <f t="shared" si="8"/>
        <v>0.01111111111</v>
      </c>
      <c r="E384" s="1"/>
      <c r="F384" s="1"/>
      <c r="G384" s="1"/>
      <c r="H384" s="1"/>
      <c r="I384" s="1"/>
    </row>
    <row r="385">
      <c r="A385" s="1">
        <v>10700.0</v>
      </c>
      <c r="B385" s="1">
        <v>9.0</v>
      </c>
      <c r="C385" s="1" t="s">
        <v>334</v>
      </c>
      <c r="D385" s="1">
        <f t="shared" si="8"/>
        <v>-0.003322259136</v>
      </c>
      <c r="E385" s="1"/>
      <c r="F385" s="1"/>
      <c r="G385" s="1"/>
      <c r="H385" s="1"/>
      <c r="I385" s="1"/>
    </row>
    <row r="386">
      <c r="A386" s="1">
        <v>10800.0</v>
      </c>
      <c r="B386" s="1">
        <v>9.03</v>
      </c>
      <c r="C386" s="1" t="s">
        <v>335</v>
      </c>
      <c r="D386" s="1">
        <f t="shared" si="8"/>
        <v>0.003333333333</v>
      </c>
      <c r="E386" s="1"/>
      <c r="F386" s="1"/>
      <c r="G386" s="1"/>
      <c r="H386" s="1"/>
      <c r="I386" s="1"/>
    </row>
    <row r="387">
      <c r="A387" s="1">
        <v>10900.0</v>
      </c>
      <c r="B387" s="1">
        <v>9.0</v>
      </c>
      <c r="C387" s="1" t="s">
        <v>336</v>
      </c>
      <c r="D387" s="1">
        <f t="shared" si="8"/>
        <v>0.004464285714</v>
      </c>
      <c r="E387" s="1"/>
      <c r="F387" s="1"/>
      <c r="G387" s="1"/>
      <c r="H387" s="1"/>
      <c r="I387" s="1"/>
    </row>
    <row r="388">
      <c r="A388" s="1">
        <v>11000.0</v>
      </c>
      <c r="B388" s="1">
        <v>8.96</v>
      </c>
      <c r="C388" s="1" t="s">
        <v>337</v>
      </c>
      <c r="D388" s="1">
        <f t="shared" si="8"/>
        <v>-0.01321585903</v>
      </c>
      <c r="E388" s="1"/>
      <c r="F388" s="1"/>
      <c r="G388" s="1"/>
      <c r="H388" s="1"/>
      <c r="I388" s="1"/>
    </row>
    <row r="389">
      <c r="A389" s="1">
        <v>11100.0</v>
      </c>
      <c r="B389" s="1">
        <v>9.08</v>
      </c>
      <c r="C389" s="1" t="s">
        <v>338</v>
      </c>
      <c r="D389" s="1">
        <f t="shared" si="8"/>
        <v>0.002207505519</v>
      </c>
      <c r="E389" s="1"/>
      <c r="F389" s="1"/>
      <c r="G389" s="1"/>
      <c r="H389" s="1"/>
      <c r="I389" s="1"/>
    </row>
    <row r="390">
      <c r="A390" s="1">
        <v>11200.0</v>
      </c>
      <c r="B390" s="1">
        <v>9.06</v>
      </c>
      <c r="C390" s="1" t="s">
        <v>339</v>
      </c>
      <c r="D390" s="1">
        <f t="shared" si="8"/>
        <v>0.005549389567</v>
      </c>
      <c r="E390" s="1"/>
      <c r="F390" s="1"/>
      <c r="G390" s="1"/>
      <c r="H390" s="1"/>
      <c r="I390" s="1"/>
    </row>
    <row r="391">
      <c r="A391" s="1">
        <v>11300.0</v>
      </c>
      <c r="B391" s="1">
        <v>9.01</v>
      </c>
      <c r="C391" s="1" t="s">
        <v>340</v>
      </c>
      <c r="D391" s="1">
        <f t="shared" si="8"/>
        <v>0.002224694105</v>
      </c>
      <c r="E391" s="1"/>
      <c r="F391" s="1"/>
      <c r="G391" s="1"/>
      <c r="H391" s="1"/>
      <c r="I391" s="1"/>
    </row>
    <row r="392">
      <c r="A392" s="1">
        <v>11400.0</v>
      </c>
      <c r="B392" s="1">
        <v>8.99</v>
      </c>
      <c r="C392" s="1" t="s">
        <v>341</v>
      </c>
      <c r="D392" s="1">
        <f t="shared" si="8"/>
        <v>0.01124859393</v>
      </c>
      <c r="E392" s="1"/>
      <c r="F392" s="1"/>
      <c r="G392" s="1"/>
      <c r="H392" s="1"/>
      <c r="I392" s="1"/>
    </row>
    <row r="393">
      <c r="A393" s="1">
        <v>11500.0</v>
      </c>
      <c r="B393" s="1">
        <v>8.89</v>
      </c>
      <c r="C393" s="1" t="s">
        <v>342</v>
      </c>
      <c r="D393" s="1">
        <f t="shared" si="8"/>
        <v>-0.001123595506</v>
      </c>
      <c r="E393" s="1"/>
      <c r="F393" s="1"/>
      <c r="G393" s="1"/>
      <c r="H393" s="1"/>
      <c r="I393" s="1"/>
    </row>
    <row r="394">
      <c r="A394" s="1">
        <v>11600.0</v>
      </c>
      <c r="B394" s="1">
        <v>8.9</v>
      </c>
      <c r="C394" s="1" t="s">
        <v>343</v>
      </c>
      <c r="D394" s="1">
        <f t="shared" si="8"/>
        <v>-0.004474272931</v>
      </c>
      <c r="E394" s="1"/>
      <c r="F394" s="1"/>
      <c r="G394" s="1"/>
      <c r="H394" s="1"/>
      <c r="I394" s="1"/>
    </row>
    <row r="395">
      <c r="A395" s="1">
        <v>11700.0</v>
      </c>
      <c r="B395" s="1">
        <v>8.94</v>
      </c>
      <c r="C395" s="1" t="s">
        <v>344</v>
      </c>
      <c r="D395" s="1">
        <f t="shared" si="8"/>
        <v>0.003367003367</v>
      </c>
      <c r="E395" s="1"/>
      <c r="F395" s="1"/>
      <c r="G395" s="1"/>
      <c r="H395" s="1"/>
      <c r="I395" s="1"/>
    </row>
    <row r="396">
      <c r="A396" s="1">
        <v>11800.0</v>
      </c>
      <c r="B396" s="1">
        <v>8.91</v>
      </c>
      <c r="C396" s="1" t="s">
        <v>345</v>
      </c>
      <c r="D396" s="1">
        <f t="shared" si="8"/>
        <v>-0.004469273743</v>
      </c>
      <c r="E396" s="1"/>
      <c r="F396" s="1"/>
      <c r="G396" s="1"/>
      <c r="H396" s="1"/>
      <c r="I396" s="1"/>
    </row>
    <row r="397">
      <c r="A397" s="1">
        <v>11900.0</v>
      </c>
      <c r="B397" s="1">
        <v>8.95</v>
      </c>
      <c r="C397" s="1" t="s">
        <v>346</v>
      </c>
      <c r="D397" s="1">
        <f t="shared" si="8"/>
        <v>0.004489337823</v>
      </c>
      <c r="E397" s="1"/>
      <c r="F397" s="1"/>
      <c r="G397" s="1"/>
      <c r="H397" s="1"/>
      <c r="I397" s="1"/>
    </row>
    <row r="398">
      <c r="A398" s="1">
        <v>12000.0</v>
      </c>
      <c r="B398" s="1">
        <v>8.91</v>
      </c>
      <c r="C398" s="1" t="s">
        <v>347</v>
      </c>
      <c r="D398" s="1">
        <f t="shared" si="8"/>
        <v>0</v>
      </c>
      <c r="E398" s="1"/>
      <c r="F398" s="1"/>
      <c r="G398" s="1"/>
      <c r="H398" s="1"/>
      <c r="I398" s="1"/>
    </row>
    <row r="399">
      <c r="A399" s="1">
        <v>12100.0</v>
      </c>
      <c r="B399" s="1">
        <v>8.91</v>
      </c>
      <c r="C399" s="1" t="s">
        <v>348</v>
      </c>
      <c r="D399" s="1">
        <f t="shared" si="8"/>
        <v>-0.001121076233</v>
      </c>
      <c r="E399" s="1"/>
      <c r="F399" s="1"/>
      <c r="G399" s="1"/>
      <c r="H399" s="1"/>
      <c r="I399" s="1"/>
    </row>
    <row r="400">
      <c r="A400" s="1">
        <v>12200.0</v>
      </c>
      <c r="B400" s="1">
        <v>8.92</v>
      </c>
      <c r="C400" s="1" t="s">
        <v>349</v>
      </c>
      <c r="D400" s="1">
        <f t="shared" si="8"/>
        <v>0.001122334456</v>
      </c>
      <c r="E400" s="1"/>
      <c r="F400" s="1"/>
      <c r="G400" s="1"/>
      <c r="H400" s="1"/>
      <c r="I400" s="1"/>
    </row>
    <row r="401">
      <c r="A401" s="1">
        <v>12300.0</v>
      </c>
      <c r="B401" s="1">
        <v>8.91</v>
      </c>
      <c r="C401" s="1" t="s">
        <v>350</v>
      </c>
      <c r="D401" s="1">
        <f t="shared" si="8"/>
        <v>0.002249718785</v>
      </c>
      <c r="E401" s="1"/>
      <c r="F401" s="1"/>
      <c r="G401" s="1"/>
      <c r="H401" s="1"/>
      <c r="I401" s="1"/>
    </row>
    <row r="402">
      <c r="A402" s="1">
        <v>12400.0</v>
      </c>
      <c r="B402" s="1">
        <v>8.89</v>
      </c>
      <c r="C402" s="1" t="s">
        <v>351</v>
      </c>
      <c r="E402" s="1"/>
      <c r="F402" s="1"/>
      <c r="G402" s="1"/>
      <c r="H402" s="1"/>
      <c r="I402" s="1"/>
    </row>
    <row r="404">
      <c r="A404" s="1" t="s">
        <v>32</v>
      </c>
      <c r="B404" s="1" t="s">
        <v>352</v>
      </c>
    </row>
    <row r="405">
      <c r="A405" s="1">
        <v>0.0</v>
      </c>
      <c r="B405" s="11">
        <v>0.0</v>
      </c>
    </row>
    <row r="406">
      <c r="A406" s="1">
        <v>100.0</v>
      </c>
      <c r="B406" s="11">
        <v>-0.0010030090270812223</v>
      </c>
    </row>
    <row r="407">
      <c r="A407" s="1">
        <v>200.0</v>
      </c>
      <c r="B407" s="11">
        <v>-0.0020100502512564174</v>
      </c>
    </row>
    <row r="408">
      <c r="A408" s="1">
        <v>300.0</v>
      </c>
      <c r="B408" s="11">
        <v>0.0</v>
      </c>
    </row>
    <row r="409">
      <c r="A409" s="1">
        <v>400.0</v>
      </c>
      <c r="B409" s="11">
        <v>0.004004004004004097</v>
      </c>
    </row>
    <row r="410">
      <c r="A410" s="1">
        <v>500.0</v>
      </c>
      <c r="B410" s="11">
        <v>-0.004020100502512656</v>
      </c>
    </row>
    <row r="411">
      <c r="A411" s="1">
        <v>600.0</v>
      </c>
      <c r="B411" s="11">
        <v>0.001004016064257185</v>
      </c>
    </row>
    <row r="412">
      <c r="A412" s="1">
        <v>700.0</v>
      </c>
      <c r="B412" s="11">
        <v>0.0</v>
      </c>
    </row>
    <row r="413">
      <c r="A413" s="1">
        <v>800.0</v>
      </c>
      <c r="B413" s="11">
        <v>0.006979062811565156</v>
      </c>
    </row>
    <row r="414">
      <c r="A414" s="1">
        <v>900.0</v>
      </c>
      <c r="B414" s="11">
        <v>9.96015936254959E-4</v>
      </c>
    </row>
    <row r="415">
      <c r="A415" s="1">
        <v>1000.0</v>
      </c>
      <c r="B415" s="11">
        <v>-0.0019960079840318935</v>
      </c>
    </row>
    <row r="416">
      <c r="A416" s="1">
        <v>1100.0</v>
      </c>
      <c r="B416" s="11">
        <v>0.05113636363636372</v>
      </c>
    </row>
    <row r="417">
      <c r="A417" s="1">
        <v>1200.0</v>
      </c>
      <c r="B417" s="11">
        <v>-0.029239766081871416</v>
      </c>
    </row>
    <row r="418">
      <c r="A418" s="1">
        <v>1300.0</v>
      </c>
      <c r="B418" s="11">
        <v>0.03024574669187148</v>
      </c>
    </row>
    <row r="419">
      <c r="A419" s="1">
        <v>1400.0</v>
      </c>
      <c r="B419" s="11">
        <v>-0.0047483380816714825</v>
      </c>
    </row>
    <row r="420">
      <c r="A420" s="1">
        <v>1500.0</v>
      </c>
      <c r="B420" s="11">
        <v>-0.044642857142857074</v>
      </c>
    </row>
    <row r="421">
      <c r="A421" s="1">
        <v>1600.0</v>
      </c>
      <c r="B421" s="11">
        <v>0.006896551724137959</v>
      </c>
    </row>
    <row r="422">
      <c r="A422" s="1">
        <v>1700.0</v>
      </c>
      <c r="B422" s="11">
        <v>0.006849315068493178</v>
      </c>
    </row>
    <row r="423">
      <c r="A423" s="1">
        <v>1800.0</v>
      </c>
      <c r="B423" s="11">
        <v>0.016361886429258895</v>
      </c>
    </row>
    <row r="424">
      <c r="A424" s="1">
        <v>1900.0</v>
      </c>
      <c r="B424" s="11">
        <v>-0.030753968253968304</v>
      </c>
    </row>
    <row r="425">
      <c r="A425" s="1">
        <v>2000.0</v>
      </c>
      <c r="B425" s="11">
        <v>-0.0019880715705764985</v>
      </c>
    </row>
    <row r="426">
      <c r="A426" s="1">
        <v>2100.0</v>
      </c>
      <c r="B426" s="11">
        <v>0.003960396039603876</v>
      </c>
    </row>
    <row r="427">
      <c r="A427" s="1">
        <v>2200.0</v>
      </c>
      <c r="B427" s="11">
        <v>-9.910802775024566E-4</v>
      </c>
    </row>
    <row r="428">
      <c r="A428" s="1">
        <v>2300.0</v>
      </c>
      <c r="B428" s="11">
        <v>-0.0049800796812749714</v>
      </c>
    </row>
    <row r="429">
      <c r="A429" s="1">
        <v>2400.0</v>
      </c>
      <c r="B429" s="11">
        <v>0.004955401387512459</v>
      </c>
    </row>
    <row r="430">
      <c r="A430" s="1">
        <v>2500.0</v>
      </c>
      <c r="B430" s="11">
        <v>-0.0049800796812749714</v>
      </c>
    </row>
    <row r="431">
      <c r="A431" s="1">
        <v>2600.0</v>
      </c>
      <c r="B431" s="11">
        <v>-0.024489795918367186</v>
      </c>
    </row>
    <row r="432">
      <c r="A432" s="1">
        <v>2700.0</v>
      </c>
      <c r="B432" s="11">
        <v>-0.010309278350515611</v>
      </c>
    </row>
    <row r="433">
      <c r="A433" s="1">
        <v>2800.0</v>
      </c>
      <c r="B433" s="11">
        <v>0.003083247687564351</v>
      </c>
    </row>
    <row r="434">
      <c r="A434" s="1">
        <v>2900.0</v>
      </c>
      <c r="B434" s="11">
        <v>-0.01038421599169259</v>
      </c>
    </row>
    <row r="435">
      <c r="A435" s="1">
        <v>3000.0</v>
      </c>
      <c r="B435" s="11">
        <v>-0.015822784810126618</v>
      </c>
    </row>
    <row r="436">
      <c r="A436" s="1">
        <v>3100.0</v>
      </c>
      <c r="B436" s="11">
        <v>-0.0010559662090812868</v>
      </c>
    </row>
    <row r="437">
      <c r="A437" s="1">
        <v>3200.0</v>
      </c>
      <c r="B437" s="11">
        <v>0.004206098843322729</v>
      </c>
    </row>
    <row r="438">
      <c r="A438" s="1">
        <v>3300.0</v>
      </c>
      <c r="B438" s="11">
        <v>-0.004223864836325147</v>
      </c>
    </row>
    <row r="439">
      <c r="A439" s="1">
        <v>3400.0</v>
      </c>
      <c r="B439" s="11">
        <v>0.0010548523206750828</v>
      </c>
    </row>
    <row r="440">
      <c r="A440" s="1">
        <v>3500.0</v>
      </c>
      <c r="B440" s="11">
        <v>-0.0010559662090812868</v>
      </c>
    </row>
    <row r="441">
      <c r="A441" s="1">
        <v>3600.0</v>
      </c>
      <c r="B441" s="11">
        <v>0.006295907660020853</v>
      </c>
    </row>
    <row r="442">
      <c r="A442" s="1">
        <v>3700.0</v>
      </c>
      <c r="B442" s="11">
        <v>-0.006335797254487721</v>
      </c>
    </row>
    <row r="443">
      <c r="A443" s="1">
        <v>3800.0</v>
      </c>
      <c r="B443" s="11">
        <v>0.0</v>
      </c>
    </row>
    <row r="444">
      <c r="A444" s="1">
        <v>3900.0</v>
      </c>
      <c r="B444" s="11">
        <v>0.004206098843322729</v>
      </c>
    </row>
    <row r="445">
      <c r="A445" s="1">
        <v>4000.0</v>
      </c>
      <c r="B445" s="11">
        <v>-0.001052631578947346</v>
      </c>
    </row>
    <row r="446">
      <c r="A446" s="1">
        <v>4100.0</v>
      </c>
      <c r="B446" s="11">
        <v>-0.0010537407797681546</v>
      </c>
    </row>
    <row r="447">
      <c r="A447" s="1">
        <v>4200.0</v>
      </c>
      <c r="B447" s="11">
        <v>0.0021030494216613643</v>
      </c>
    </row>
    <row r="448">
      <c r="A448" s="1">
        <v>4300.0</v>
      </c>
      <c r="B448" s="11">
        <v>-0.0021074815595363092</v>
      </c>
    </row>
    <row r="449">
      <c r="A449" s="1">
        <v>4400.0</v>
      </c>
      <c r="B449" s="11">
        <v>-0.0010548523206750828</v>
      </c>
    </row>
    <row r="450">
      <c r="A450" s="1">
        <v>4500.0</v>
      </c>
      <c r="B450" s="11">
        <v>0.002105263157894692</v>
      </c>
    </row>
    <row r="451">
      <c r="A451" s="1">
        <v>4600.0</v>
      </c>
      <c r="B451" s="11">
        <v>-0.0021097046413501657</v>
      </c>
    </row>
    <row r="452">
      <c r="A452" s="1">
        <v>4700.0</v>
      </c>
      <c r="B452" s="11">
        <v>0.0010537407797681546</v>
      </c>
    </row>
    <row r="453">
      <c r="A453" s="1">
        <v>4800.0</v>
      </c>
      <c r="B453" s="11">
        <v>0.0021030494216613643</v>
      </c>
    </row>
    <row r="454">
      <c r="A454" s="1">
        <v>4900.0</v>
      </c>
      <c r="B454" s="11">
        <v>-0.0021074815595363092</v>
      </c>
    </row>
    <row r="455">
      <c r="A455" s="1">
        <v>5000.0</v>
      </c>
      <c r="B455" s="11">
        <v>0.0</v>
      </c>
    </row>
    <row r="456">
      <c r="A456" s="1">
        <v>5100.0</v>
      </c>
      <c r="B456" s="11">
        <v>0.001052631578947346</v>
      </c>
    </row>
    <row r="457">
      <c r="A457" s="1">
        <v>5200.0</v>
      </c>
      <c r="B457" s="11">
        <v>-0.0010537407797681546</v>
      </c>
    </row>
    <row r="458">
      <c r="A458" s="1">
        <v>5300.0</v>
      </c>
      <c r="B458" s="11">
        <v>0.0</v>
      </c>
    </row>
    <row r="459">
      <c r="A459" s="1">
        <v>5400.0</v>
      </c>
      <c r="B459" s="11">
        <v>0.0021030494216613643</v>
      </c>
    </row>
    <row r="460">
      <c r="A460" s="1">
        <v>5500.0</v>
      </c>
      <c r="B460" s="11">
        <v>-0.0031645569620252488</v>
      </c>
    </row>
    <row r="461">
      <c r="A461" s="1">
        <v>5600.0</v>
      </c>
      <c r="B461" s="11">
        <v>-0.002114164904862534</v>
      </c>
    </row>
    <row r="462">
      <c r="A462" s="1">
        <v>5700.0</v>
      </c>
      <c r="B462" s="11">
        <v>0.004210526315789384</v>
      </c>
    </row>
    <row r="463">
      <c r="A463" s="1">
        <v>5800.0</v>
      </c>
      <c r="B463" s="11">
        <v>-0.0010537407797681546</v>
      </c>
    </row>
    <row r="464">
      <c r="A464" s="1">
        <v>5900.0</v>
      </c>
      <c r="B464" s="11">
        <v>-0.0010548523206750828</v>
      </c>
    </row>
    <row r="465">
      <c r="A465" s="1">
        <v>6000.0</v>
      </c>
      <c r="B465" s="11">
        <v>0.0</v>
      </c>
    </row>
    <row r="466">
      <c r="A466" s="1">
        <v>6100.0</v>
      </c>
      <c r="B466" s="11">
        <v>0.0</v>
      </c>
    </row>
    <row r="467">
      <c r="A467" s="1">
        <v>6200.0</v>
      </c>
      <c r="B467" s="11">
        <v>-0.002114164904862534</v>
      </c>
    </row>
    <row r="468">
      <c r="A468" s="1">
        <v>6300.0</v>
      </c>
      <c r="B468" s="11">
        <v>0.0010559662090812868</v>
      </c>
    </row>
    <row r="469">
      <c r="A469" s="1">
        <v>6400.0</v>
      </c>
      <c r="B469" s="11">
        <v>0.015592515592515446</v>
      </c>
    </row>
    <row r="470">
      <c r="A470" s="1">
        <v>6500.0</v>
      </c>
      <c r="B470" s="11">
        <v>0.002074688796680638</v>
      </c>
    </row>
    <row r="471">
      <c r="A471" s="1">
        <v>6600.0</v>
      </c>
      <c r="B471" s="11">
        <v>-0.0010384215991692406</v>
      </c>
    </row>
    <row r="472">
      <c r="A472" s="1">
        <v>6700.0</v>
      </c>
      <c r="B472" s="11">
        <v>-0.0031250000000001186</v>
      </c>
    </row>
    <row r="473">
      <c r="A473" s="1">
        <v>6800.0</v>
      </c>
      <c r="B473" s="11">
        <v>0.003115264797507906</v>
      </c>
    </row>
    <row r="474">
      <c r="A474" s="1">
        <v>6900.0</v>
      </c>
      <c r="B474" s="11">
        <v>0.0010373443983402268</v>
      </c>
    </row>
    <row r="475">
      <c r="A475" s="1">
        <v>7000.0</v>
      </c>
      <c r="B475" s="11">
        <v>-0.0782997762863536</v>
      </c>
    </row>
    <row r="476">
      <c r="A476" s="1">
        <v>7100.0</v>
      </c>
      <c r="B476" s="11">
        <v>-0.0033670033670032953</v>
      </c>
    </row>
    <row r="477">
      <c r="A477" s="1">
        <v>7200.0</v>
      </c>
      <c r="B477" s="11">
        <v>-0.003378378378378306</v>
      </c>
    </row>
    <row r="478">
      <c r="A478" s="1">
        <v>7300.0</v>
      </c>
      <c r="B478" s="11">
        <v>0.002247191011235907</v>
      </c>
    </row>
    <row r="479">
      <c r="A479" s="1">
        <v>7400.0</v>
      </c>
      <c r="B479" s="11">
        <v>-0.002252252252252204</v>
      </c>
    </row>
    <row r="480">
      <c r="A480" s="1">
        <v>7500.0</v>
      </c>
      <c r="B480" s="11">
        <v>0.001124859392575904</v>
      </c>
    </row>
    <row r="481">
      <c r="A481" s="1">
        <v>7600.0</v>
      </c>
      <c r="B481" s="11">
        <v>0.0055928411633108435</v>
      </c>
    </row>
    <row r="482">
      <c r="A482" s="1">
        <v>7700.0</v>
      </c>
      <c r="B482" s="11">
        <v>-0.006756756756756612</v>
      </c>
    </row>
    <row r="483">
      <c r="A483" s="1">
        <v>7800.0</v>
      </c>
      <c r="B483" s="11">
        <v>0.002247191011235907</v>
      </c>
    </row>
    <row r="484">
      <c r="A484" s="1">
        <v>7900.0</v>
      </c>
      <c r="B484" s="11">
        <v>0.0</v>
      </c>
    </row>
    <row r="485">
      <c r="A485" s="1">
        <v>8000.0</v>
      </c>
      <c r="B485" s="11">
        <v>0.001122334455667765</v>
      </c>
    </row>
    <row r="486">
      <c r="A486" s="1">
        <v>8100.0</v>
      </c>
      <c r="B486" s="11">
        <v>-0.002249718785151808</v>
      </c>
    </row>
    <row r="487">
      <c r="A487" s="1">
        <v>8200.0</v>
      </c>
      <c r="B487" s="11">
        <v>0.0</v>
      </c>
    </row>
    <row r="488">
      <c r="A488" s="1">
        <v>8300.0</v>
      </c>
      <c r="B488" s="11">
        <v>0.007812500000000031</v>
      </c>
    </row>
    <row r="489">
      <c r="A489" s="1">
        <v>8400.0</v>
      </c>
      <c r="B489" s="11">
        <v>-0.005611672278339024</v>
      </c>
    </row>
    <row r="490">
      <c r="A490" s="1">
        <v>8500.0</v>
      </c>
      <c r="B490" s="11">
        <v>-0.0011235955056179536</v>
      </c>
    </row>
    <row r="491">
      <c r="A491" s="1">
        <v>8600.0</v>
      </c>
      <c r="B491" s="11">
        <v>-0.0033821871476889674</v>
      </c>
    </row>
    <row r="492">
      <c r="A492" s="1">
        <v>8700.0</v>
      </c>
      <c r="B492" s="11">
        <v>0.01444444444444453</v>
      </c>
    </row>
    <row r="493">
      <c r="A493" s="1">
        <v>8800.0</v>
      </c>
      <c r="B493" s="11">
        <v>-0.003344481605351099</v>
      </c>
    </row>
    <row r="494">
      <c r="A494" s="1">
        <v>8900.0</v>
      </c>
      <c r="B494" s="11">
        <v>-0.007865168539325874</v>
      </c>
    </row>
    <row r="495">
      <c r="A495" s="1">
        <v>9000.0</v>
      </c>
      <c r="B495" s="11">
        <v>0.005586592178770831</v>
      </c>
    </row>
    <row r="496">
      <c r="A496" s="1">
        <v>9100.0</v>
      </c>
      <c r="B496" s="11">
        <v>-0.007882882882882714</v>
      </c>
    </row>
    <row r="497">
      <c r="A497" s="1">
        <v>9200.0</v>
      </c>
      <c r="B497" s="11">
        <v>-0.0011273957158964558</v>
      </c>
    </row>
    <row r="498">
      <c r="A498" s="1">
        <v>9300.0</v>
      </c>
      <c r="B498" s="11">
        <v>0.00337078651685406</v>
      </c>
    </row>
    <row r="499">
      <c r="A499" s="1">
        <v>9400.0</v>
      </c>
      <c r="B499" s="11">
        <v>0.006696428571428627</v>
      </c>
    </row>
    <row r="500">
      <c r="A500" s="1">
        <v>9500.0</v>
      </c>
      <c r="B500" s="11">
        <v>-0.007874015748031527</v>
      </c>
    </row>
    <row r="501">
      <c r="A501" s="1">
        <v>9600.0</v>
      </c>
      <c r="B501" s="11">
        <v>0.0011235955056179536</v>
      </c>
    </row>
    <row r="502">
      <c r="A502" s="1">
        <v>9700.0</v>
      </c>
      <c r="B502" s="11">
        <v>-0.002252252252252204</v>
      </c>
    </row>
    <row r="503">
      <c r="A503" s="1">
        <v>9800.0</v>
      </c>
      <c r="B503" s="11">
        <v>0.0</v>
      </c>
    </row>
    <row r="504">
      <c r="A504" s="1">
        <v>9900.0</v>
      </c>
      <c r="B504" s="11">
        <v>0.0033670033670032953</v>
      </c>
    </row>
    <row r="505">
      <c r="A505" s="1">
        <v>10000.0</v>
      </c>
      <c r="B505" s="11">
        <v>-0.0011235955056179536</v>
      </c>
    </row>
    <row r="506">
      <c r="A506" s="1">
        <v>10100.0</v>
      </c>
      <c r="B506" s="11">
        <v>0.001122334455667765</v>
      </c>
    </row>
    <row r="507">
      <c r="A507" s="1">
        <v>10200.0</v>
      </c>
      <c r="B507" s="11">
        <v>-0.005643340857787891</v>
      </c>
    </row>
    <row r="508">
      <c r="A508" s="1">
        <v>10300.0</v>
      </c>
      <c r="B508" s="11">
        <v>0.003374578177727912</v>
      </c>
    </row>
    <row r="509">
      <c r="A509" s="1">
        <v>10400.0</v>
      </c>
      <c r="B509" s="11">
        <v>0.0011235955056179536</v>
      </c>
    </row>
    <row r="510">
      <c r="A510" s="1">
        <v>10500.0</v>
      </c>
      <c r="B510" s="11">
        <v>0.0219780219780219</v>
      </c>
    </row>
    <row r="511">
      <c r="A511" s="1">
        <v>10600.0</v>
      </c>
      <c r="B511" s="11">
        <v>-0.011111111111111072</v>
      </c>
    </row>
    <row r="512">
      <c r="A512" s="1">
        <v>10700.0</v>
      </c>
      <c r="B512" s="11">
        <v>0.003322259136212554</v>
      </c>
    </row>
    <row r="513">
      <c r="A513" s="1">
        <v>10800.0</v>
      </c>
      <c r="B513" s="11">
        <v>-0.0033333333333332624</v>
      </c>
    </row>
    <row r="514">
      <c r="A514" s="1">
        <v>10900.0</v>
      </c>
      <c r="B514" s="11">
        <v>-0.004464285714285619</v>
      </c>
    </row>
    <row r="515">
      <c r="A515" s="1">
        <v>11000.0</v>
      </c>
      <c r="B515" s="11">
        <v>0.013215859030836918</v>
      </c>
    </row>
    <row r="516">
      <c r="A516" s="1">
        <v>11100.0</v>
      </c>
      <c r="B516" s="11">
        <v>-0.0022075055187637496</v>
      </c>
    </row>
    <row r="517">
      <c r="A517" s="1">
        <v>11200.0</v>
      </c>
      <c r="B517" s="11">
        <v>-0.005549389567147693</v>
      </c>
    </row>
    <row r="518">
      <c r="A518" s="1">
        <v>11300.0</v>
      </c>
      <c r="B518" s="11">
        <v>-0.0022246941045605756</v>
      </c>
    </row>
    <row r="519">
      <c r="A519" s="1">
        <v>11400.0</v>
      </c>
      <c r="B519" s="11">
        <v>-0.01124859392575924</v>
      </c>
    </row>
    <row r="520">
      <c r="A520" s="1">
        <v>11500.0</v>
      </c>
      <c r="B520" s="11">
        <v>0.0011235955056179536</v>
      </c>
    </row>
    <row r="521">
      <c r="A521" s="1">
        <v>11600.0</v>
      </c>
      <c r="B521" s="11">
        <v>0.004474272930648674</v>
      </c>
    </row>
    <row r="522">
      <c r="A522" s="1">
        <v>11700.0</v>
      </c>
      <c r="B522" s="11">
        <v>-0.0033670033670032953</v>
      </c>
    </row>
    <row r="523">
      <c r="A523" s="1">
        <v>11800.0</v>
      </c>
      <c r="B523" s="11">
        <v>0.004469273743016665</v>
      </c>
    </row>
    <row r="524">
      <c r="A524" s="1">
        <v>11900.0</v>
      </c>
      <c r="B524" s="11">
        <v>-0.00448933782267106</v>
      </c>
    </row>
    <row r="525">
      <c r="A525" s="1">
        <v>12000.0</v>
      </c>
      <c r="B525" s="11">
        <v>0.0</v>
      </c>
    </row>
    <row r="526">
      <c r="A526" s="1">
        <v>12100.0</v>
      </c>
      <c r="B526" s="11">
        <v>0.0011210762331838326</v>
      </c>
    </row>
    <row r="527">
      <c r="A527" s="1">
        <v>12200.0</v>
      </c>
      <c r="B527" s="11">
        <v>-0.001122334455667765</v>
      </c>
    </row>
    <row r="528">
      <c r="A528" s="1">
        <v>12300.0</v>
      </c>
      <c r="B528" s="11">
        <v>-0.002249718785151808</v>
      </c>
    </row>
    <row r="529">
      <c r="A529" s="1">
        <v>12400.0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16.0"/>
    <col customWidth="1" min="5" max="5" width="16.0"/>
  </cols>
  <sheetData>
    <row r="1">
      <c r="A1" s="29" t="s">
        <v>749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B2" s="27" t="s">
        <v>743</v>
      </c>
      <c r="C2" s="27" t="s">
        <v>750</v>
      </c>
      <c r="D2" s="27" t="s">
        <v>751</v>
      </c>
      <c r="E2" s="27" t="s">
        <v>746</v>
      </c>
      <c r="F2" s="27" t="s">
        <v>752</v>
      </c>
    </row>
    <row r="3">
      <c r="A3" s="31" t="s">
        <v>4</v>
      </c>
      <c r="B3" s="27">
        <v>1.0</v>
      </c>
      <c r="C3" s="27">
        <v>4.559689922</v>
      </c>
      <c r="D3" s="27">
        <v>38.83565891</v>
      </c>
      <c r="E3" s="27">
        <v>8.953229974</v>
      </c>
      <c r="F3" s="27">
        <v>57.56899225</v>
      </c>
    </row>
    <row r="4">
      <c r="A4" s="31" t="s">
        <v>7</v>
      </c>
      <c r="B4" s="27">
        <v>1.0</v>
      </c>
      <c r="C4" s="27">
        <v>5.036541037</v>
      </c>
      <c r="D4" s="27">
        <v>25.70451502</v>
      </c>
      <c r="E4" s="27">
        <v>9.9359097</v>
      </c>
      <c r="F4" s="27">
        <v>21.31165104</v>
      </c>
    </row>
    <row r="5">
      <c r="A5" s="31" t="s">
        <v>9</v>
      </c>
      <c r="B5" s="27">
        <v>1.0</v>
      </c>
      <c r="C5" s="27">
        <v>5.261830173</v>
      </c>
      <c r="D5" s="27">
        <v>7.087056884</v>
      </c>
      <c r="E5" s="27">
        <v>3.528276999</v>
      </c>
      <c r="F5" s="27">
        <v>36.73404782</v>
      </c>
    </row>
    <row r="6">
      <c r="A6" s="31" t="s">
        <v>5</v>
      </c>
      <c r="B6" s="27">
        <v>1.0</v>
      </c>
      <c r="C6" s="27">
        <v>7.435185185</v>
      </c>
      <c r="D6" s="27">
        <v>14.75154321</v>
      </c>
      <c r="E6" s="27">
        <v>3.310185185</v>
      </c>
      <c r="F6" s="27">
        <v>343.8148148</v>
      </c>
    </row>
    <row r="7">
      <c r="A7" s="31" t="s">
        <v>16</v>
      </c>
      <c r="B7" s="27">
        <v>1.0</v>
      </c>
      <c r="C7" s="27">
        <v>4.968328071</v>
      </c>
      <c r="D7" s="27">
        <v>37.21905018</v>
      </c>
      <c r="E7" s="27">
        <v>5.616981259</v>
      </c>
      <c r="F7" s="27">
        <v>7.482770202</v>
      </c>
    </row>
    <row r="8">
      <c r="A8" s="31" t="s">
        <v>701</v>
      </c>
      <c r="B8" s="27">
        <v>1.0</v>
      </c>
      <c r="C8" s="27">
        <v>5.432396839</v>
      </c>
      <c r="D8" s="27">
        <v>15.55106819</v>
      </c>
      <c r="E8" s="27">
        <v>4.695493123</v>
      </c>
      <c r="F8" s="27">
        <v>32.60052678</v>
      </c>
    </row>
    <row r="9">
      <c r="A9" s="31" t="s">
        <v>18</v>
      </c>
      <c r="B9" s="27">
        <v>1.0</v>
      </c>
      <c r="C9" s="27">
        <v>7.052953385</v>
      </c>
      <c r="D9" s="27">
        <v>210.3238907</v>
      </c>
      <c r="E9" s="27">
        <v>7.400852639</v>
      </c>
      <c r="F9" s="27">
        <v>12.49744769</v>
      </c>
    </row>
    <row r="10">
      <c r="A10" s="31" t="s">
        <v>14</v>
      </c>
      <c r="B10" s="27">
        <v>1.0</v>
      </c>
      <c r="C10" s="27">
        <v>8.160358096</v>
      </c>
      <c r="D10" s="27">
        <v>39.28443537</v>
      </c>
      <c r="E10" s="27">
        <v>8.434113397</v>
      </c>
      <c r="F10" s="27">
        <v>34.99167583</v>
      </c>
    </row>
    <row r="11">
      <c r="A11" s="31" t="s">
        <v>10</v>
      </c>
      <c r="B11" s="1">
        <v>1.0</v>
      </c>
      <c r="C11" s="1">
        <v>7.012040753</v>
      </c>
      <c r="D11" s="1">
        <v>20.12225996</v>
      </c>
      <c r="E11" s="1">
        <v>8.564062982</v>
      </c>
      <c r="F11" s="1">
        <v>68.78419265</v>
      </c>
    </row>
    <row r="13">
      <c r="A13" s="29" t="s">
        <v>753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2" t="s">
        <v>754</v>
      </c>
      <c r="B14" s="33" t="s">
        <v>427</v>
      </c>
      <c r="C14" s="33" t="s">
        <v>428</v>
      </c>
      <c r="D14" s="33" t="s">
        <v>429</v>
      </c>
      <c r="E14" s="33" t="s">
        <v>430</v>
      </c>
      <c r="F14" s="33" t="s">
        <v>431</v>
      </c>
      <c r="G14" s="33" t="s">
        <v>432</v>
      </c>
      <c r="H14" s="33" t="s">
        <v>433</v>
      </c>
      <c r="I14" s="33" t="s">
        <v>434</v>
      </c>
      <c r="J14" s="33" t="s">
        <v>435</v>
      </c>
      <c r="K14" s="27" t="s">
        <v>708</v>
      </c>
    </row>
    <row r="15">
      <c r="A15" s="33" t="s">
        <v>481</v>
      </c>
      <c r="B15" s="34">
        <v>66.29</v>
      </c>
      <c r="C15" s="34">
        <v>65.39</v>
      </c>
      <c r="D15" s="34">
        <v>61.95</v>
      </c>
      <c r="E15" s="34">
        <v>66.57</v>
      </c>
      <c r="F15" s="34">
        <v>205.14</v>
      </c>
      <c r="G15" s="34">
        <v>176.82</v>
      </c>
      <c r="H15" s="34">
        <v>125.92</v>
      </c>
      <c r="I15" s="34">
        <v>172.02</v>
      </c>
      <c r="J15" s="34">
        <v>38.22</v>
      </c>
      <c r="K15" s="11">
        <v>107.0</v>
      </c>
    </row>
    <row r="16">
      <c r="A16" s="33" t="s">
        <v>482</v>
      </c>
      <c r="B16" s="34">
        <v>44.81</v>
      </c>
      <c r="C16" s="34">
        <v>43.97</v>
      </c>
      <c r="D16" s="34">
        <v>31.53</v>
      </c>
      <c r="E16" s="34">
        <v>33.71</v>
      </c>
      <c r="F16" s="34">
        <v>105.14</v>
      </c>
      <c r="G16" s="34">
        <v>89.65</v>
      </c>
      <c r="H16" s="34">
        <v>64.45</v>
      </c>
      <c r="I16" s="34">
        <v>86.97</v>
      </c>
      <c r="J16" s="34">
        <v>19.15</v>
      </c>
      <c r="K16" s="11">
        <v>54.0</v>
      </c>
    </row>
    <row r="17">
      <c r="A17" s="33" t="s">
        <v>483</v>
      </c>
      <c r="B17" s="34">
        <v>52.12</v>
      </c>
      <c r="C17" s="34">
        <v>56.36</v>
      </c>
      <c r="D17" s="34">
        <v>17.07</v>
      </c>
      <c r="E17" s="34">
        <v>17.93</v>
      </c>
      <c r="F17" s="34">
        <v>55.16</v>
      </c>
      <c r="G17" s="34">
        <v>47.59</v>
      </c>
      <c r="H17" s="34">
        <v>33.55</v>
      </c>
      <c r="I17" s="34">
        <v>45.64</v>
      </c>
      <c r="J17" s="34">
        <v>10.58</v>
      </c>
      <c r="K17" s="11">
        <v>30.0</v>
      </c>
    </row>
    <row r="18">
      <c r="A18" s="33" t="s">
        <v>484</v>
      </c>
      <c r="B18" s="34">
        <v>85.45</v>
      </c>
      <c r="C18" s="34">
        <v>87.26</v>
      </c>
      <c r="D18" s="34">
        <v>10.32</v>
      </c>
      <c r="E18" s="34">
        <v>10.85</v>
      </c>
      <c r="F18" s="34">
        <v>33.09</v>
      </c>
      <c r="G18" s="34">
        <v>28.21</v>
      </c>
      <c r="H18" s="34">
        <v>20.05</v>
      </c>
      <c r="I18" s="34">
        <v>27.01</v>
      </c>
      <c r="J18" s="34">
        <v>6.78</v>
      </c>
      <c r="K18" s="11">
        <v>21.0</v>
      </c>
    </row>
    <row r="19">
      <c r="A19" s="33" t="s">
        <v>485</v>
      </c>
      <c r="B19" s="34">
        <v>108.82</v>
      </c>
      <c r="C19" s="34">
        <v>118.4</v>
      </c>
      <c r="D19" s="34">
        <v>9.82</v>
      </c>
      <c r="E19" s="34">
        <v>10.63</v>
      </c>
      <c r="F19" s="34">
        <v>31.83</v>
      </c>
      <c r="G19" s="34">
        <v>27.94</v>
      </c>
      <c r="H19" s="34">
        <v>19.2</v>
      </c>
      <c r="I19" s="34">
        <v>26.83</v>
      </c>
      <c r="J19" s="34">
        <v>6.67</v>
      </c>
      <c r="K19" s="11">
        <v>14.0</v>
      </c>
    </row>
    <row r="21">
      <c r="A21" s="29" t="s">
        <v>755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5" t="s">
        <v>756</v>
      </c>
      <c r="B22" s="36"/>
      <c r="D22" s="35" t="s">
        <v>757</v>
      </c>
      <c r="E22" s="36"/>
    </row>
    <row r="23">
      <c r="A23" s="35" t="s">
        <v>758</v>
      </c>
      <c r="B23" s="35" t="s">
        <v>759</v>
      </c>
      <c r="D23" s="35" t="s">
        <v>758</v>
      </c>
      <c r="E23" s="35" t="s">
        <v>759</v>
      </c>
    </row>
    <row r="24">
      <c r="A24" s="35">
        <v>1.0</v>
      </c>
      <c r="B24" s="35" t="s">
        <v>760</v>
      </c>
      <c r="D24" s="35">
        <v>1.0</v>
      </c>
      <c r="E24" s="35">
        <v>2611.0</v>
      </c>
    </row>
    <row r="25">
      <c r="A25" s="35">
        <v>2.0</v>
      </c>
      <c r="B25" s="35" t="s">
        <v>761</v>
      </c>
      <c r="D25" s="35">
        <v>2.0</v>
      </c>
      <c r="E25" s="35">
        <v>2611.0</v>
      </c>
    </row>
    <row r="26">
      <c r="A26" s="35">
        <v>4.0</v>
      </c>
      <c r="B26" s="35" t="s">
        <v>762</v>
      </c>
      <c r="D26" s="35">
        <v>4.0</v>
      </c>
      <c r="E26" s="35">
        <v>2611.0</v>
      </c>
    </row>
    <row r="27">
      <c r="A27" s="35">
        <v>8.0</v>
      </c>
      <c r="B27" s="35" t="s">
        <v>763</v>
      </c>
      <c r="D27" s="35">
        <v>8.0</v>
      </c>
      <c r="E27" s="35">
        <v>2611.0</v>
      </c>
    </row>
    <row r="28">
      <c r="A28" s="35">
        <v>16.0</v>
      </c>
      <c r="B28" s="35" t="s">
        <v>764</v>
      </c>
      <c r="D28" s="35">
        <v>16.0</v>
      </c>
      <c r="E28" s="35">
        <v>2611.0</v>
      </c>
    </row>
    <row r="30">
      <c r="A30" s="29" t="s">
        <v>765</v>
      </c>
      <c r="B30" s="30"/>
      <c r="C30" s="30"/>
      <c r="D30" s="30"/>
      <c r="E30" s="30"/>
      <c r="F30" s="30"/>
      <c r="G30" s="29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B31" s="1" t="s">
        <v>733</v>
      </c>
      <c r="C31" s="1" t="s">
        <v>734</v>
      </c>
      <c r="D31" s="1" t="s">
        <v>735</v>
      </c>
      <c r="E31" s="1" t="s">
        <v>736</v>
      </c>
    </row>
    <row r="32">
      <c r="A32" s="1" t="s">
        <v>4</v>
      </c>
      <c r="B32" s="1">
        <v>244.3720972</v>
      </c>
      <c r="C32" s="1">
        <v>126.0306621</v>
      </c>
      <c r="D32" s="26">
        <v>82.35287671232877</v>
      </c>
      <c r="E32" s="1">
        <v>0.0</v>
      </c>
    </row>
    <row r="33">
      <c r="A33" s="1" t="s">
        <v>7</v>
      </c>
      <c r="B33" s="1">
        <v>432.6431795</v>
      </c>
      <c r="C33" s="1">
        <v>329.020116</v>
      </c>
      <c r="D33" s="26">
        <v>263.9636542239686</v>
      </c>
      <c r="E33" s="1">
        <v>0.0</v>
      </c>
    </row>
    <row r="34">
      <c r="A34" s="1" t="s">
        <v>9</v>
      </c>
      <c r="B34" s="1">
        <v>72.06644406</v>
      </c>
      <c r="C34" s="1">
        <v>70.62659363</v>
      </c>
      <c r="D34" s="8">
        <v>15.087861679604798</v>
      </c>
      <c r="E34" s="1">
        <v>23.76</v>
      </c>
    </row>
    <row r="35">
      <c r="A35" s="1" t="s">
        <v>5</v>
      </c>
      <c r="B35" s="1">
        <v>15.31316773</v>
      </c>
      <c r="C35" s="1">
        <v>14.1023872</v>
      </c>
      <c r="D35" s="26">
        <v>6.183053040103493</v>
      </c>
      <c r="E35" s="11">
        <v>32.54</v>
      </c>
    </row>
    <row r="36">
      <c r="A36" s="1" t="s">
        <v>16</v>
      </c>
      <c r="B36" s="1">
        <v>782.2747036</v>
      </c>
      <c r="C36" s="1">
        <v>629.1149798</v>
      </c>
      <c r="D36" s="26">
        <v>393.9424102381799</v>
      </c>
      <c r="E36" s="1">
        <v>0.0</v>
      </c>
    </row>
    <row r="37">
      <c r="A37" s="1" t="s">
        <v>701</v>
      </c>
      <c r="B37" s="1">
        <v>105.6589454</v>
      </c>
      <c r="C37" s="1">
        <v>131.6888371</v>
      </c>
      <c r="D37" s="26">
        <v>32.50770160072486</v>
      </c>
      <c r="E37" s="11">
        <v>32.65</v>
      </c>
    </row>
    <row r="38">
      <c r="A38" s="1" t="s">
        <v>18</v>
      </c>
      <c r="B38" s="1">
        <v>1346.142539</v>
      </c>
      <c r="C38" s="1">
        <v>972.2870204</v>
      </c>
      <c r="D38" s="26">
        <v>490.1233986928105</v>
      </c>
      <c r="E38" s="1">
        <v>0.0</v>
      </c>
    </row>
    <row r="39">
      <c r="A39" s="1" t="s">
        <v>14</v>
      </c>
      <c r="B39" s="1">
        <v>257.3312624</v>
      </c>
      <c r="C39" s="1">
        <v>149.6051237</v>
      </c>
      <c r="D39" s="26">
        <v>682.9588342440802</v>
      </c>
      <c r="E39" s="1">
        <v>0.0</v>
      </c>
    </row>
    <row r="40">
      <c r="A40" s="1" t="s">
        <v>10</v>
      </c>
      <c r="B40" s="1">
        <v>93.29379374</v>
      </c>
      <c r="C40" s="1">
        <v>112.9380506</v>
      </c>
      <c r="D40" s="26">
        <v>78.81015719467956</v>
      </c>
      <c r="E40" s="1">
        <v>0.0</v>
      </c>
    </row>
    <row r="42">
      <c r="A42" t="s">
        <v>766</v>
      </c>
    </row>
    <row r="43">
      <c r="B43" s="1" t="s">
        <v>732</v>
      </c>
      <c r="C43" s="1" t="s">
        <v>734</v>
      </c>
      <c r="D43" s="1" t="s">
        <v>733</v>
      </c>
    </row>
    <row r="44">
      <c r="A44" s="11" t="s">
        <v>4</v>
      </c>
      <c r="B44" s="11">
        <v>1502.94</v>
      </c>
      <c r="C44" s="8">
        <v>1023.1875</v>
      </c>
      <c r="D44" s="8">
        <v>2484.3328571428574</v>
      </c>
    </row>
    <row r="45">
      <c r="A45" s="11" t="s">
        <v>7</v>
      </c>
      <c r="B45" s="11">
        <v>2687.15</v>
      </c>
      <c r="C45" s="8">
        <v>2767.51125</v>
      </c>
      <c r="D45" s="8">
        <v>9334.31857142857</v>
      </c>
    </row>
    <row r="46">
      <c r="A46" s="11" t="s">
        <v>9</v>
      </c>
      <c r="B46" s="1">
        <v>427.59</v>
      </c>
      <c r="C46" s="8">
        <v>349.1525</v>
      </c>
      <c r="D46" s="8">
        <v>1372.287142857143</v>
      </c>
    </row>
    <row r="47">
      <c r="A47" s="1" t="s">
        <v>5</v>
      </c>
      <c r="B47" s="1">
        <v>95.59</v>
      </c>
      <c r="C47" s="8">
        <v>19.56875</v>
      </c>
      <c r="D47" s="8">
        <v>249.82571428571427</v>
      </c>
    </row>
    <row r="48">
      <c r="A48" s="11" t="s">
        <v>16</v>
      </c>
      <c r="B48" s="11">
        <v>11081.6</v>
      </c>
      <c r="C48" s="8">
        <v>5739.58125</v>
      </c>
      <c r="D48" s="8">
        <v>16311.378571428571</v>
      </c>
    </row>
    <row r="49">
      <c r="A49" s="11" t="s">
        <v>701</v>
      </c>
      <c r="B49" s="11">
        <v>1076.33</v>
      </c>
      <c r="C49" s="8">
        <v>342.57</v>
      </c>
      <c r="D49" s="8">
        <v>2711.3514285714286</v>
      </c>
    </row>
    <row r="50">
      <c r="A50" s="11" t="s">
        <v>18</v>
      </c>
      <c r="B50" s="11">
        <v>37494.44</v>
      </c>
      <c r="C50" s="8">
        <v>4578.6762499999995</v>
      </c>
      <c r="D50" s="8">
        <v>13693.135714285714</v>
      </c>
    </row>
    <row r="51">
      <c r="A51" s="11" t="s">
        <v>14</v>
      </c>
      <c r="B51" s="1">
        <v>2501.24</v>
      </c>
      <c r="C51" s="8">
        <v>1613.045</v>
      </c>
      <c r="D51" s="8">
        <v>5340.2128571428575</v>
      </c>
    </row>
    <row r="52">
      <c r="A52" s="11" t="s">
        <v>10</v>
      </c>
      <c r="B52" s="1">
        <v>651.76</v>
      </c>
      <c r="C52" s="8">
        <v>674.41125</v>
      </c>
      <c r="D52" s="8">
        <v>2460.8742857142856</v>
      </c>
    </row>
    <row r="54">
      <c r="A54" s="29" t="s">
        <v>767</v>
      </c>
      <c r="B54" s="30"/>
      <c r="C54" s="30"/>
      <c r="D54" s="30"/>
      <c r="E54" s="30"/>
      <c r="F54" s="30"/>
      <c r="G54" s="3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27" t="s">
        <v>768</v>
      </c>
      <c r="B55" s="27" t="s">
        <v>769</v>
      </c>
      <c r="C55" s="1" t="s">
        <v>674</v>
      </c>
    </row>
    <row r="56">
      <c r="A56" s="11" t="s">
        <v>4</v>
      </c>
    </row>
    <row r="57">
      <c r="A57" s="8" t="s">
        <v>429</v>
      </c>
      <c r="B57" s="8">
        <v>453.57</v>
      </c>
      <c r="C57" s="11">
        <v>4.8</v>
      </c>
    </row>
    <row r="58">
      <c r="A58" s="8" t="s">
        <v>430</v>
      </c>
      <c r="B58" s="8">
        <v>515.17</v>
      </c>
      <c r="C58" s="11">
        <v>4.54</v>
      </c>
    </row>
    <row r="59">
      <c r="A59" s="8" t="s">
        <v>431</v>
      </c>
      <c r="B59" s="8">
        <v>1766.86</v>
      </c>
      <c r="C59" s="11">
        <v>12.86</v>
      </c>
    </row>
    <row r="60">
      <c r="A60" s="8" t="s">
        <v>432</v>
      </c>
      <c r="B60" s="8">
        <v>1626.92</v>
      </c>
      <c r="C60" s="11">
        <v>14.48</v>
      </c>
    </row>
    <row r="61">
      <c r="A61" s="8" t="s">
        <v>433</v>
      </c>
      <c r="B61" s="8">
        <v>1248.42</v>
      </c>
      <c r="C61" s="11">
        <v>11.75</v>
      </c>
    </row>
    <row r="62">
      <c r="A62" s="8" t="s">
        <v>434</v>
      </c>
      <c r="B62" s="8">
        <v>1483.91</v>
      </c>
      <c r="C62" s="11">
        <v>13.83</v>
      </c>
    </row>
    <row r="63">
      <c r="A63" s="8" t="s">
        <v>435</v>
      </c>
      <c r="B63" s="8">
        <v>346.49</v>
      </c>
      <c r="C63" s="11">
        <v>5.11</v>
      </c>
    </row>
    <row r="64">
      <c r="A64" s="8" t="s">
        <v>708</v>
      </c>
      <c r="B64" s="8">
        <v>744.16</v>
      </c>
      <c r="C64" s="11">
        <v>5.73</v>
      </c>
    </row>
    <row r="65">
      <c r="B65" s="8">
        <v>1023.1875</v>
      </c>
      <c r="C65" s="8">
        <v>9.137500000000001</v>
      </c>
    </row>
    <row r="66">
      <c r="A66" s="11" t="s">
        <v>9</v>
      </c>
    </row>
    <row r="67">
      <c r="A67" s="8" t="s">
        <v>429</v>
      </c>
      <c r="B67" s="8">
        <v>290.04</v>
      </c>
      <c r="C67" s="11">
        <v>6.68</v>
      </c>
    </row>
    <row r="68">
      <c r="A68" s="8" t="s">
        <v>430</v>
      </c>
      <c r="B68" s="8">
        <v>275.64</v>
      </c>
      <c r="C68" s="11">
        <v>6.52</v>
      </c>
    </row>
    <row r="69">
      <c r="A69" s="8" t="s">
        <v>431</v>
      </c>
      <c r="B69" s="8">
        <v>397.8</v>
      </c>
      <c r="C69" s="11">
        <v>8.5</v>
      </c>
    </row>
    <row r="70">
      <c r="A70" s="8" t="s">
        <v>432</v>
      </c>
      <c r="B70" s="8">
        <v>547.54</v>
      </c>
      <c r="C70" s="11">
        <v>12.98</v>
      </c>
    </row>
    <row r="71">
      <c r="A71" s="8" t="s">
        <v>433</v>
      </c>
      <c r="B71" s="8">
        <v>519.49</v>
      </c>
      <c r="C71" s="11">
        <v>12.59</v>
      </c>
    </row>
    <row r="72">
      <c r="A72" s="8" t="s">
        <v>434</v>
      </c>
      <c r="B72" s="8">
        <v>340.58</v>
      </c>
      <c r="C72" s="11">
        <v>8.12</v>
      </c>
    </row>
    <row r="73">
      <c r="A73" s="8" t="s">
        <v>435</v>
      </c>
      <c r="B73" s="8">
        <v>213.99</v>
      </c>
      <c r="C73" s="11">
        <v>6.31</v>
      </c>
    </row>
    <row r="74">
      <c r="A74" s="8" t="s">
        <v>708</v>
      </c>
      <c r="B74" s="8">
        <v>208.14</v>
      </c>
      <c r="C74" s="11">
        <v>6.21</v>
      </c>
    </row>
    <row r="75">
      <c r="B75" s="8">
        <v>349.1525</v>
      </c>
      <c r="C75" s="8">
        <v>8.48875</v>
      </c>
    </row>
    <row r="76">
      <c r="A76" s="11" t="s">
        <v>5</v>
      </c>
    </row>
    <row r="77">
      <c r="A77" s="8" t="s">
        <v>429</v>
      </c>
      <c r="B77" s="8">
        <v>16.85</v>
      </c>
      <c r="C77" s="11">
        <v>0.49</v>
      </c>
    </row>
    <row r="78">
      <c r="A78" s="8" t="s">
        <v>430</v>
      </c>
      <c r="B78" s="8">
        <v>16.53</v>
      </c>
      <c r="C78" s="11">
        <v>0.49</v>
      </c>
    </row>
    <row r="79">
      <c r="A79" s="8" t="s">
        <v>431</v>
      </c>
      <c r="B79" s="8">
        <v>16.75</v>
      </c>
      <c r="C79" s="11">
        <v>0.46</v>
      </c>
    </row>
    <row r="80">
      <c r="A80" s="8" t="s">
        <v>432</v>
      </c>
      <c r="B80" s="8">
        <v>22.68</v>
      </c>
      <c r="C80" s="11">
        <v>0.65</v>
      </c>
    </row>
    <row r="81">
      <c r="A81" s="8" t="s">
        <v>433</v>
      </c>
      <c r="B81" s="8">
        <v>22.17</v>
      </c>
      <c r="C81" s="11">
        <v>0.67</v>
      </c>
    </row>
    <row r="82">
      <c r="A82" s="8" t="s">
        <v>434</v>
      </c>
      <c r="B82" s="8">
        <v>20.19</v>
      </c>
      <c r="C82" s="11">
        <v>0.62</v>
      </c>
    </row>
    <row r="83">
      <c r="A83" s="8" t="s">
        <v>435</v>
      </c>
      <c r="B83" s="8">
        <v>21.45</v>
      </c>
      <c r="C83" s="11">
        <v>0.66</v>
      </c>
    </row>
    <row r="84">
      <c r="A84" s="8" t="s">
        <v>708</v>
      </c>
      <c r="B84" s="8">
        <v>19.93</v>
      </c>
      <c r="C84" s="11">
        <v>0.62</v>
      </c>
    </row>
    <row r="85">
      <c r="B85" s="8">
        <v>19.56875</v>
      </c>
      <c r="C85" s="8">
        <v>0.5825</v>
      </c>
    </row>
    <row r="86">
      <c r="A86" s="11" t="s">
        <v>16</v>
      </c>
    </row>
    <row r="87">
      <c r="A87" s="8" t="s">
        <v>429</v>
      </c>
      <c r="B87" s="11">
        <v>2468.62</v>
      </c>
      <c r="C87" s="11">
        <v>5.92</v>
      </c>
    </row>
    <row r="88">
      <c r="A88" s="8" t="s">
        <v>430</v>
      </c>
      <c r="B88" s="11">
        <v>2821.26</v>
      </c>
      <c r="C88" s="11">
        <v>6.46</v>
      </c>
    </row>
    <row r="89">
      <c r="A89" s="8" t="s">
        <v>431</v>
      </c>
      <c r="B89" s="11">
        <v>10723.64</v>
      </c>
      <c r="C89" s="11">
        <v>24.99</v>
      </c>
    </row>
    <row r="90">
      <c r="A90" s="8" t="s">
        <v>432</v>
      </c>
      <c r="B90" s="11">
        <v>10085.69</v>
      </c>
      <c r="C90" s="11">
        <v>27.1</v>
      </c>
    </row>
    <row r="91">
      <c r="A91" s="8" t="s">
        <v>433</v>
      </c>
      <c r="B91" s="11">
        <v>7426.68</v>
      </c>
      <c r="C91" s="11">
        <v>19.89</v>
      </c>
    </row>
    <row r="92">
      <c r="A92" s="8" t="s">
        <v>434</v>
      </c>
      <c r="B92" s="11">
        <v>9150.32</v>
      </c>
      <c r="C92" s="11">
        <v>26.3</v>
      </c>
    </row>
    <row r="93">
      <c r="A93" s="8" t="s">
        <v>435</v>
      </c>
      <c r="B93" s="11">
        <v>1672.4</v>
      </c>
      <c r="C93" s="11">
        <v>7.22</v>
      </c>
    </row>
    <row r="94">
      <c r="A94" s="8" t="s">
        <v>708</v>
      </c>
      <c r="B94" s="11">
        <v>1568.04</v>
      </c>
      <c r="C94" s="11">
        <v>7.13</v>
      </c>
    </row>
    <row r="95">
      <c r="B95" s="8">
        <v>5739.58125</v>
      </c>
      <c r="C95" s="8">
        <v>15.626249999999999</v>
      </c>
    </row>
    <row r="96">
      <c r="A96" s="11" t="s">
        <v>701</v>
      </c>
    </row>
    <row r="97">
      <c r="A97" s="8" t="s">
        <v>429</v>
      </c>
      <c r="B97" s="11">
        <v>318.67</v>
      </c>
      <c r="C97" s="11">
        <v>6.4</v>
      </c>
    </row>
    <row r="98">
      <c r="A98" s="8" t="s">
        <v>430</v>
      </c>
      <c r="B98" s="11">
        <v>303.51</v>
      </c>
      <c r="C98" s="11">
        <v>6.35</v>
      </c>
    </row>
    <row r="99">
      <c r="A99" s="8" t="s">
        <v>431</v>
      </c>
      <c r="B99" s="11">
        <v>302.54</v>
      </c>
      <c r="C99" s="11">
        <v>6.3</v>
      </c>
    </row>
    <row r="100">
      <c r="A100" s="8" t="s">
        <v>432</v>
      </c>
      <c r="B100" s="11">
        <v>431.66</v>
      </c>
      <c r="C100" s="11">
        <v>8.27</v>
      </c>
    </row>
    <row r="101">
      <c r="A101" s="8" t="s">
        <v>433</v>
      </c>
      <c r="B101" s="11">
        <v>439.26</v>
      </c>
      <c r="C101" s="11">
        <v>8.34</v>
      </c>
    </row>
    <row r="102">
      <c r="A102" s="8" t="s">
        <v>434</v>
      </c>
      <c r="B102" s="11">
        <v>311.66</v>
      </c>
      <c r="C102" s="11">
        <v>7.18</v>
      </c>
    </row>
    <row r="103">
      <c r="A103" s="8" t="s">
        <v>435</v>
      </c>
      <c r="B103" s="11">
        <v>320.89</v>
      </c>
      <c r="C103" s="11">
        <v>7.44</v>
      </c>
    </row>
    <row r="104">
      <c r="A104" s="8" t="s">
        <v>708</v>
      </c>
      <c r="B104" s="11">
        <v>312.37</v>
      </c>
      <c r="C104" s="11">
        <v>7.14</v>
      </c>
    </row>
    <row r="105">
      <c r="B105" s="8">
        <v>342.57</v>
      </c>
      <c r="C105" s="8">
        <v>7.177499999999999</v>
      </c>
    </row>
    <row r="106">
      <c r="A106" s="11" t="s">
        <v>18</v>
      </c>
    </row>
    <row r="107">
      <c r="A107" s="8" t="s">
        <v>429</v>
      </c>
      <c r="B107" s="11">
        <v>2448.6</v>
      </c>
      <c r="C107" s="11">
        <v>5.76</v>
      </c>
    </row>
    <row r="108">
      <c r="A108" s="8" t="s">
        <v>430</v>
      </c>
      <c r="B108" s="11">
        <v>2766.84</v>
      </c>
      <c r="C108" s="11">
        <v>8.54</v>
      </c>
    </row>
    <row r="109">
      <c r="A109" s="8" t="s">
        <v>431</v>
      </c>
      <c r="B109" s="11">
        <v>9371.94</v>
      </c>
      <c r="C109" s="11">
        <v>35.84</v>
      </c>
    </row>
    <row r="110">
      <c r="A110" s="8" t="s">
        <v>432</v>
      </c>
      <c r="B110" s="11">
        <v>7430.24</v>
      </c>
      <c r="C110" s="11">
        <v>36.44</v>
      </c>
    </row>
    <row r="111">
      <c r="A111" s="8" t="s">
        <v>433</v>
      </c>
      <c r="B111" s="11">
        <v>4880.29</v>
      </c>
      <c r="C111" s="11">
        <v>28.01</v>
      </c>
    </row>
    <row r="112">
      <c r="A112" s="8" t="s">
        <v>434</v>
      </c>
      <c r="B112" s="11">
        <v>7260.45</v>
      </c>
      <c r="C112" s="11">
        <v>38.48</v>
      </c>
    </row>
    <row r="113">
      <c r="A113" s="8" t="s">
        <v>435</v>
      </c>
      <c r="B113" s="11">
        <v>1319.35</v>
      </c>
      <c r="C113" s="11">
        <v>10.11</v>
      </c>
    </row>
    <row r="114">
      <c r="A114" s="8" t="s">
        <v>708</v>
      </c>
      <c r="B114" s="11">
        <v>1151.7</v>
      </c>
      <c r="C114" s="11">
        <v>10.58</v>
      </c>
    </row>
    <row r="115">
      <c r="B115" s="8">
        <v>4578.6762499999995</v>
      </c>
      <c r="C115" s="8">
        <v>21.720000000000002</v>
      </c>
    </row>
    <row r="116">
      <c r="A116" s="11" t="s">
        <v>14</v>
      </c>
    </row>
    <row r="117">
      <c r="A117" s="8" t="s">
        <v>429</v>
      </c>
      <c r="B117" s="11">
        <v>861.94</v>
      </c>
      <c r="C117" s="11">
        <v>6.43</v>
      </c>
    </row>
    <row r="118">
      <c r="A118" s="8" t="s">
        <v>430</v>
      </c>
      <c r="B118" s="11">
        <v>903.76</v>
      </c>
      <c r="C118" s="11">
        <v>6.86</v>
      </c>
    </row>
    <row r="119">
      <c r="A119" s="8" t="s">
        <v>431</v>
      </c>
      <c r="B119" s="11">
        <v>2782.66</v>
      </c>
      <c r="C119" s="11">
        <v>21.38</v>
      </c>
    </row>
    <row r="120">
      <c r="A120" s="8" t="s">
        <v>432</v>
      </c>
      <c r="B120" s="11">
        <v>2397.96</v>
      </c>
      <c r="C120" s="11">
        <v>22.38</v>
      </c>
    </row>
    <row r="121">
      <c r="A121" s="8" t="s">
        <v>433</v>
      </c>
      <c r="B121" s="11">
        <v>1721.54</v>
      </c>
      <c r="C121" s="11">
        <v>16.67</v>
      </c>
    </row>
    <row r="122">
      <c r="A122" s="8" t="s">
        <v>434</v>
      </c>
      <c r="B122" s="11">
        <v>2291.93</v>
      </c>
      <c r="C122" s="11">
        <v>22.77</v>
      </c>
    </row>
    <row r="123">
      <c r="A123" s="8" t="s">
        <v>435</v>
      </c>
      <c r="B123" s="11">
        <v>537.0</v>
      </c>
      <c r="C123" s="11">
        <v>7.89</v>
      </c>
    </row>
    <row r="124">
      <c r="A124" s="8" t="s">
        <v>708</v>
      </c>
      <c r="B124" s="11">
        <v>1407.57</v>
      </c>
      <c r="C124" s="11">
        <v>8.47</v>
      </c>
    </row>
    <row r="125">
      <c r="B125" s="8">
        <v>1613.045</v>
      </c>
      <c r="C125" s="8">
        <v>14.10625</v>
      </c>
    </row>
    <row r="128">
      <c r="B128" s="11" t="s">
        <v>770</v>
      </c>
    </row>
    <row r="129">
      <c r="A129" s="11" t="s">
        <v>4</v>
      </c>
    </row>
    <row r="130">
      <c r="A130" s="8" t="s">
        <v>429</v>
      </c>
      <c r="B130" s="8">
        <v>453.57</v>
      </c>
      <c r="C130" s="11">
        <v>0.98</v>
      </c>
    </row>
    <row r="131">
      <c r="A131" s="8" t="s">
        <v>430</v>
      </c>
      <c r="B131" s="8">
        <v>515.17</v>
      </c>
      <c r="C131" s="11">
        <v>0.93</v>
      </c>
    </row>
    <row r="132">
      <c r="A132" s="8" t="s">
        <v>431</v>
      </c>
      <c r="B132" s="8">
        <v>1766.86</v>
      </c>
      <c r="C132" s="11">
        <v>2.64</v>
      </c>
    </row>
    <row r="133">
      <c r="A133" s="8" t="s">
        <v>432</v>
      </c>
      <c r="B133" s="8">
        <v>1626.92</v>
      </c>
      <c r="C133" s="11">
        <v>2.88</v>
      </c>
    </row>
    <row r="134">
      <c r="A134" s="8" t="s">
        <v>433</v>
      </c>
      <c r="B134" s="8">
        <v>1248.42</v>
      </c>
      <c r="C134" s="11">
        <v>2.32</v>
      </c>
    </row>
    <row r="135">
      <c r="A135" s="8" t="s">
        <v>434</v>
      </c>
      <c r="B135" s="8">
        <v>1483.91</v>
      </c>
      <c r="C135" s="11">
        <v>2.67</v>
      </c>
    </row>
    <row r="136">
      <c r="A136" s="8" t="s">
        <v>435</v>
      </c>
      <c r="B136" s="8">
        <v>346.49</v>
      </c>
      <c r="C136" s="11">
        <v>1.02</v>
      </c>
    </row>
    <row r="137">
      <c r="A137" s="8" t="s">
        <v>708</v>
      </c>
      <c r="B137" s="8">
        <v>744.16</v>
      </c>
      <c r="C137" s="11">
        <v>1.05</v>
      </c>
    </row>
    <row r="138">
      <c r="B138" s="8">
        <v>1023.1875</v>
      </c>
      <c r="C138" s="8">
        <v>1.81125</v>
      </c>
    </row>
    <row r="139">
      <c r="A139" s="11" t="s">
        <v>9</v>
      </c>
    </row>
    <row r="140">
      <c r="A140" s="8" t="s">
        <v>429</v>
      </c>
      <c r="B140" s="8">
        <v>290.04</v>
      </c>
      <c r="C140" s="11">
        <v>1.7</v>
      </c>
    </row>
    <row r="141">
      <c r="A141" s="8" t="s">
        <v>430</v>
      </c>
      <c r="B141" s="8">
        <v>275.64</v>
      </c>
      <c r="C141" s="11">
        <v>1.66</v>
      </c>
    </row>
    <row r="142">
      <c r="A142" s="8" t="s">
        <v>431</v>
      </c>
      <c r="B142" s="8">
        <v>397.8</v>
      </c>
      <c r="C142" s="11">
        <v>2.14</v>
      </c>
    </row>
    <row r="143">
      <c r="A143" s="8" t="s">
        <v>432</v>
      </c>
      <c r="B143" s="8">
        <v>547.54</v>
      </c>
      <c r="C143" s="11">
        <v>3.26</v>
      </c>
    </row>
    <row r="144">
      <c r="A144" s="8" t="s">
        <v>433</v>
      </c>
      <c r="B144" s="8">
        <v>519.49</v>
      </c>
      <c r="C144" s="11">
        <v>3.25</v>
      </c>
    </row>
    <row r="145">
      <c r="A145" s="8" t="s">
        <v>434</v>
      </c>
      <c r="B145" s="8">
        <v>340.58</v>
      </c>
      <c r="C145" s="11">
        <v>2.06</v>
      </c>
    </row>
    <row r="146">
      <c r="A146" s="8" t="s">
        <v>435</v>
      </c>
      <c r="B146" s="8">
        <v>213.99</v>
      </c>
      <c r="C146" s="11">
        <v>1.64</v>
      </c>
    </row>
    <row r="147">
      <c r="A147" s="8" t="s">
        <v>708</v>
      </c>
      <c r="B147" s="8">
        <v>208.14</v>
      </c>
      <c r="C147" s="11">
        <v>1.59</v>
      </c>
    </row>
    <row r="148">
      <c r="B148" s="8">
        <v>349.1525</v>
      </c>
      <c r="C148" s="8">
        <v>2.1625</v>
      </c>
    </row>
    <row r="149">
      <c r="A149" s="11" t="s">
        <v>5</v>
      </c>
    </row>
    <row r="150">
      <c r="A150" s="8" t="s">
        <v>429</v>
      </c>
      <c r="B150" s="8">
        <v>16.85</v>
      </c>
      <c r="C150" s="11">
        <v>0.49</v>
      </c>
    </row>
    <row r="151">
      <c r="A151" s="8" t="s">
        <v>430</v>
      </c>
      <c r="B151" s="8">
        <v>16.53</v>
      </c>
      <c r="C151" s="11">
        <v>0.49</v>
      </c>
    </row>
    <row r="152">
      <c r="A152" s="8" t="s">
        <v>431</v>
      </c>
      <c r="B152" s="8">
        <v>16.75</v>
      </c>
      <c r="C152" s="11">
        <v>0.46</v>
      </c>
    </row>
    <row r="153">
      <c r="A153" s="8" t="s">
        <v>432</v>
      </c>
      <c r="B153" s="8">
        <v>22.68</v>
      </c>
      <c r="C153" s="11">
        <v>0.65</v>
      </c>
    </row>
    <row r="154">
      <c r="A154" s="8" t="s">
        <v>433</v>
      </c>
      <c r="B154" s="8">
        <v>22.17</v>
      </c>
      <c r="C154" s="11">
        <v>0.67</v>
      </c>
    </row>
    <row r="155">
      <c r="A155" s="8" t="s">
        <v>434</v>
      </c>
      <c r="B155" s="8">
        <v>20.19</v>
      </c>
      <c r="C155" s="11">
        <v>0.62</v>
      </c>
    </row>
    <row r="156">
      <c r="A156" s="8" t="s">
        <v>435</v>
      </c>
      <c r="B156" s="8">
        <v>21.45</v>
      </c>
      <c r="C156" s="11">
        <v>0.66</v>
      </c>
    </row>
    <row r="157">
      <c r="A157" s="8" t="s">
        <v>708</v>
      </c>
      <c r="B157" s="8">
        <v>19.93</v>
      </c>
      <c r="C157" s="11">
        <v>0.62</v>
      </c>
    </row>
    <row r="158">
      <c r="B158" s="8">
        <v>19.56875</v>
      </c>
      <c r="C158" s="8">
        <v>0.5825</v>
      </c>
    </row>
    <row r="159">
      <c r="A159" s="11" t="s">
        <v>16</v>
      </c>
    </row>
    <row r="160">
      <c r="A160" s="8" t="s">
        <v>429</v>
      </c>
      <c r="B160" s="11">
        <v>2468.62</v>
      </c>
      <c r="C160" s="11">
        <v>1.17</v>
      </c>
    </row>
    <row r="161">
      <c r="A161" s="8" t="s">
        <v>430</v>
      </c>
      <c r="B161" s="11">
        <v>2821.26</v>
      </c>
      <c r="C161" s="11">
        <v>1.24</v>
      </c>
    </row>
    <row r="162">
      <c r="A162" s="8" t="s">
        <v>431</v>
      </c>
      <c r="B162" s="11">
        <v>10723.64</v>
      </c>
      <c r="C162" s="11">
        <v>4.69</v>
      </c>
    </row>
    <row r="163">
      <c r="A163" s="8" t="s">
        <v>432</v>
      </c>
      <c r="B163" s="11">
        <v>10085.69</v>
      </c>
      <c r="C163" s="11">
        <v>5.43</v>
      </c>
    </row>
    <row r="164">
      <c r="A164" s="8" t="s">
        <v>433</v>
      </c>
      <c r="B164" s="11">
        <v>7426.68</v>
      </c>
      <c r="C164" s="11">
        <v>4.09</v>
      </c>
    </row>
    <row r="165">
      <c r="A165" s="8" t="s">
        <v>434</v>
      </c>
      <c r="B165" s="11">
        <v>9150.32</v>
      </c>
      <c r="C165" s="11">
        <v>5.27</v>
      </c>
    </row>
    <row r="166">
      <c r="A166" s="8" t="s">
        <v>435</v>
      </c>
      <c r="B166" s="11">
        <v>1672.4</v>
      </c>
      <c r="C166" s="11">
        <v>1.49</v>
      </c>
    </row>
    <row r="167">
      <c r="A167" s="8" t="s">
        <v>708</v>
      </c>
      <c r="B167" s="11">
        <v>1568.04</v>
      </c>
      <c r="C167" s="11">
        <v>1.47</v>
      </c>
    </row>
    <row r="168">
      <c r="B168" s="8">
        <v>5739.58125</v>
      </c>
      <c r="C168" s="8">
        <v>3.1062499999999997</v>
      </c>
    </row>
    <row r="169">
      <c r="A169" s="11" t="s">
        <v>701</v>
      </c>
    </row>
    <row r="170">
      <c r="A170" s="8" t="s">
        <v>429</v>
      </c>
      <c r="B170" s="11">
        <v>318.67</v>
      </c>
      <c r="C170" s="11">
        <v>1.3</v>
      </c>
    </row>
    <row r="171">
      <c r="A171" s="8" t="s">
        <v>430</v>
      </c>
      <c r="B171" s="11">
        <v>303.51</v>
      </c>
      <c r="C171" s="11">
        <v>1.3</v>
      </c>
    </row>
    <row r="172">
      <c r="A172" s="8" t="s">
        <v>431</v>
      </c>
      <c r="B172" s="11">
        <v>302.54</v>
      </c>
      <c r="C172" s="11">
        <v>1.3</v>
      </c>
    </row>
    <row r="173">
      <c r="A173" s="8" t="s">
        <v>432</v>
      </c>
      <c r="B173" s="11">
        <v>431.66</v>
      </c>
      <c r="C173" s="11">
        <v>1.68</v>
      </c>
    </row>
    <row r="174">
      <c r="A174" s="8" t="s">
        <v>433</v>
      </c>
      <c r="B174" s="11">
        <v>439.26</v>
      </c>
      <c r="C174" s="11">
        <v>1.7</v>
      </c>
    </row>
    <row r="175">
      <c r="A175" s="8" t="s">
        <v>434</v>
      </c>
      <c r="B175" s="11">
        <v>311.66</v>
      </c>
      <c r="C175" s="11">
        <v>1.47</v>
      </c>
    </row>
    <row r="176">
      <c r="A176" s="8" t="s">
        <v>435</v>
      </c>
      <c r="B176" s="11">
        <v>320.89</v>
      </c>
      <c r="C176" s="11">
        <v>1.51</v>
      </c>
    </row>
    <row r="177">
      <c r="A177" s="8" t="s">
        <v>708</v>
      </c>
      <c r="B177" s="11">
        <v>312.37</v>
      </c>
      <c r="C177" s="11">
        <v>1.46</v>
      </c>
    </row>
    <row r="178">
      <c r="B178" s="8">
        <v>342.57</v>
      </c>
      <c r="C178" s="8">
        <v>1.4649999999999999</v>
      </c>
    </row>
    <row r="179">
      <c r="A179" s="11" t="s">
        <v>18</v>
      </c>
    </row>
    <row r="180">
      <c r="A180" s="8" t="s">
        <v>429</v>
      </c>
      <c r="B180" s="11">
        <v>2448.6</v>
      </c>
      <c r="C180" s="11">
        <v>0.46</v>
      </c>
    </row>
    <row r="181">
      <c r="A181" s="8" t="s">
        <v>430</v>
      </c>
      <c r="B181" s="11">
        <v>2766.84</v>
      </c>
      <c r="C181" s="11">
        <v>0.63</v>
      </c>
    </row>
    <row r="182">
      <c r="A182" s="8" t="s">
        <v>431</v>
      </c>
      <c r="B182" s="11">
        <v>9371.94</v>
      </c>
      <c r="C182" s="11">
        <v>2.32</v>
      </c>
    </row>
    <row r="183">
      <c r="A183" s="8" t="s">
        <v>432</v>
      </c>
      <c r="B183" s="11">
        <v>7430.24</v>
      </c>
      <c r="C183" s="11">
        <v>2.41</v>
      </c>
    </row>
    <row r="184">
      <c r="A184" s="8" t="s">
        <v>433</v>
      </c>
      <c r="B184" s="11">
        <v>4880.29</v>
      </c>
      <c r="C184" s="11">
        <v>1.82</v>
      </c>
    </row>
    <row r="185">
      <c r="A185" s="8" t="s">
        <v>434</v>
      </c>
      <c r="B185" s="11">
        <v>7260.45</v>
      </c>
      <c r="C185" s="11">
        <v>2.49</v>
      </c>
    </row>
    <row r="186">
      <c r="A186" s="8" t="s">
        <v>435</v>
      </c>
      <c r="B186" s="11">
        <v>1319.35</v>
      </c>
      <c r="C186" s="11">
        <v>0.74</v>
      </c>
    </row>
    <row r="187">
      <c r="A187" s="8" t="s">
        <v>708</v>
      </c>
      <c r="B187" s="11">
        <v>1151.7</v>
      </c>
      <c r="C187" s="11">
        <v>0.79</v>
      </c>
    </row>
    <row r="188">
      <c r="B188" s="8">
        <v>4578.6762499999995</v>
      </c>
      <c r="C188" s="8">
        <v>1.4575</v>
      </c>
    </row>
    <row r="189">
      <c r="A189" s="11" t="s">
        <v>14</v>
      </c>
    </row>
    <row r="190">
      <c r="A190" s="8" t="s">
        <v>429</v>
      </c>
      <c r="B190" s="11">
        <v>861.94</v>
      </c>
      <c r="C190" s="11">
        <v>1.43</v>
      </c>
    </row>
    <row r="191">
      <c r="A191" s="8" t="s">
        <v>430</v>
      </c>
      <c r="B191" s="11">
        <v>903.76</v>
      </c>
      <c r="C191" s="11">
        <v>1.32</v>
      </c>
    </row>
    <row r="192">
      <c r="A192" s="8" t="s">
        <v>431</v>
      </c>
      <c r="B192" s="11">
        <v>2782.66</v>
      </c>
      <c r="C192" s="11">
        <v>4.31</v>
      </c>
    </row>
    <row r="193">
      <c r="A193" s="8" t="s">
        <v>432</v>
      </c>
      <c r="B193" s="11">
        <v>2397.96</v>
      </c>
      <c r="C193" s="11">
        <v>4.46</v>
      </c>
    </row>
    <row r="194">
      <c r="A194" s="8" t="s">
        <v>433</v>
      </c>
      <c r="B194" s="11">
        <v>1721.54</v>
      </c>
      <c r="C194" s="11">
        <v>3.46</v>
      </c>
    </row>
    <row r="195">
      <c r="A195" s="8" t="s">
        <v>434</v>
      </c>
      <c r="B195" s="11">
        <v>2291.93</v>
      </c>
      <c r="C195" s="11">
        <v>4.6</v>
      </c>
    </row>
    <row r="196">
      <c r="A196" s="8" t="s">
        <v>435</v>
      </c>
      <c r="B196" s="11">
        <v>537.0</v>
      </c>
      <c r="C196" s="11">
        <v>1.59</v>
      </c>
    </row>
    <row r="197">
      <c r="A197" s="8" t="s">
        <v>708</v>
      </c>
      <c r="B197" s="11">
        <v>1407.57</v>
      </c>
      <c r="C197" s="11">
        <v>1.6</v>
      </c>
    </row>
    <row r="198">
      <c r="B198" s="8">
        <v>1613.045</v>
      </c>
      <c r="C198" s="8">
        <v>2.84625</v>
      </c>
    </row>
    <row r="199">
      <c r="A199" s="11" t="s">
        <v>7</v>
      </c>
    </row>
    <row r="200">
      <c r="A200" s="8" t="s">
        <v>429</v>
      </c>
      <c r="B200" s="11">
        <v>1613.61</v>
      </c>
      <c r="C200" s="11">
        <v>1.38</v>
      </c>
    </row>
    <row r="201">
      <c r="A201" s="8" t="s">
        <v>430</v>
      </c>
      <c r="B201" s="11">
        <v>1622.49</v>
      </c>
      <c r="C201" s="11">
        <v>1.78</v>
      </c>
    </row>
    <row r="202">
      <c r="A202" s="8" t="s">
        <v>431</v>
      </c>
      <c r="B202" s="11">
        <v>4490.34</v>
      </c>
      <c r="C202" s="11">
        <v>3.36</v>
      </c>
    </row>
    <row r="203">
      <c r="A203" s="8" t="s">
        <v>432</v>
      </c>
      <c r="B203" s="11">
        <v>4712.74</v>
      </c>
      <c r="C203" s="11">
        <v>3.72</v>
      </c>
    </row>
    <row r="204">
      <c r="A204" s="8" t="s">
        <v>433</v>
      </c>
      <c r="B204" s="11">
        <v>3821.65</v>
      </c>
      <c r="C204" s="11">
        <v>3.26</v>
      </c>
    </row>
    <row r="205">
      <c r="A205" s="8" t="s">
        <v>434</v>
      </c>
      <c r="B205" s="11">
        <v>3705.7</v>
      </c>
      <c r="C205" s="11">
        <v>3.33</v>
      </c>
    </row>
    <row r="206">
      <c r="A206" s="8" t="s">
        <v>435</v>
      </c>
      <c r="B206" s="11">
        <v>1038.7</v>
      </c>
      <c r="C206" s="11">
        <v>2.07</v>
      </c>
    </row>
    <row r="207">
      <c r="A207" s="8" t="s">
        <v>708</v>
      </c>
      <c r="B207" s="11">
        <v>1134.86</v>
      </c>
      <c r="C207" s="11">
        <v>1.99</v>
      </c>
    </row>
    <row r="208">
      <c r="B208" s="8">
        <v>2767.51125</v>
      </c>
      <c r="C208" s="8">
        <v>2.6112499999999996</v>
      </c>
    </row>
    <row r="209">
      <c r="A209" s="11" t="s">
        <v>771</v>
      </c>
    </row>
    <row r="210">
      <c r="A210" s="8" t="s">
        <v>429</v>
      </c>
      <c r="B210" s="11">
        <v>192.56</v>
      </c>
    </row>
    <row r="211">
      <c r="A211" s="8" t="s">
        <v>430</v>
      </c>
      <c r="B211" s="11">
        <v>231.72</v>
      </c>
    </row>
    <row r="212">
      <c r="A212" s="8" t="s">
        <v>431</v>
      </c>
      <c r="B212" s="11">
        <v>662.75</v>
      </c>
    </row>
    <row r="213">
      <c r="A213" s="8" t="s">
        <v>432</v>
      </c>
      <c r="B213" s="11">
        <v>568.9</v>
      </c>
    </row>
    <row r="214">
      <c r="A214" s="8" t="s">
        <v>433</v>
      </c>
      <c r="B214" s="11">
        <v>416.55</v>
      </c>
    </row>
    <row r="215">
      <c r="A215" s="8" t="s">
        <v>434</v>
      </c>
      <c r="B215" s="11">
        <v>526.16</v>
      </c>
    </row>
    <row r="216">
      <c r="A216" s="8" t="s">
        <v>435</v>
      </c>
      <c r="B216" s="11">
        <v>153.43</v>
      </c>
    </row>
    <row r="217">
      <c r="A217" s="8" t="s">
        <v>708</v>
      </c>
      <c r="B217" s="11">
        <v>142.61</v>
      </c>
    </row>
    <row r="219">
      <c r="A219" s="11" t="s">
        <v>10</v>
      </c>
    </row>
    <row r="220">
      <c r="A220" s="8" t="s">
        <v>429</v>
      </c>
      <c r="B220" s="11">
        <v>320.38</v>
      </c>
      <c r="C220" s="11">
        <v>1.46</v>
      </c>
    </row>
    <row r="221">
      <c r="A221" s="8" t="s">
        <v>430</v>
      </c>
      <c r="B221" s="11">
        <v>367.51</v>
      </c>
      <c r="C221" s="11">
        <v>1.68</v>
      </c>
    </row>
    <row r="222">
      <c r="A222" s="8" t="s">
        <v>431</v>
      </c>
      <c r="B222" s="11">
        <v>1204.68</v>
      </c>
      <c r="C222" s="11">
        <v>4.72</v>
      </c>
    </row>
    <row r="223">
      <c r="A223" s="8" t="s">
        <v>432</v>
      </c>
      <c r="B223" s="11">
        <v>1106.86</v>
      </c>
      <c r="C223" s="11">
        <v>4.65</v>
      </c>
    </row>
    <row r="224">
      <c r="A224" s="8" t="s">
        <v>433</v>
      </c>
      <c r="B224" s="11">
        <v>812.43</v>
      </c>
      <c r="C224" s="11">
        <v>3.65</v>
      </c>
    </row>
    <row r="225">
      <c r="A225" s="8" t="s">
        <v>434</v>
      </c>
      <c r="B225" s="11">
        <v>1021.17</v>
      </c>
      <c r="C225" s="11">
        <v>4.86</v>
      </c>
    </row>
    <row r="226">
      <c r="A226" s="8" t="s">
        <v>435</v>
      </c>
      <c r="B226" s="11">
        <v>277.39</v>
      </c>
      <c r="C226" s="11">
        <v>1.84</v>
      </c>
    </row>
    <row r="227">
      <c r="A227" s="8" t="s">
        <v>708</v>
      </c>
      <c r="B227" s="11">
        <v>284.87</v>
      </c>
      <c r="C227" s="11">
        <v>1.86</v>
      </c>
    </row>
    <row r="229">
      <c r="B229" s="11" t="s">
        <v>682</v>
      </c>
      <c r="C229" s="11" t="s">
        <v>683</v>
      </c>
      <c r="D229" s="11" t="s">
        <v>684</v>
      </c>
      <c r="G229" s="1" t="s">
        <v>674</v>
      </c>
    </row>
    <row r="230">
      <c r="A230" s="8" t="s">
        <v>429</v>
      </c>
      <c r="B230" s="11">
        <v>797.31</v>
      </c>
      <c r="C230" s="11">
        <v>654.61</v>
      </c>
      <c r="D230" s="11">
        <v>533.97</v>
      </c>
      <c r="E230" s="8">
        <v>1985.89</v>
      </c>
      <c r="G230" s="11">
        <v>4.97</v>
      </c>
      <c r="H230" s="11">
        <v>3.43</v>
      </c>
      <c r="I230" s="11">
        <v>3.15</v>
      </c>
      <c r="J230" s="8">
        <v>11.55</v>
      </c>
    </row>
    <row r="231">
      <c r="A231" s="8" t="s">
        <v>430</v>
      </c>
      <c r="B231" s="11">
        <v>723.34</v>
      </c>
      <c r="C231" s="11">
        <v>588.51</v>
      </c>
      <c r="D231" s="11">
        <v>447.98</v>
      </c>
      <c r="E231" s="8">
        <v>1759.83</v>
      </c>
      <c r="G231" s="11">
        <v>4.82</v>
      </c>
      <c r="H231" s="11">
        <v>3.3</v>
      </c>
      <c r="I231" s="11">
        <v>3.0</v>
      </c>
      <c r="J231" s="8">
        <v>11.120000000000001</v>
      </c>
    </row>
    <row r="232">
      <c r="A232" s="8" t="s">
        <v>431</v>
      </c>
      <c r="B232" s="11">
        <v>719.9</v>
      </c>
      <c r="C232" s="11">
        <v>595.39</v>
      </c>
      <c r="D232" s="11">
        <v>453.75</v>
      </c>
      <c r="E232" s="8">
        <v>1769.04</v>
      </c>
      <c r="G232" s="11">
        <v>4.88</v>
      </c>
      <c r="H232" s="11">
        <v>3.34</v>
      </c>
      <c r="I232" s="11">
        <v>3.06</v>
      </c>
      <c r="J232" s="8">
        <v>11.28</v>
      </c>
    </row>
    <row r="233">
      <c r="A233" s="8" t="s">
        <v>432</v>
      </c>
      <c r="B233" s="11">
        <v>1247.3</v>
      </c>
      <c r="C233" s="11">
        <v>1035.79</v>
      </c>
      <c r="D233" s="11">
        <v>860.82</v>
      </c>
      <c r="E233" s="8">
        <v>3143.9100000000003</v>
      </c>
      <c r="G233" s="11">
        <v>7.05</v>
      </c>
      <c r="H233" s="11">
        <v>5.12</v>
      </c>
      <c r="I233" s="11">
        <v>4.62</v>
      </c>
      <c r="J233" s="8">
        <v>16.79</v>
      </c>
    </row>
    <row r="234">
      <c r="A234" s="8" t="s">
        <v>433</v>
      </c>
      <c r="B234" s="11">
        <v>1282.87</v>
      </c>
      <c r="C234" s="11">
        <v>1070.74</v>
      </c>
      <c r="D234" s="11">
        <v>897.99</v>
      </c>
      <c r="E234" s="8">
        <v>3251.5999999999995</v>
      </c>
      <c r="G234" s="11">
        <v>7.21</v>
      </c>
      <c r="H234" s="11">
        <v>5.24</v>
      </c>
      <c r="I234" s="11">
        <v>4.74</v>
      </c>
      <c r="J234" s="8">
        <v>17.189999999999998</v>
      </c>
    </row>
    <row r="235">
      <c r="A235" s="8" t="s">
        <v>434</v>
      </c>
      <c r="B235" s="11">
        <v>681.62</v>
      </c>
      <c r="C235" s="11">
        <v>540.0</v>
      </c>
      <c r="D235" s="11">
        <v>430.28</v>
      </c>
      <c r="E235" s="8">
        <v>1651.8999999999999</v>
      </c>
      <c r="G235" s="11">
        <v>5.26</v>
      </c>
      <c r="H235" s="11">
        <v>3.54</v>
      </c>
      <c r="I235" s="11">
        <v>3.24</v>
      </c>
      <c r="J235" s="8">
        <v>12.040000000000001</v>
      </c>
    </row>
    <row r="236">
      <c r="A236" s="8" t="s">
        <v>435</v>
      </c>
      <c r="B236" s="11">
        <v>685.75</v>
      </c>
      <c r="C236" s="11">
        <v>541.41</v>
      </c>
      <c r="D236" s="11">
        <v>423.63</v>
      </c>
      <c r="E236" s="8">
        <v>1650.79</v>
      </c>
      <c r="G236" s="11">
        <v>5.42</v>
      </c>
      <c r="H236" s="11">
        <v>3.6</v>
      </c>
      <c r="I236" s="11">
        <v>3.3</v>
      </c>
      <c r="J236" s="8">
        <v>12.32</v>
      </c>
    </row>
    <row r="237">
      <c r="A237" s="8" t="s">
        <v>708</v>
      </c>
      <c r="B237" s="11">
        <v>675.45</v>
      </c>
      <c r="C237" s="11">
        <v>524.82</v>
      </c>
      <c r="D237" s="11">
        <v>415.94</v>
      </c>
      <c r="E237" s="8">
        <v>1616.21</v>
      </c>
      <c r="G237" s="11">
        <v>5.24</v>
      </c>
      <c r="H237" s="11">
        <v>3.51</v>
      </c>
      <c r="I237" s="11">
        <v>3.23</v>
      </c>
      <c r="J237" s="8">
        <v>11.98</v>
      </c>
    </row>
    <row r="239">
      <c r="B239" s="11" t="s">
        <v>685</v>
      </c>
      <c r="C239" s="11" t="s">
        <v>686</v>
      </c>
      <c r="D239" s="11" t="s">
        <v>687</v>
      </c>
      <c r="G239" s="1" t="s">
        <v>674</v>
      </c>
    </row>
    <row r="240">
      <c r="A240" s="8" t="s">
        <v>429</v>
      </c>
      <c r="B240" s="11">
        <v>696.57</v>
      </c>
      <c r="C240" s="11">
        <v>486.09</v>
      </c>
      <c r="D240" s="11">
        <v>450.18</v>
      </c>
      <c r="E240" s="8">
        <v>1632.8400000000001</v>
      </c>
      <c r="G240" s="11">
        <v>2.64</v>
      </c>
      <c r="H240" s="11">
        <v>2.36</v>
      </c>
      <c r="I240" s="11">
        <v>2.37</v>
      </c>
      <c r="J240" s="8">
        <v>7.37</v>
      </c>
    </row>
    <row r="241">
      <c r="A241" s="8" t="s">
        <v>430</v>
      </c>
      <c r="B241" s="11">
        <v>745.26</v>
      </c>
      <c r="C241" s="11">
        <v>526.29</v>
      </c>
      <c r="D241" s="11">
        <v>463.9</v>
      </c>
      <c r="E241" s="8">
        <v>1735.4499999999998</v>
      </c>
      <c r="G241" s="11">
        <v>3.55</v>
      </c>
      <c r="H241" s="11">
        <v>3.35</v>
      </c>
      <c r="I241" s="11">
        <v>3.36</v>
      </c>
      <c r="J241" s="8">
        <v>10.26</v>
      </c>
    </row>
    <row r="242">
      <c r="A242" s="8" t="s">
        <v>431</v>
      </c>
      <c r="B242" s="11">
        <v>747.38</v>
      </c>
      <c r="C242" s="11">
        <v>526.11</v>
      </c>
      <c r="D242" s="11">
        <v>469.47</v>
      </c>
      <c r="E242" s="8">
        <v>1742.96</v>
      </c>
      <c r="G242" s="11">
        <v>3.68</v>
      </c>
      <c r="H242" s="11">
        <v>3.35</v>
      </c>
      <c r="I242" s="11">
        <v>3.29</v>
      </c>
      <c r="J242" s="8">
        <v>10.32</v>
      </c>
    </row>
    <row r="243">
      <c r="A243" s="8" t="s">
        <v>432</v>
      </c>
      <c r="B243" s="11">
        <v>1043.63</v>
      </c>
      <c r="C243" s="11">
        <v>847.77</v>
      </c>
      <c r="D243" s="11">
        <v>763.42</v>
      </c>
      <c r="E243" s="8">
        <v>2654.82</v>
      </c>
      <c r="G243" s="11">
        <v>3.98</v>
      </c>
      <c r="H243" s="11">
        <v>3.6</v>
      </c>
      <c r="I243" s="11">
        <v>3.67</v>
      </c>
      <c r="J243" s="8">
        <v>11.25</v>
      </c>
    </row>
    <row r="244">
      <c r="A244" s="8" t="s">
        <v>433</v>
      </c>
      <c r="B244" s="11">
        <v>1059.58</v>
      </c>
      <c r="C244" s="11">
        <v>863.41</v>
      </c>
      <c r="D244" s="11">
        <v>779.24</v>
      </c>
      <c r="E244" s="8">
        <v>2702.2299999999996</v>
      </c>
      <c r="G244" s="11">
        <v>3.93</v>
      </c>
      <c r="H244" s="11">
        <v>3.7</v>
      </c>
      <c r="I244" s="11">
        <v>3.63</v>
      </c>
      <c r="J244" s="8">
        <v>11.260000000000002</v>
      </c>
    </row>
    <row r="245">
      <c r="A245" s="8" t="s">
        <v>434</v>
      </c>
      <c r="B245" s="11">
        <v>794.93</v>
      </c>
      <c r="C245" s="11">
        <v>564.71</v>
      </c>
      <c r="D245" s="11">
        <v>497.06</v>
      </c>
      <c r="E245" s="8">
        <v>1856.6999999999998</v>
      </c>
      <c r="G245" s="11">
        <v>3.65</v>
      </c>
      <c r="H245" s="11">
        <v>3.26</v>
      </c>
      <c r="I245" s="11">
        <v>3.33</v>
      </c>
      <c r="J245" s="8">
        <v>10.24</v>
      </c>
    </row>
    <row r="246">
      <c r="A246" s="8" t="s">
        <v>435</v>
      </c>
      <c r="B246" s="11">
        <v>720.19</v>
      </c>
      <c r="C246" s="11">
        <v>442.72</v>
      </c>
      <c r="D246" s="11">
        <v>405.33</v>
      </c>
      <c r="E246" s="8">
        <v>1568.24</v>
      </c>
      <c r="G246" s="11">
        <v>3.65</v>
      </c>
      <c r="H246" s="11">
        <v>3.41</v>
      </c>
      <c r="I246" s="11">
        <v>3.33</v>
      </c>
      <c r="J246" s="8">
        <v>10.39</v>
      </c>
    </row>
    <row r="247">
      <c r="A247" s="8" t="s">
        <v>708</v>
      </c>
      <c r="B247" s="11">
        <v>681.71</v>
      </c>
      <c r="C247" s="11">
        <v>417.19</v>
      </c>
      <c r="D247" s="11">
        <v>385.24</v>
      </c>
      <c r="E247" s="8">
        <v>1484.14</v>
      </c>
      <c r="G247" s="11">
        <v>3.65</v>
      </c>
      <c r="H247" s="11">
        <v>3.25</v>
      </c>
      <c r="I247" s="11">
        <v>3.34</v>
      </c>
      <c r="J247" s="8">
        <v>10.24</v>
      </c>
    </row>
    <row r="250">
      <c r="B250" s="11" t="s">
        <v>688</v>
      </c>
      <c r="C250" s="1" t="s">
        <v>674</v>
      </c>
    </row>
    <row r="251">
      <c r="A251" s="8" t="s">
        <v>429</v>
      </c>
      <c r="B251" s="11">
        <v>2272.54</v>
      </c>
      <c r="C251" s="11">
        <v>3.31</v>
      </c>
    </row>
    <row r="252">
      <c r="A252" s="8" t="s">
        <v>430</v>
      </c>
      <c r="B252" s="11">
        <v>2004.71</v>
      </c>
      <c r="C252" s="11">
        <v>3.16</v>
      </c>
    </row>
    <row r="253">
      <c r="A253" s="8" t="s">
        <v>431</v>
      </c>
      <c r="B253" s="11">
        <v>1999.95</v>
      </c>
      <c r="C253" s="11">
        <v>3.15</v>
      </c>
    </row>
    <row r="254">
      <c r="A254" s="8" t="s">
        <v>432</v>
      </c>
      <c r="B254" s="11">
        <v>3240.42</v>
      </c>
      <c r="C254" s="11">
        <v>4.99</v>
      </c>
    </row>
    <row r="255">
      <c r="A255" s="8" t="s">
        <v>433</v>
      </c>
      <c r="B255" s="11">
        <v>3306.25</v>
      </c>
      <c r="C255" s="11">
        <v>5.19</v>
      </c>
    </row>
    <row r="256">
      <c r="A256" s="8" t="s">
        <v>434</v>
      </c>
      <c r="B256" s="11">
        <v>1671.51</v>
      </c>
      <c r="C256" s="11">
        <v>3.24</v>
      </c>
    </row>
    <row r="257">
      <c r="A257" s="8" t="s">
        <v>435</v>
      </c>
      <c r="B257" s="11">
        <v>1719.66</v>
      </c>
      <c r="C257" s="11">
        <v>3.27</v>
      </c>
    </row>
    <row r="258">
      <c r="A258" s="8" t="s">
        <v>708</v>
      </c>
      <c r="B258" s="11">
        <v>1687.86</v>
      </c>
      <c r="C258" s="11">
        <v>3.29</v>
      </c>
    </row>
    <row r="260">
      <c r="B260" s="11" t="s">
        <v>689</v>
      </c>
      <c r="C260" s="1" t="s">
        <v>674</v>
      </c>
    </row>
    <row r="261">
      <c r="A261" s="8" t="s">
        <v>429</v>
      </c>
      <c r="B261" s="11">
        <v>1560.82</v>
      </c>
      <c r="C261" s="11">
        <v>3.22</v>
      </c>
    </row>
    <row r="262">
      <c r="A262" s="8" t="s">
        <v>430</v>
      </c>
      <c r="B262" s="11">
        <v>1390.93</v>
      </c>
      <c r="C262" s="11">
        <v>3.16</v>
      </c>
    </row>
    <row r="263">
      <c r="A263" s="8" t="s">
        <v>431</v>
      </c>
      <c r="B263" s="11">
        <v>1532.75</v>
      </c>
      <c r="C263" s="11">
        <v>3.4</v>
      </c>
    </row>
    <row r="264">
      <c r="A264" s="8" t="s">
        <v>432</v>
      </c>
      <c r="B264" s="11">
        <v>2428.5</v>
      </c>
      <c r="C264" s="11">
        <v>5.14</v>
      </c>
    </row>
    <row r="265">
      <c r="A265" s="8" t="s">
        <v>433</v>
      </c>
      <c r="B265" s="11">
        <v>2466.19</v>
      </c>
      <c r="C265" s="11">
        <v>5.19</v>
      </c>
    </row>
    <row r="266">
      <c r="A266" s="8" t="s">
        <v>434</v>
      </c>
      <c r="B266" s="11">
        <v>1399.38</v>
      </c>
      <c r="C266" s="11">
        <v>3.39</v>
      </c>
    </row>
    <row r="267">
      <c r="A267" s="8" t="s">
        <v>435</v>
      </c>
      <c r="B267" s="11">
        <v>1311.83</v>
      </c>
      <c r="C267" s="11">
        <v>3.3</v>
      </c>
    </row>
    <row r="268">
      <c r="A268" s="8" t="s">
        <v>708</v>
      </c>
      <c r="B268" s="11">
        <v>1257.91</v>
      </c>
      <c r="C268" s="11">
        <v>3.21</v>
      </c>
    </row>
    <row r="270">
      <c r="B270" s="11" t="s">
        <v>690</v>
      </c>
      <c r="C270" s="1" t="s">
        <v>674</v>
      </c>
    </row>
    <row r="271">
      <c r="A271" s="8" t="s">
        <v>429</v>
      </c>
      <c r="B271" s="11">
        <v>1271.58</v>
      </c>
      <c r="C271" s="11">
        <v>4.78</v>
      </c>
    </row>
    <row r="272">
      <c r="A272" s="8" t="s">
        <v>430</v>
      </c>
      <c r="B272" s="11">
        <v>1160.5</v>
      </c>
      <c r="C272" s="11">
        <v>4.66</v>
      </c>
    </row>
    <row r="273">
      <c r="A273" s="8" t="s">
        <v>431</v>
      </c>
      <c r="B273" s="11">
        <v>1204.47</v>
      </c>
      <c r="C273" s="11">
        <v>4.9</v>
      </c>
    </row>
    <row r="274">
      <c r="A274" s="8" t="s">
        <v>432</v>
      </c>
      <c r="B274" s="11">
        <v>1704.31</v>
      </c>
      <c r="C274" s="11">
        <v>6.27</v>
      </c>
    </row>
    <row r="275">
      <c r="A275" s="8" t="s">
        <v>433</v>
      </c>
      <c r="B275" s="11">
        <v>1721.94</v>
      </c>
      <c r="C275" s="11">
        <v>6.39</v>
      </c>
    </row>
    <row r="276">
      <c r="A276" s="8" t="s">
        <v>434</v>
      </c>
      <c r="B276" s="11">
        <v>1184.79</v>
      </c>
      <c r="C276" s="11">
        <v>5.32</v>
      </c>
    </row>
    <row r="277">
      <c r="A277" s="8" t="s">
        <v>435</v>
      </c>
      <c r="B277" s="11">
        <v>1174.47</v>
      </c>
      <c r="C277" s="11">
        <v>5.5</v>
      </c>
    </row>
    <row r="278">
      <c r="A278" s="8" t="s">
        <v>708</v>
      </c>
      <c r="B278" s="11">
        <v>1143.87</v>
      </c>
      <c r="C278" s="11">
        <v>5.21</v>
      </c>
    </row>
    <row r="280">
      <c r="B280" s="11" t="s">
        <v>691</v>
      </c>
      <c r="C280" s="11" t="s">
        <v>692</v>
      </c>
      <c r="D280" s="11" t="s">
        <v>707</v>
      </c>
      <c r="G280" s="1" t="s">
        <v>674</v>
      </c>
    </row>
    <row r="281">
      <c r="A281" s="8" t="s">
        <v>429</v>
      </c>
      <c r="B281" s="11">
        <v>161.47</v>
      </c>
      <c r="C281" s="11">
        <v>622.43</v>
      </c>
      <c r="D281" s="11">
        <v>594.74</v>
      </c>
      <c r="E281" s="8">
        <v>1378.6399999999999</v>
      </c>
      <c r="G281" s="11">
        <v>1.51</v>
      </c>
      <c r="H281" s="11">
        <v>5.86</v>
      </c>
      <c r="I281" s="11">
        <v>5.72</v>
      </c>
      <c r="J281" s="8">
        <v>13.09</v>
      </c>
    </row>
    <row r="282">
      <c r="A282" s="8" t="s">
        <v>430</v>
      </c>
      <c r="B282" s="11">
        <v>153.1</v>
      </c>
      <c r="C282" s="11">
        <v>593.25</v>
      </c>
      <c r="D282" s="11">
        <v>568.39</v>
      </c>
      <c r="E282" s="8">
        <v>1314.74</v>
      </c>
      <c r="G282" s="11">
        <v>1.51</v>
      </c>
      <c r="H282" s="11">
        <v>5.85</v>
      </c>
      <c r="I282" s="11">
        <v>5.65</v>
      </c>
      <c r="J282" s="8">
        <v>13.01</v>
      </c>
    </row>
    <row r="283">
      <c r="A283" s="8" t="s">
        <v>431</v>
      </c>
      <c r="B283" s="11">
        <v>227.21</v>
      </c>
      <c r="C283" s="11">
        <v>774.75</v>
      </c>
      <c r="D283" s="11">
        <v>678.06</v>
      </c>
      <c r="E283" s="8">
        <v>1680.02</v>
      </c>
      <c r="G283" s="11">
        <v>1.58</v>
      </c>
      <c r="H283" s="11">
        <v>5.96</v>
      </c>
      <c r="I283" s="11">
        <v>5.74</v>
      </c>
      <c r="J283" s="8">
        <v>13.280000000000001</v>
      </c>
    </row>
    <row r="284">
      <c r="A284" s="8" t="s">
        <v>432</v>
      </c>
      <c r="B284" s="11">
        <v>260.17</v>
      </c>
      <c r="C284" s="11">
        <v>888.51</v>
      </c>
      <c r="D284" s="11">
        <v>914.52</v>
      </c>
      <c r="E284" s="8">
        <v>2063.2</v>
      </c>
      <c r="G284" s="11">
        <v>2.05</v>
      </c>
      <c r="H284" s="11">
        <v>7.47</v>
      </c>
      <c r="I284" s="11">
        <v>7.12</v>
      </c>
      <c r="J284" s="8">
        <v>16.64</v>
      </c>
    </row>
    <row r="285">
      <c r="A285" s="8" t="s">
        <v>433</v>
      </c>
      <c r="B285" s="11">
        <v>240.91</v>
      </c>
      <c r="C285" s="11">
        <v>830.41</v>
      </c>
      <c r="D285" s="11">
        <v>791.83</v>
      </c>
      <c r="E285" s="8">
        <v>1863.15</v>
      </c>
      <c r="G285" s="11">
        <v>2.01</v>
      </c>
      <c r="H285" s="11">
        <v>7.38</v>
      </c>
      <c r="I285" s="11">
        <v>7.23</v>
      </c>
      <c r="J285" s="8">
        <v>16.62</v>
      </c>
    </row>
    <row r="286">
      <c r="A286" s="8" t="s">
        <v>434</v>
      </c>
      <c r="B286" s="11">
        <v>222.81</v>
      </c>
      <c r="C286" s="11">
        <v>753.21</v>
      </c>
      <c r="D286" s="11">
        <v>724.06</v>
      </c>
      <c r="E286" s="8">
        <v>1700.08</v>
      </c>
      <c r="G286" s="11">
        <v>1.82</v>
      </c>
      <c r="H286" s="11">
        <v>6.77</v>
      </c>
      <c r="I286" s="11">
        <v>6.44</v>
      </c>
      <c r="J286" s="8">
        <v>15.030000000000001</v>
      </c>
    </row>
    <row r="287">
      <c r="A287" s="8" t="s">
        <v>435</v>
      </c>
      <c r="B287" s="11">
        <v>165.78</v>
      </c>
      <c r="C287" s="11">
        <v>646.57</v>
      </c>
      <c r="D287" s="11">
        <v>613.7</v>
      </c>
      <c r="E287" s="8">
        <v>1426.0500000000002</v>
      </c>
      <c r="G287" s="11">
        <v>1.79</v>
      </c>
      <c r="H287" s="11">
        <v>6.81</v>
      </c>
      <c r="I287" s="11">
        <v>6.6</v>
      </c>
      <c r="J287" s="8">
        <v>15.2</v>
      </c>
    </row>
    <row r="288">
      <c r="A288" s="8" t="s">
        <v>708</v>
      </c>
      <c r="B288" s="11">
        <v>166.19</v>
      </c>
      <c r="C288" s="11">
        <v>639.54</v>
      </c>
      <c r="D288" s="11">
        <v>597.75</v>
      </c>
      <c r="E288" s="8">
        <v>1403.48</v>
      </c>
      <c r="G288" s="11">
        <v>1.74</v>
      </c>
      <c r="H288" s="11">
        <v>6.58</v>
      </c>
      <c r="I288" s="11">
        <v>6.37</v>
      </c>
      <c r="J288" s="8">
        <v>14.690000000000001</v>
      </c>
    </row>
    <row r="290">
      <c r="B290" s="11" t="s">
        <v>693</v>
      </c>
      <c r="C290" s="1" t="s">
        <v>674</v>
      </c>
    </row>
    <row r="291">
      <c r="A291" s="8" t="s">
        <v>429</v>
      </c>
      <c r="B291" s="11">
        <v>1573.73</v>
      </c>
      <c r="C291" s="11">
        <v>4.04</v>
      </c>
    </row>
    <row r="292">
      <c r="A292" s="8" t="s">
        <v>430</v>
      </c>
      <c r="B292" s="11">
        <v>1350.08</v>
      </c>
      <c r="C292" s="11">
        <v>3.86</v>
      </c>
    </row>
    <row r="293">
      <c r="A293" s="8" t="s">
        <v>431</v>
      </c>
      <c r="B293" s="11">
        <v>1347.21</v>
      </c>
      <c r="C293" s="11">
        <v>3.87</v>
      </c>
    </row>
    <row r="294">
      <c r="A294" s="8" t="s">
        <v>432</v>
      </c>
      <c r="B294" s="11">
        <v>2280.93</v>
      </c>
      <c r="C294" s="11">
        <v>5.77</v>
      </c>
    </row>
    <row r="295">
      <c r="A295" s="8" t="s">
        <v>433</v>
      </c>
      <c r="B295" s="11">
        <v>2344.04</v>
      </c>
      <c r="C295" s="11">
        <v>5.97</v>
      </c>
    </row>
    <row r="296">
      <c r="A296" s="8" t="s">
        <v>434</v>
      </c>
      <c r="B296" s="11">
        <v>1280.52</v>
      </c>
      <c r="C296" s="11">
        <v>4.11</v>
      </c>
    </row>
    <row r="297">
      <c r="A297" s="8" t="s">
        <v>435</v>
      </c>
      <c r="B297" s="11">
        <v>1394.82</v>
      </c>
      <c r="C297" s="11">
        <v>4.25</v>
      </c>
    </row>
    <row r="298">
      <c r="A298" s="8" t="s">
        <v>708</v>
      </c>
      <c r="B298" s="11">
        <v>1354.31</v>
      </c>
      <c r="C298" s="11">
        <v>4.08</v>
      </c>
    </row>
    <row r="300">
      <c r="B300" s="11" t="s">
        <v>694</v>
      </c>
      <c r="C300" s="1" t="s">
        <v>674</v>
      </c>
    </row>
    <row r="301">
      <c r="A301" s="8" t="s">
        <v>429</v>
      </c>
      <c r="B301" s="11">
        <v>1678.33</v>
      </c>
      <c r="C301" s="11">
        <v>3.51</v>
      </c>
    </row>
    <row r="302">
      <c r="A302" s="8" t="s">
        <v>430</v>
      </c>
      <c r="B302" s="11">
        <v>1576.42</v>
      </c>
      <c r="C302" s="11">
        <v>3.38</v>
      </c>
    </row>
    <row r="303">
      <c r="A303" s="8" t="s">
        <v>431</v>
      </c>
      <c r="B303" s="11">
        <v>1653.22</v>
      </c>
      <c r="C303" s="11">
        <v>3.43</v>
      </c>
    </row>
    <row r="304">
      <c r="A304" s="8" t="s">
        <v>432</v>
      </c>
      <c r="B304" s="11">
        <v>2708.99</v>
      </c>
      <c r="C304" s="11">
        <v>5.07</v>
      </c>
    </row>
    <row r="305">
      <c r="A305" s="8" t="s">
        <v>433</v>
      </c>
      <c r="B305" s="11">
        <v>2718.54</v>
      </c>
      <c r="C305" s="11">
        <v>5.27</v>
      </c>
    </row>
    <row r="306">
      <c r="A306" s="8" t="s">
        <v>434</v>
      </c>
      <c r="B306" s="11">
        <v>1492.14</v>
      </c>
      <c r="C306" s="11">
        <v>3.65</v>
      </c>
    </row>
    <row r="307">
      <c r="A307" s="8" t="s">
        <v>435</v>
      </c>
      <c r="B307" s="11">
        <v>1483.06</v>
      </c>
      <c r="C307" s="11">
        <v>3.66</v>
      </c>
    </row>
    <row r="308">
      <c r="A308" s="8" t="s">
        <v>708</v>
      </c>
      <c r="B308" s="11">
        <v>1481.3</v>
      </c>
      <c r="C308" s="11">
        <v>3.51</v>
      </c>
    </row>
    <row r="310">
      <c r="B310" s="11" t="s">
        <v>695</v>
      </c>
      <c r="C310" s="1" t="s">
        <v>674</v>
      </c>
    </row>
    <row r="311">
      <c r="A311" s="8" t="s">
        <v>429</v>
      </c>
      <c r="B311" s="11">
        <v>2007.98</v>
      </c>
      <c r="C311" s="11">
        <v>2.93</v>
      </c>
    </row>
    <row r="312">
      <c r="A312" s="8" t="s">
        <v>430</v>
      </c>
      <c r="B312" s="11">
        <v>1983.98</v>
      </c>
      <c r="C312" s="11">
        <v>2.9</v>
      </c>
    </row>
    <row r="313">
      <c r="A313" s="8" t="s">
        <v>431</v>
      </c>
      <c r="B313" s="11">
        <v>2187.15</v>
      </c>
      <c r="C313" s="11">
        <v>2.95</v>
      </c>
    </row>
    <row r="314">
      <c r="A314" s="8" t="s">
        <v>432</v>
      </c>
      <c r="B314" s="11">
        <v>2445.89</v>
      </c>
      <c r="C314" s="11">
        <v>3.53</v>
      </c>
    </row>
    <row r="315">
      <c r="A315" s="8" t="s">
        <v>433</v>
      </c>
      <c r="B315" s="11">
        <v>2410.04</v>
      </c>
      <c r="C315" s="11">
        <v>3.47</v>
      </c>
    </row>
    <row r="316">
      <c r="A316" s="8" t="s">
        <v>434</v>
      </c>
      <c r="B316" s="11">
        <v>2491.46</v>
      </c>
      <c r="C316" s="11">
        <v>3.5</v>
      </c>
    </row>
    <row r="317">
      <c r="A317" s="8" t="s">
        <v>435</v>
      </c>
      <c r="B317" s="11">
        <v>2261.19</v>
      </c>
      <c r="C317" s="11">
        <v>3.59</v>
      </c>
    </row>
    <row r="318">
      <c r="A318" s="8" t="s">
        <v>708</v>
      </c>
      <c r="B318" s="11">
        <v>2263.28</v>
      </c>
      <c r="C318" s="11">
        <v>3.49</v>
      </c>
    </row>
    <row r="320">
      <c r="B320" s="11" t="s">
        <v>696</v>
      </c>
      <c r="C320" s="11" t="s">
        <v>697</v>
      </c>
      <c r="F320" s="1" t="s">
        <v>674</v>
      </c>
    </row>
    <row r="321">
      <c r="A321" s="8" t="s">
        <v>429</v>
      </c>
      <c r="B321" s="11">
        <v>2198.99</v>
      </c>
      <c r="C321" s="11">
        <v>2033.49</v>
      </c>
      <c r="D321" s="8">
        <v>4232.48</v>
      </c>
      <c r="F321" s="11">
        <v>6.5</v>
      </c>
      <c r="G321" s="11">
        <v>4.15</v>
      </c>
      <c r="H321" s="8">
        <v>10.65</v>
      </c>
    </row>
    <row r="322">
      <c r="A322" s="8" t="s">
        <v>430</v>
      </c>
      <c r="B322" s="11">
        <v>2232.09</v>
      </c>
      <c r="C322" s="11">
        <v>2000.24</v>
      </c>
      <c r="D322" s="8">
        <v>4232.33</v>
      </c>
      <c r="F322" s="11">
        <v>6.58</v>
      </c>
      <c r="G322" s="11">
        <v>4.11</v>
      </c>
      <c r="H322" s="8">
        <v>10.690000000000001</v>
      </c>
    </row>
    <row r="323">
      <c r="A323" s="8" t="s">
        <v>431</v>
      </c>
      <c r="B323" s="11">
        <v>4018.55</v>
      </c>
      <c r="C323" s="11">
        <v>2414.67</v>
      </c>
      <c r="D323" s="8">
        <v>6433.22</v>
      </c>
      <c r="F323" s="11">
        <v>7.42</v>
      </c>
      <c r="G323" s="11">
        <v>4.29</v>
      </c>
      <c r="H323" s="8">
        <v>11.71</v>
      </c>
    </row>
    <row r="324">
      <c r="A324" s="8" t="s">
        <v>432</v>
      </c>
      <c r="B324" s="11">
        <v>4402.76</v>
      </c>
      <c r="C324" s="11">
        <v>2731.83</v>
      </c>
      <c r="D324" s="8">
        <v>7134.59</v>
      </c>
      <c r="F324" s="11">
        <v>9.08</v>
      </c>
      <c r="G324" s="11">
        <v>5.37</v>
      </c>
      <c r="H324" s="8">
        <v>14.45</v>
      </c>
    </row>
    <row r="325">
      <c r="A325" s="8" t="s">
        <v>433</v>
      </c>
      <c r="B325" s="11">
        <v>3786.65</v>
      </c>
      <c r="C325" s="11">
        <v>2582.27</v>
      </c>
      <c r="D325" s="8">
        <v>6368.92</v>
      </c>
      <c r="F325" s="11">
        <v>8.61</v>
      </c>
      <c r="G325" s="11">
        <v>5.24</v>
      </c>
      <c r="H325" s="8">
        <v>13.85</v>
      </c>
    </row>
    <row r="326">
      <c r="A326" s="8" t="s">
        <v>434</v>
      </c>
      <c r="B326" s="11">
        <v>4086.2</v>
      </c>
      <c r="C326" s="11">
        <v>2485.26</v>
      </c>
      <c r="D326" s="8">
        <v>6571.46</v>
      </c>
      <c r="F326" s="11">
        <v>8.33</v>
      </c>
      <c r="G326" s="11">
        <v>4.92</v>
      </c>
      <c r="H326" s="8">
        <v>13.25</v>
      </c>
    </row>
    <row r="327">
      <c r="A327" s="8" t="s">
        <v>435</v>
      </c>
      <c r="B327" s="11">
        <v>2319.99</v>
      </c>
      <c r="C327" s="11">
        <v>2085.03</v>
      </c>
      <c r="D327" s="8">
        <v>4405.02</v>
      </c>
      <c r="F327" s="11">
        <v>7.54</v>
      </c>
      <c r="G327" s="11">
        <v>4.76</v>
      </c>
      <c r="H327" s="8">
        <v>12.3</v>
      </c>
    </row>
    <row r="328">
      <c r="A328" s="8" t="s">
        <v>708</v>
      </c>
      <c r="B328" s="11">
        <v>2250.09</v>
      </c>
      <c r="C328" s="11">
        <v>2044.52</v>
      </c>
      <c r="D328" s="8">
        <v>4294.610000000001</v>
      </c>
      <c r="F328" s="11">
        <v>7.4</v>
      </c>
      <c r="G328" s="11">
        <v>4.71</v>
      </c>
      <c r="H328" s="8">
        <v>12.11</v>
      </c>
    </row>
    <row r="330">
      <c r="A330" s="29" t="s">
        <v>772</v>
      </c>
      <c r="B330" s="30"/>
      <c r="C330" s="30"/>
      <c r="D330" s="30"/>
      <c r="E330" s="30"/>
      <c r="F330" s="30"/>
      <c r="G330" s="37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8" t="s">
        <v>742</v>
      </c>
    </row>
    <row r="332">
      <c r="B332" s="38" t="s">
        <v>677</v>
      </c>
      <c r="C332" s="38" t="s">
        <v>678</v>
      </c>
      <c r="D332" s="38" t="s">
        <v>679</v>
      </c>
      <c r="E332" s="38" t="s">
        <v>680</v>
      </c>
      <c r="F332" s="38" t="s">
        <v>681</v>
      </c>
    </row>
    <row r="333">
      <c r="A333" t="s">
        <v>683</v>
      </c>
      <c r="B333">
        <v>4891.36</v>
      </c>
      <c r="C333">
        <v>4914.78</v>
      </c>
      <c r="D333">
        <v>4206.12</v>
      </c>
      <c r="E333">
        <v>4221.01</v>
      </c>
      <c r="F333">
        <v>4539.74</v>
      </c>
    </row>
    <row r="334">
      <c r="A334" s="8" t="s">
        <v>689</v>
      </c>
      <c r="B334" s="8">
        <v>18363.98</v>
      </c>
      <c r="C334" s="8">
        <v>18169.0</v>
      </c>
      <c r="D334" s="8">
        <v>10077.15</v>
      </c>
      <c r="E334" s="8">
        <v>10065.91</v>
      </c>
      <c r="F334" s="8">
        <v>10046.12</v>
      </c>
    </row>
    <row r="336">
      <c r="A336" s="11" t="s">
        <v>674</v>
      </c>
    </row>
    <row r="337">
      <c r="B337" s="38" t="s">
        <v>677</v>
      </c>
      <c r="C337" s="38" t="s">
        <v>678</v>
      </c>
      <c r="D337" s="38" t="s">
        <v>679</v>
      </c>
      <c r="E337" s="38" t="s">
        <v>680</v>
      </c>
      <c r="F337" s="38" t="s">
        <v>681</v>
      </c>
    </row>
    <row r="338">
      <c r="A338" t="s">
        <v>683</v>
      </c>
      <c r="B338" s="38">
        <v>15.56</v>
      </c>
      <c r="C338" s="38">
        <v>15.41</v>
      </c>
      <c r="D338" s="38">
        <v>13.89</v>
      </c>
      <c r="E338" s="38">
        <v>13.23</v>
      </c>
      <c r="F338" s="38">
        <v>15.12</v>
      </c>
    </row>
    <row r="339">
      <c r="A339" s="8" t="s">
        <v>689</v>
      </c>
      <c r="B339" s="11">
        <v>17.31</v>
      </c>
      <c r="C339" s="11">
        <v>17.93</v>
      </c>
      <c r="D339" s="11">
        <v>8.89</v>
      </c>
      <c r="E339" s="11">
        <v>10.07</v>
      </c>
      <c r="F339" s="11">
        <v>9.75</v>
      </c>
    </row>
    <row r="341">
      <c r="A341" s="11" t="s">
        <v>742</v>
      </c>
    </row>
    <row r="342">
      <c r="A342" s="11" t="s">
        <v>5</v>
      </c>
      <c r="B342" s="1" t="s">
        <v>673</v>
      </c>
      <c r="C342" s="1" t="s">
        <v>674</v>
      </c>
    </row>
    <row r="343">
      <c r="A343" s="11" t="s">
        <v>703</v>
      </c>
      <c r="B343" s="11">
        <v>437.72</v>
      </c>
      <c r="C343" s="11">
        <v>28.26</v>
      </c>
    </row>
    <row r="344">
      <c r="A344" s="11" t="s">
        <v>704</v>
      </c>
      <c r="B344" s="11">
        <v>427.88</v>
      </c>
      <c r="C344" s="11">
        <v>28.02</v>
      </c>
    </row>
    <row r="345">
      <c r="A345" s="11" t="s">
        <v>699</v>
      </c>
      <c r="B345" s="11">
        <v>425.53</v>
      </c>
      <c r="C345" s="11">
        <v>27.94</v>
      </c>
    </row>
    <row r="346">
      <c r="A346" s="11" t="s">
        <v>705</v>
      </c>
      <c r="B346" s="11">
        <v>439.17</v>
      </c>
      <c r="C346" s="11">
        <v>28.2</v>
      </c>
    </row>
    <row r="347">
      <c r="A347" s="11" t="s">
        <v>706</v>
      </c>
      <c r="B347" s="11">
        <v>415.33</v>
      </c>
      <c r="C347" s="11">
        <v>27.1</v>
      </c>
    </row>
    <row r="349">
      <c r="A349" s="29" t="s">
        <v>773</v>
      </c>
      <c r="B349" s="30"/>
      <c r="C349" s="30"/>
      <c r="D349" s="30"/>
      <c r="E349" s="30"/>
      <c r="F349" s="30"/>
      <c r="G349" s="37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8" t="s">
        <v>9</v>
      </c>
      <c r="C350" s="11" t="s">
        <v>673</v>
      </c>
      <c r="D350" s="11" t="s">
        <v>774</v>
      </c>
      <c r="E350" s="11" t="s">
        <v>674</v>
      </c>
    </row>
    <row r="351">
      <c r="A351" t="s">
        <v>430</v>
      </c>
      <c r="B351" s="38">
        <v>0.0</v>
      </c>
      <c r="C351">
        <v>1.0</v>
      </c>
      <c r="D351">
        <v>1.0</v>
      </c>
      <c r="E351" s="38">
        <v>1.0</v>
      </c>
    </row>
    <row r="352">
      <c r="A352" t="s">
        <v>429</v>
      </c>
      <c r="B352" s="38">
        <v>1.0</v>
      </c>
      <c r="C352">
        <v>1.0522420548541578</v>
      </c>
      <c r="D352">
        <v>1.1089303238469088</v>
      </c>
      <c r="E352" s="38">
        <v>0.9709302325581395</v>
      </c>
    </row>
    <row r="353">
      <c r="A353" t="s">
        <v>431</v>
      </c>
      <c r="B353" s="38">
        <v>2.0</v>
      </c>
      <c r="C353">
        <v>1.4431867653461037</v>
      </c>
      <c r="D353">
        <v>1.1599607458292445</v>
      </c>
      <c r="E353" s="38">
        <v>1.2616279069767442</v>
      </c>
    </row>
    <row r="354">
      <c r="A354" t="s">
        <v>432</v>
      </c>
      <c r="B354" s="38">
        <v>3.0</v>
      </c>
      <c r="C354">
        <v>1.986431577419823</v>
      </c>
      <c r="D354">
        <v>1.5819430814524045</v>
      </c>
      <c r="E354" s="38">
        <v>1.9186046511627906</v>
      </c>
    </row>
    <row r="355">
      <c r="A355" t="s">
        <v>433</v>
      </c>
      <c r="B355" s="38">
        <v>4.0</v>
      </c>
      <c r="C355">
        <v>1.8846684080684952</v>
      </c>
      <c r="D355">
        <v>1.5932286555446515</v>
      </c>
      <c r="E355" s="38">
        <v>1.877906976744186</v>
      </c>
    </row>
    <row r="356">
      <c r="A356" t="s">
        <v>434</v>
      </c>
      <c r="B356" s="38">
        <v>5.0</v>
      </c>
      <c r="C356">
        <v>1.235597155710347</v>
      </c>
      <c r="D356">
        <v>1.6020608439646713</v>
      </c>
      <c r="E356" s="38">
        <v>1.2093023255813955</v>
      </c>
    </row>
    <row r="357">
      <c r="A357" t="s">
        <v>435</v>
      </c>
      <c r="B357" s="38">
        <v>6.0</v>
      </c>
      <c r="C357">
        <v>0.7763387026556379</v>
      </c>
      <c r="D357">
        <v>1.5942100098135428</v>
      </c>
      <c r="E357" s="38">
        <v>0.9476744186046511</v>
      </c>
    </row>
    <row r="358">
      <c r="A358" t="s">
        <v>708</v>
      </c>
      <c r="B358" s="38">
        <v>7.0</v>
      </c>
      <c r="C358">
        <v>0.7551153678711362</v>
      </c>
      <c r="D358">
        <v>1.6491658488714427</v>
      </c>
      <c r="E358" s="38">
        <v>0.9244186046511629</v>
      </c>
    </row>
    <row r="360">
      <c r="A360" s="38" t="s">
        <v>5</v>
      </c>
    </row>
    <row r="361">
      <c r="A361" t="s">
        <v>430</v>
      </c>
      <c r="B361" s="38">
        <v>0.0</v>
      </c>
      <c r="C361">
        <v>1.0</v>
      </c>
      <c r="D361">
        <v>1.0</v>
      </c>
      <c r="E361" s="38">
        <v>1.0</v>
      </c>
    </row>
    <row r="362">
      <c r="A362" t="s">
        <v>429</v>
      </c>
      <c r="B362" s="38">
        <v>1.0</v>
      </c>
      <c r="C362">
        <v>1.0193587416817906</v>
      </c>
      <c r="D362">
        <v>1.0475460122699387</v>
      </c>
      <c r="E362" s="38">
        <v>1.0851063829787235</v>
      </c>
    </row>
    <row r="363">
      <c r="A363" t="s">
        <v>431</v>
      </c>
      <c r="B363" s="38">
        <v>2.0</v>
      </c>
      <c r="C363">
        <v>1.013309134906231</v>
      </c>
      <c r="D363">
        <v>1.035276073619632</v>
      </c>
      <c r="E363" s="38">
        <v>1.0638297872340425</v>
      </c>
    </row>
    <row r="364">
      <c r="A364" t="s">
        <v>432</v>
      </c>
      <c r="B364" s="38">
        <v>3.0</v>
      </c>
      <c r="C364">
        <v>1.3720508166969145</v>
      </c>
      <c r="D364">
        <v>1.744631901840491</v>
      </c>
      <c r="E364" s="38">
        <v>1.4255319148936172</v>
      </c>
    </row>
    <row r="365">
      <c r="A365" t="s">
        <v>433</v>
      </c>
      <c r="B365" s="38">
        <v>4.0</v>
      </c>
      <c r="C365">
        <v>1.3411978221415608</v>
      </c>
      <c r="D365">
        <v>1.8358895705521474</v>
      </c>
      <c r="E365" s="38">
        <v>1.3617021276595747</v>
      </c>
    </row>
    <row r="366">
      <c r="A366" t="s">
        <v>434</v>
      </c>
      <c r="B366" s="38">
        <v>5.0</v>
      </c>
      <c r="C366">
        <v>1.221415607985481</v>
      </c>
      <c r="D366">
        <v>1.668711656441718</v>
      </c>
      <c r="E366" s="38">
        <v>1.3404255319148937</v>
      </c>
    </row>
    <row r="367">
      <c r="A367" t="s">
        <v>435</v>
      </c>
      <c r="B367" s="38">
        <v>6.0</v>
      </c>
      <c r="C367">
        <v>1.2976406533575315</v>
      </c>
      <c r="D367">
        <v>1.7822085889570551</v>
      </c>
      <c r="E367" s="38">
        <v>1.3617021276595747</v>
      </c>
    </row>
    <row r="368">
      <c r="A368" t="s">
        <v>708</v>
      </c>
      <c r="B368" s="38">
        <v>7.0</v>
      </c>
      <c r="C368">
        <v>1.205686630369026</v>
      </c>
      <c r="D368">
        <v>1.7070552147239266</v>
      </c>
      <c r="E368" s="38">
        <v>1.3829787234042554</v>
      </c>
    </row>
    <row r="370">
      <c r="A370" s="11" t="s">
        <v>701</v>
      </c>
    </row>
    <row r="371">
      <c r="A371" s="8" t="s">
        <v>430</v>
      </c>
      <c r="B371" s="11">
        <v>0.0</v>
      </c>
      <c r="C371" s="8">
        <v>1.0</v>
      </c>
      <c r="D371" s="8">
        <v>1.0</v>
      </c>
      <c r="E371" s="11">
        <v>1.0</v>
      </c>
    </row>
    <row r="372">
      <c r="A372" s="8" t="s">
        <v>429</v>
      </c>
      <c r="B372" s="11">
        <v>1.0</v>
      </c>
      <c r="C372" s="8">
        <v>1.0499489308424765</v>
      </c>
      <c r="D372" s="8">
        <v>1.1182893539581438</v>
      </c>
      <c r="E372" s="11">
        <v>0.9923076923076923</v>
      </c>
    </row>
    <row r="373">
      <c r="A373" s="8" t="s">
        <v>431</v>
      </c>
      <c r="B373" s="11">
        <v>2.0</v>
      </c>
      <c r="C373" s="8">
        <v>0.9968040591743271</v>
      </c>
      <c r="D373" s="8">
        <v>1.1014558689717926</v>
      </c>
      <c r="E373" s="11">
        <v>1.0</v>
      </c>
    </row>
    <row r="374">
      <c r="A374" s="8" t="s">
        <v>432</v>
      </c>
      <c r="B374" s="11">
        <v>3.0</v>
      </c>
      <c r="C374" s="8">
        <v>1.4222266152680307</v>
      </c>
      <c r="D374" s="8">
        <v>1.484076433121019</v>
      </c>
      <c r="E374" s="11">
        <v>1.2923076923076922</v>
      </c>
    </row>
    <row r="375">
      <c r="A375" s="8" t="s">
        <v>433</v>
      </c>
      <c r="B375" s="11">
        <v>4.0</v>
      </c>
      <c r="C375" s="8">
        <v>1.4472669763763961</v>
      </c>
      <c r="D375" s="8">
        <v>1.4931756141947226</v>
      </c>
      <c r="E375" s="11">
        <v>1.3076923076923077</v>
      </c>
    </row>
    <row r="376">
      <c r="A376" s="8" t="s">
        <v>434</v>
      </c>
      <c r="B376" s="11">
        <v>5.0</v>
      </c>
      <c r="C376" s="8">
        <v>1.0268524925043656</v>
      </c>
      <c r="D376" s="8">
        <v>1.4804367606915376</v>
      </c>
      <c r="E376" s="11">
        <v>1.123076923076923</v>
      </c>
    </row>
    <row r="377">
      <c r="A377" s="8" t="s">
        <v>435</v>
      </c>
      <c r="B377" s="11">
        <v>6.0</v>
      </c>
      <c r="C377" s="8">
        <v>1.0572633521136041</v>
      </c>
      <c r="D377" s="8">
        <v>1.484076433121019</v>
      </c>
      <c r="E377" s="11">
        <v>1.1692307692307693</v>
      </c>
    </row>
    <row r="378">
      <c r="A378" s="8" t="s">
        <v>708</v>
      </c>
      <c r="B378" s="11">
        <v>7.0</v>
      </c>
      <c r="C378" s="8">
        <v>1.029191789397384</v>
      </c>
      <c r="D378" s="8">
        <v>1.5482256596906279</v>
      </c>
      <c r="E378" s="11">
        <v>1.123076923076923</v>
      </c>
    </row>
    <row r="380">
      <c r="A380" s="29" t="s">
        <v>775</v>
      </c>
      <c r="B380" s="30"/>
      <c r="C380" s="30"/>
      <c r="D380" s="30"/>
      <c r="E380" s="30"/>
      <c r="F380" s="30"/>
      <c r="G380" s="37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1" t="s">
        <v>754</v>
      </c>
      <c r="B381" s="1" t="s">
        <v>776</v>
      </c>
      <c r="C381" s="1" t="s">
        <v>777</v>
      </c>
      <c r="D381" s="1" t="s">
        <v>778</v>
      </c>
      <c r="E381" s="1" t="s">
        <v>779</v>
      </c>
    </row>
    <row r="382">
      <c r="A382" s="11" t="s">
        <v>780</v>
      </c>
      <c r="B382" s="11">
        <v>1.38</v>
      </c>
      <c r="C382" s="11">
        <v>2.33</v>
      </c>
      <c r="D382" s="11">
        <v>1928.52</v>
      </c>
      <c r="E382" s="11">
        <v>990.01</v>
      </c>
    </row>
    <row r="383">
      <c r="A383" s="11" t="s">
        <v>781</v>
      </c>
      <c r="B383" s="11">
        <v>20.39</v>
      </c>
      <c r="C383" s="11">
        <v>8.45</v>
      </c>
      <c r="D383" s="11">
        <v>7326.97</v>
      </c>
      <c r="E383" s="11">
        <v>3975.01</v>
      </c>
    </row>
    <row r="384">
      <c r="A384" s="11" t="s">
        <v>782</v>
      </c>
      <c r="B384" s="11">
        <v>3.33</v>
      </c>
      <c r="C384" s="11">
        <v>1.6</v>
      </c>
      <c r="D384" s="11">
        <v>882.96</v>
      </c>
      <c r="E384" s="11">
        <v>649.47</v>
      </c>
    </row>
    <row r="385">
      <c r="A385" s="11" t="s">
        <v>783</v>
      </c>
      <c r="B385" s="11">
        <v>9.33</v>
      </c>
      <c r="C385" s="11">
        <v>4.63</v>
      </c>
      <c r="D385" s="11">
        <v>115.62</v>
      </c>
      <c r="E385" s="11">
        <v>90.14</v>
      </c>
    </row>
    <row r="386">
      <c r="A386" s="11" t="s">
        <v>784</v>
      </c>
      <c r="B386" s="11">
        <v>2.82</v>
      </c>
      <c r="C386" s="11">
        <v>7.25</v>
      </c>
      <c r="D386" s="11">
        <v>17594.7</v>
      </c>
      <c r="E386" s="11">
        <v>9262.09</v>
      </c>
    </row>
    <row r="387">
      <c r="A387" s="11" t="s">
        <v>785</v>
      </c>
      <c r="B387" s="11">
        <v>2.64</v>
      </c>
      <c r="C387" s="11">
        <v>1.95</v>
      </c>
      <c r="D387" s="11">
        <v>2188.42</v>
      </c>
      <c r="E387" s="11">
        <v>2274.55</v>
      </c>
    </row>
    <row r="388">
      <c r="A388" s="11" t="s">
        <v>786</v>
      </c>
      <c r="B388" s="11">
        <v>19.42</v>
      </c>
      <c r="C388" s="11">
        <v>3.42</v>
      </c>
      <c r="D388" s="11">
        <v>17949.43</v>
      </c>
      <c r="E388" s="11">
        <v>12953.4</v>
      </c>
    </row>
    <row r="389">
      <c r="A389" s="11" t="s">
        <v>787</v>
      </c>
      <c r="B389" s="11">
        <v>1.89</v>
      </c>
      <c r="C389" s="11">
        <v>1.49</v>
      </c>
      <c r="D389" s="11">
        <v>3026.2</v>
      </c>
      <c r="E389" s="11">
        <v>1620.47</v>
      </c>
    </row>
    <row r="390">
      <c r="A390" s="11" t="s">
        <v>788</v>
      </c>
      <c r="B390" s="11">
        <v>42.06</v>
      </c>
      <c r="C390" s="11">
        <v>5.89</v>
      </c>
      <c r="D390" s="11">
        <v>1781.92</v>
      </c>
      <c r="E390" s="11">
        <v>524.93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770</v>
      </c>
    </row>
    <row r="3">
      <c r="B3" s="1" t="s">
        <v>4</v>
      </c>
      <c r="F3" s="1" t="s">
        <v>4</v>
      </c>
      <c r="G3" s="1" t="s">
        <v>770</v>
      </c>
      <c r="H3" s="1" t="s">
        <v>674</v>
      </c>
    </row>
    <row r="4">
      <c r="B4" s="17" t="s">
        <v>429</v>
      </c>
      <c r="C4" s="24">
        <v>453.57</v>
      </c>
      <c r="D4" s="1">
        <v>4.8</v>
      </c>
      <c r="E4" s="8">
        <f t="shared" ref="E4:E11" si="2">C4/D4</f>
        <v>94.49375</v>
      </c>
      <c r="F4" s="17" t="s">
        <v>429</v>
      </c>
      <c r="G4" s="8">
        <f t="shared" ref="G4:H4" si="1">C4/C$4</f>
        <v>1</v>
      </c>
      <c r="H4" s="8">
        <f t="shared" si="1"/>
        <v>1</v>
      </c>
    </row>
    <row r="5">
      <c r="B5" s="17" t="s">
        <v>430</v>
      </c>
      <c r="C5" s="24">
        <v>515.17</v>
      </c>
      <c r="D5" s="1">
        <v>4.54</v>
      </c>
      <c r="E5" s="8">
        <f t="shared" si="2"/>
        <v>113.4735683</v>
      </c>
      <c r="F5" s="17" t="s">
        <v>430</v>
      </c>
      <c r="G5" s="8">
        <f t="shared" ref="G5:H5" si="3">C5/C$4</f>
        <v>1.135811451</v>
      </c>
      <c r="H5" s="8">
        <f t="shared" si="3"/>
        <v>0.9458333333</v>
      </c>
    </row>
    <row r="6">
      <c r="B6" s="17" t="s">
        <v>431</v>
      </c>
      <c r="C6" s="24">
        <v>1766.86</v>
      </c>
      <c r="D6" s="1">
        <v>12.86</v>
      </c>
      <c r="E6" s="8">
        <f t="shared" si="2"/>
        <v>137.3919129</v>
      </c>
      <c r="F6" s="17" t="s">
        <v>431</v>
      </c>
      <c r="G6" s="8">
        <f t="shared" ref="G6:H6" si="4">C6/C$4</f>
        <v>3.895451639</v>
      </c>
      <c r="H6" s="8">
        <f t="shared" si="4"/>
        <v>2.679166667</v>
      </c>
    </row>
    <row r="7">
      <c r="B7" s="17" t="s">
        <v>432</v>
      </c>
      <c r="C7" s="24">
        <v>1626.92</v>
      </c>
      <c r="D7" s="1">
        <v>14.48</v>
      </c>
      <c r="E7" s="8">
        <f t="shared" si="2"/>
        <v>112.3563536</v>
      </c>
      <c r="F7" s="17" t="s">
        <v>432</v>
      </c>
      <c r="G7" s="8">
        <f t="shared" ref="G7:H7" si="5">C7/C$4</f>
        <v>3.586921534</v>
      </c>
      <c r="H7" s="8">
        <f t="shared" si="5"/>
        <v>3.016666667</v>
      </c>
    </row>
    <row r="8">
      <c r="B8" s="17" t="s">
        <v>433</v>
      </c>
      <c r="C8" s="24">
        <v>1248.42</v>
      </c>
      <c r="D8" s="1">
        <v>11.75</v>
      </c>
      <c r="E8" s="8">
        <f t="shared" si="2"/>
        <v>106.2485106</v>
      </c>
      <c r="F8" s="17" t="s">
        <v>433</v>
      </c>
      <c r="G8" s="8">
        <f t="shared" ref="G8:H8" si="6">C8/C$4</f>
        <v>2.752430716</v>
      </c>
      <c r="H8" s="8">
        <f t="shared" si="6"/>
        <v>2.447916667</v>
      </c>
    </row>
    <row r="9">
      <c r="B9" s="17" t="s">
        <v>434</v>
      </c>
      <c r="C9" s="24">
        <v>1483.91</v>
      </c>
      <c r="D9" s="1">
        <v>13.83</v>
      </c>
      <c r="E9" s="8">
        <f t="shared" si="2"/>
        <v>107.296457</v>
      </c>
      <c r="F9" s="17" t="s">
        <v>434</v>
      </c>
      <c r="G9" s="8">
        <f t="shared" ref="G9:H9" si="7">C9/C$4</f>
        <v>3.271622903</v>
      </c>
      <c r="H9" s="8">
        <f t="shared" si="7"/>
        <v>2.88125</v>
      </c>
    </row>
    <row r="10">
      <c r="B10" s="17" t="s">
        <v>435</v>
      </c>
      <c r="C10" s="24">
        <v>346.49</v>
      </c>
      <c r="D10" s="1">
        <v>5.11</v>
      </c>
      <c r="E10" s="8">
        <f t="shared" si="2"/>
        <v>67.80626223</v>
      </c>
      <c r="F10" s="17" t="s">
        <v>435</v>
      </c>
      <c r="G10" s="8">
        <f t="shared" ref="G10:H10" si="8">C10/C$4</f>
        <v>0.7639173667</v>
      </c>
      <c r="H10" s="8">
        <f t="shared" si="8"/>
        <v>1.064583333</v>
      </c>
    </row>
    <row r="11">
      <c r="B11" s="17" t="s">
        <v>708</v>
      </c>
      <c r="C11" s="24">
        <v>744.16</v>
      </c>
      <c r="D11" s="1">
        <v>5.73</v>
      </c>
      <c r="E11" s="8">
        <f t="shared" si="2"/>
        <v>129.8708551</v>
      </c>
      <c r="F11" s="17" t="s">
        <v>708</v>
      </c>
      <c r="G11" s="8">
        <f t="shared" ref="G11:H11" si="9">C11/C$4</f>
        <v>1.640672884</v>
      </c>
      <c r="H11" s="8">
        <f t="shared" si="9"/>
        <v>1.19375</v>
      </c>
    </row>
    <row r="12">
      <c r="C12" s="8">
        <f t="shared" ref="C12:D12" si="10">AVERAGE(C4:C11)</f>
        <v>1023.1875</v>
      </c>
      <c r="D12" s="8">
        <f t="shared" si="10"/>
        <v>9.1375</v>
      </c>
      <c r="E12" s="39">
        <f>geomean(E4:E11)</f>
        <v>106.5536405</v>
      </c>
    </row>
    <row r="13">
      <c r="B13" s="1" t="s">
        <v>9</v>
      </c>
      <c r="F13" s="1" t="s">
        <v>9</v>
      </c>
      <c r="G13" s="1" t="s">
        <v>770</v>
      </c>
      <c r="H13" s="1" t="s">
        <v>674</v>
      </c>
    </row>
    <row r="14">
      <c r="B14" s="17" t="s">
        <v>429</v>
      </c>
      <c r="C14" s="24">
        <v>290.04</v>
      </c>
      <c r="D14" s="1">
        <v>6.68</v>
      </c>
      <c r="E14" s="8">
        <f t="shared" ref="E14:E21" si="12">C14/D14</f>
        <v>43.41916168</v>
      </c>
      <c r="F14" s="17" t="s">
        <v>429</v>
      </c>
      <c r="G14" s="8">
        <f t="shared" ref="G14:H14" si="11">C14/C$14</f>
        <v>1</v>
      </c>
      <c r="H14" s="8">
        <f t="shared" si="11"/>
        <v>1</v>
      </c>
    </row>
    <row r="15">
      <c r="B15" s="17" t="s">
        <v>430</v>
      </c>
      <c r="C15" s="24">
        <v>275.64</v>
      </c>
      <c r="D15" s="1">
        <v>6.52</v>
      </c>
      <c r="E15" s="8">
        <f t="shared" si="12"/>
        <v>42.27607362</v>
      </c>
      <c r="F15" s="17" t="s">
        <v>430</v>
      </c>
      <c r="G15" s="8">
        <f t="shared" ref="G15:H15" si="13">C15/C$14</f>
        <v>0.9503516756</v>
      </c>
      <c r="H15" s="8">
        <f t="shared" si="13"/>
        <v>0.9760479042</v>
      </c>
    </row>
    <row r="16">
      <c r="B16" s="17" t="s">
        <v>431</v>
      </c>
      <c r="C16" s="24">
        <v>397.8</v>
      </c>
      <c r="D16" s="1">
        <v>8.5</v>
      </c>
      <c r="E16" s="8">
        <f t="shared" si="12"/>
        <v>46.8</v>
      </c>
      <c r="F16" s="17" t="s">
        <v>431</v>
      </c>
      <c r="G16" s="8">
        <f t="shared" ref="G16:H16" si="14">C16/C$14</f>
        <v>1.371534961</v>
      </c>
      <c r="H16" s="8">
        <f t="shared" si="14"/>
        <v>1.27245509</v>
      </c>
    </row>
    <row r="17">
      <c r="B17" s="17" t="s">
        <v>432</v>
      </c>
      <c r="C17" s="24">
        <v>547.54</v>
      </c>
      <c r="D17" s="1">
        <v>12.98</v>
      </c>
      <c r="E17" s="8">
        <f t="shared" si="12"/>
        <v>42.18335901</v>
      </c>
      <c r="F17" s="17" t="s">
        <v>432</v>
      </c>
      <c r="G17" s="8">
        <f t="shared" ref="G17:H17" si="15">C17/C$14</f>
        <v>1.887808578</v>
      </c>
      <c r="H17" s="8">
        <f t="shared" si="15"/>
        <v>1.943113772</v>
      </c>
    </row>
    <row r="18">
      <c r="B18" s="17" t="s">
        <v>433</v>
      </c>
      <c r="C18" s="24">
        <v>519.49</v>
      </c>
      <c r="D18" s="1">
        <v>12.59</v>
      </c>
      <c r="E18" s="8">
        <f t="shared" si="12"/>
        <v>41.26211279</v>
      </c>
      <c r="F18" s="17" t="s">
        <v>433</v>
      </c>
      <c r="G18" s="8">
        <f t="shared" ref="G18:H18" si="16">C18/C$14</f>
        <v>1.79109778</v>
      </c>
      <c r="H18" s="8">
        <f t="shared" si="16"/>
        <v>1.884730539</v>
      </c>
    </row>
    <row r="19">
      <c r="B19" s="17" t="s">
        <v>434</v>
      </c>
      <c r="C19" s="24">
        <v>340.58</v>
      </c>
      <c r="D19" s="1">
        <v>8.12</v>
      </c>
      <c r="E19" s="8">
        <f t="shared" si="12"/>
        <v>41.94334975</v>
      </c>
      <c r="F19" s="17" t="s">
        <v>434</v>
      </c>
      <c r="G19" s="8">
        <f t="shared" ref="G19:H19" si="17">C19/C$14</f>
        <v>1.174251827</v>
      </c>
      <c r="H19" s="8">
        <f t="shared" si="17"/>
        <v>1.215568862</v>
      </c>
    </row>
    <row r="20">
      <c r="B20" s="17" t="s">
        <v>435</v>
      </c>
      <c r="C20" s="24">
        <v>213.99</v>
      </c>
      <c r="D20" s="1">
        <v>6.31</v>
      </c>
      <c r="E20" s="8">
        <f t="shared" si="12"/>
        <v>33.91283677</v>
      </c>
      <c r="F20" s="17" t="s">
        <v>435</v>
      </c>
      <c r="G20" s="8">
        <f t="shared" ref="G20:H20" si="18">C20/C$14</f>
        <v>0.7377947869</v>
      </c>
      <c r="H20" s="8">
        <f t="shared" si="18"/>
        <v>0.9446107784</v>
      </c>
    </row>
    <row r="21">
      <c r="B21" s="17" t="s">
        <v>708</v>
      </c>
      <c r="C21" s="24">
        <v>208.14</v>
      </c>
      <c r="D21" s="1">
        <v>6.21</v>
      </c>
      <c r="E21" s="8">
        <f t="shared" si="12"/>
        <v>33.51690821</v>
      </c>
      <c r="F21" s="17" t="s">
        <v>708</v>
      </c>
      <c r="G21" s="8">
        <f t="shared" ref="G21:H21" si="19">C21/C$14</f>
        <v>0.7176251552</v>
      </c>
      <c r="H21" s="8">
        <f t="shared" si="19"/>
        <v>0.9296407186</v>
      </c>
    </row>
    <row r="22">
      <c r="C22" s="8">
        <f t="shared" ref="C22:D22" si="20">AVERAGE(C14:C21)</f>
        <v>349.1525</v>
      </c>
      <c r="D22" s="8">
        <f t="shared" si="20"/>
        <v>8.48875</v>
      </c>
      <c r="E22" s="39">
        <f>geomean(E14:E21)</f>
        <v>40.42273708</v>
      </c>
    </row>
    <row r="23">
      <c r="B23" s="1" t="s">
        <v>5</v>
      </c>
      <c r="F23" s="1" t="s">
        <v>5</v>
      </c>
      <c r="G23" s="1" t="s">
        <v>770</v>
      </c>
      <c r="H23" s="1" t="s">
        <v>674</v>
      </c>
    </row>
    <row r="24">
      <c r="B24" s="17" t="s">
        <v>429</v>
      </c>
      <c r="C24" s="24">
        <v>16.85</v>
      </c>
      <c r="D24" s="1">
        <v>0.49</v>
      </c>
      <c r="E24" s="8">
        <f t="shared" ref="E24:E31" si="22">C24/D24</f>
        <v>34.3877551</v>
      </c>
      <c r="F24" s="17" t="s">
        <v>429</v>
      </c>
      <c r="G24" s="8">
        <f t="shared" ref="G24:H24" si="21">C24/C$24</f>
        <v>1</v>
      </c>
      <c r="H24" s="8">
        <f t="shared" si="21"/>
        <v>1</v>
      </c>
    </row>
    <row r="25">
      <c r="B25" s="17" t="s">
        <v>430</v>
      </c>
      <c r="C25" s="24">
        <v>16.53</v>
      </c>
      <c r="D25" s="1">
        <v>0.49</v>
      </c>
      <c r="E25" s="8">
        <f t="shared" si="22"/>
        <v>33.73469388</v>
      </c>
      <c r="F25" s="17" t="s">
        <v>430</v>
      </c>
      <c r="G25" s="8">
        <f t="shared" ref="G25:H25" si="23">C25/C$24</f>
        <v>0.9810089021</v>
      </c>
      <c r="H25" s="8">
        <f t="shared" si="23"/>
        <v>1</v>
      </c>
    </row>
    <row r="26">
      <c r="B26" s="17" t="s">
        <v>431</v>
      </c>
      <c r="C26" s="24">
        <v>16.75</v>
      </c>
      <c r="D26" s="1">
        <v>0.46</v>
      </c>
      <c r="E26" s="8">
        <f t="shared" si="22"/>
        <v>36.41304348</v>
      </c>
      <c r="F26" s="17" t="s">
        <v>431</v>
      </c>
      <c r="G26" s="8">
        <f t="shared" ref="G26:H26" si="24">C26/C$24</f>
        <v>0.9940652819</v>
      </c>
      <c r="H26" s="8">
        <f t="shared" si="24"/>
        <v>0.9387755102</v>
      </c>
    </row>
    <row r="27">
      <c r="B27" s="17" t="s">
        <v>432</v>
      </c>
      <c r="C27" s="24">
        <v>22.68</v>
      </c>
      <c r="D27" s="1">
        <v>0.65</v>
      </c>
      <c r="E27" s="8">
        <f t="shared" si="22"/>
        <v>34.89230769</v>
      </c>
      <c r="F27" s="17" t="s">
        <v>432</v>
      </c>
      <c r="G27" s="8">
        <f t="shared" ref="G27:H27" si="25">C27/C$24</f>
        <v>1.345994065</v>
      </c>
      <c r="H27" s="8">
        <f t="shared" si="25"/>
        <v>1.326530612</v>
      </c>
    </row>
    <row r="28">
      <c r="B28" s="17" t="s">
        <v>433</v>
      </c>
      <c r="C28" s="24">
        <v>22.17</v>
      </c>
      <c r="D28" s="1">
        <v>0.67</v>
      </c>
      <c r="E28" s="8">
        <f t="shared" si="22"/>
        <v>33.08955224</v>
      </c>
      <c r="F28" s="17" t="s">
        <v>433</v>
      </c>
      <c r="G28" s="8">
        <f t="shared" ref="G28:H28" si="26">C28/C$24</f>
        <v>1.315727003</v>
      </c>
      <c r="H28" s="8">
        <f t="shared" si="26"/>
        <v>1.367346939</v>
      </c>
    </row>
    <row r="29">
      <c r="B29" s="17" t="s">
        <v>434</v>
      </c>
      <c r="C29" s="24">
        <v>20.19</v>
      </c>
      <c r="D29" s="1">
        <v>0.62</v>
      </c>
      <c r="E29" s="8">
        <f t="shared" si="22"/>
        <v>32.56451613</v>
      </c>
      <c r="F29" s="17" t="s">
        <v>434</v>
      </c>
      <c r="G29" s="8">
        <f t="shared" ref="G29:H29" si="27">C29/C$24</f>
        <v>1.198219585</v>
      </c>
      <c r="H29" s="8">
        <f t="shared" si="27"/>
        <v>1.265306122</v>
      </c>
    </row>
    <row r="30">
      <c r="B30" s="17" t="s">
        <v>435</v>
      </c>
      <c r="C30" s="24">
        <v>21.45</v>
      </c>
      <c r="D30" s="1">
        <v>0.66</v>
      </c>
      <c r="E30" s="8">
        <f t="shared" si="22"/>
        <v>32.5</v>
      </c>
      <c r="F30" s="17" t="s">
        <v>435</v>
      </c>
      <c r="G30" s="8">
        <f t="shared" ref="G30:H30" si="28">C30/C$24</f>
        <v>1.272997033</v>
      </c>
      <c r="H30" s="8">
        <f t="shared" si="28"/>
        <v>1.346938776</v>
      </c>
    </row>
    <row r="31">
      <c r="B31" s="17" t="s">
        <v>708</v>
      </c>
      <c r="C31" s="24">
        <v>19.93</v>
      </c>
      <c r="D31" s="1">
        <v>0.62</v>
      </c>
      <c r="E31" s="8">
        <f t="shared" si="22"/>
        <v>32.14516129</v>
      </c>
      <c r="F31" s="17" t="s">
        <v>708</v>
      </c>
      <c r="G31" s="8">
        <f t="shared" ref="G31:H31" si="29">C31/C$24</f>
        <v>1.182789318</v>
      </c>
      <c r="H31" s="8">
        <f t="shared" si="29"/>
        <v>1.265306122</v>
      </c>
    </row>
    <row r="32">
      <c r="C32" s="8">
        <f t="shared" ref="C32:D32" si="30">AVERAGE(C24:C31)</f>
        <v>19.56875</v>
      </c>
      <c r="D32" s="8">
        <f t="shared" si="30"/>
        <v>0.5825</v>
      </c>
      <c r="E32" s="39">
        <f>geomean(E24:E31)</f>
        <v>33.688969</v>
      </c>
    </row>
    <row r="33">
      <c r="B33" s="1" t="s">
        <v>16</v>
      </c>
      <c r="F33" s="1" t="s">
        <v>16</v>
      </c>
      <c r="G33" s="1" t="s">
        <v>770</v>
      </c>
      <c r="H33" s="1" t="s">
        <v>674</v>
      </c>
    </row>
    <row r="34">
      <c r="B34" s="17" t="s">
        <v>429</v>
      </c>
      <c r="C34" s="1">
        <v>2468.62</v>
      </c>
      <c r="D34" s="1">
        <v>5.92</v>
      </c>
      <c r="E34" s="8">
        <f t="shared" ref="E34:E41" si="32">C34/D34</f>
        <v>416.9966216</v>
      </c>
      <c r="F34" s="17" t="s">
        <v>429</v>
      </c>
      <c r="G34" s="8">
        <f t="shared" ref="G34:H34" si="31">C34/C$34</f>
        <v>1</v>
      </c>
      <c r="H34" s="8">
        <f t="shared" si="31"/>
        <v>1</v>
      </c>
    </row>
    <row r="35">
      <c r="B35" s="17" t="s">
        <v>430</v>
      </c>
      <c r="C35" s="1">
        <v>2821.26</v>
      </c>
      <c r="D35" s="1">
        <v>6.46</v>
      </c>
      <c r="E35" s="8">
        <f t="shared" si="32"/>
        <v>436.7275542</v>
      </c>
      <c r="F35" s="17" t="s">
        <v>430</v>
      </c>
      <c r="G35" s="8">
        <f t="shared" ref="G35:H35" si="33">C35/C$34</f>
        <v>1.142849041</v>
      </c>
      <c r="H35" s="8">
        <f t="shared" si="33"/>
        <v>1.091216216</v>
      </c>
    </row>
    <row r="36">
      <c r="B36" s="17" t="s">
        <v>431</v>
      </c>
      <c r="C36" s="1">
        <v>10723.64</v>
      </c>
      <c r="D36" s="1">
        <v>24.99</v>
      </c>
      <c r="E36" s="8">
        <f t="shared" si="32"/>
        <v>429.1172469</v>
      </c>
      <c r="F36" s="17" t="s">
        <v>431</v>
      </c>
      <c r="G36" s="8">
        <f t="shared" ref="G36:H36" si="34">C36/C$34</f>
        <v>4.343981658</v>
      </c>
      <c r="H36" s="8">
        <f t="shared" si="34"/>
        <v>4.221283784</v>
      </c>
    </row>
    <row r="37">
      <c r="B37" s="17" t="s">
        <v>432</v>
      </c>
      <c r="C37" s="1">
        <v>10085.69</v>
      </c>
      <c r="D37" s="1">
        <v>27.1</v>
      </c>
      <c r="E37" s="8">
        <f t="shared" si="32"/>
        <v>372.1656827</v>
      </c>
      <c r="F37" s="17" t="s">
        <v>432</v>
      </c>
      <c r="G37" s="8">
        <f t="shared" ref="G37:H37" si="35">C37/C$34</f>
        <v>4.085557923</v>
      </c>
      <c r="H37" s="8">
        <f t="shared" si="35"/>
        <v>4.577702703</v>
      </c>
    </row>
    <row r="38">
      <c r="B38" s="17" t="s">
        <v>433</v>
      </c>
      <c r="C38" s="1">
        <v>7426.68</v>
      </c>
      <c r="D38" s="1">
        <v>19.89</v>
      </c>
      <c r="E38" s="8">
        <f t="shared" si="32"/>
        <v>373.387632</v>
      </c>
      <c r="F38" s="17" t="s">
        <v>433</v>
      </c>
      <c r="G38" s="8">
        <f t="shared" ref="G38:H38" si="36">C38/C$34</f>
        <v>3.008433862</v>
      </c>
      <c r="H38" s="8">
        <f t="shared" si="36"/>
        <v>3.359797297</v>
      </c>
    </row>
    <row r="39">
      <c r="B39" s="17" t="s">
        <v>434</v>
      </c>
      <c r="C39" s="1">
        <v>9150.32</v>
      </c>
      <c r="D39" s="1">
        <v>26.3</v>
      </c>
      <c r="E39" s="8">
        <f t="shared" si="32"/>
        <v>347.9209125</v>
      </c>
      <c r="F39" s="17" t="s">
        <v>434</v>
      </c>
      <c r="G39" s="8">
        <f t="shared" ref="G39:H39" si="37">C39/C$34</f>
        <v>3.70665392</v>
      </c>
      <c r="H39" s="8">
        <f t="shared" si="37"/>
        <v>4.442567568</v>
      </c>
    </row>
    <row r="40">
      <c r="B40" s="17" t="s">
        <v>435</v>
      </c>
      <c r="C40" s="1">
        <v>1672.4</v>
      </c>
      <c r="D40" s="1">
        <v>7.22</v>
      </c>
      <c r="E40" s="8">
        <f t="shared" si="32"/>
        <v>231.634349</v>
      </c>
      <c r="F40" s="17" t="s">
        <v>435</v>
      </c>
      <c r="G40" s="8">
        <f t="shared" ref="G40:H40" si="38">C40/C$34</f>
        <v>0.6774635221</v>
      </c>
      <c r="H40" s="8">
        <f t="shared" si="38"/>
        <v>1.219594595</v>
      </c>
    </row>
    <row r="41">
      <c r="B41" s="17" t="s">
        <v>708</v>
      </c>
      <c r="C41" s="1">
        <v>1568.04</v>
      </c>
      <c r="D41" s="1">
        <v>7.13</v>
      </c>
      <c r="E41" s="8">
        <f t="shared" si="32"/>
        <v>219.9214586</v>
      </c>
      <c r="F41" s="17" t="s">
        <v>708</v>
      </c>
      <c r="G41" s="8">
        <f t="shared" ref="G41:H41" si="39">C41/C$34</f>
        <v>0.635188891</v>
      </c>
      <c r="H41" s="8">
        <f t="shared" si="39"/>
        <v>1.204391892</v>
      </c>
    </row>
    <row r="42">
      <c r="C42" s="8">
        <f t="shared" ref="C42:D42" si="40">AVERAGE(C34:C41)</f>
        <v>5739.58125</v>
      </c>
      <c r="D42" s="8">
        <f t="shared" si="40"/>
        <v>15.62625</v>
      </c>
      <c r="E42" s="39">
        <f>geomean(E34:E41)</f>
        <v>343.1988365</v>
      </c>
    </row>
    <row r="43">
      <c r="B43" s="1" t="s">
        <v>701</v>
      </c>
      <c r="F43" s="1" t="s">
        <v>701</v>
      </c>
      <c r="G43" s="1" t="s">
        <v>770</v>
      </c>
      <c r="H43" s="1" t="s">
        <v>674</v>
      </c>
    </row>
    <row r="44">
      <c r="B44" s="17" t="s">
        <v>429</v>
      </c>
      <c r="C44" s="1">
        <v>318.67</v>
      </c>
      <c r="D44" s="1">
        <v>6.4</v>
      </c>
      <c r="E44" s="8">
        <f t="shared" ref="E44:E51" si="42">C44/D44</f>
        <v>49.7921875</v>
      </c>
      <c r="F44" s="17" t="s">
        <v>429</v>
      </c>
      <c r="G44" s="8">
        <f t="shared" ref="G44:H44" si="41">C44/C$44</f>
        <v>1</v>
      </c>
      <c r="H44" s="8">
        <f t="shared" si="41"/>
        <v>1</v>
      </c>
    </row>
    <row r="45">
      <c r="B45" s="17" t="s">
        <v>430</v>
      </c>
      <c r="C45" s="1">
        <v>303.51</v>
      </c>
      <c r="D45" s="1">
        <v>6.35</v>
      </c>
      <c r="E45" s="8">
        <f t="shared" si="42"/>
        <v>47.79685039</v>
      </c>
      <c r="F45" s="17" t="s">
        <v>430</v>
      </c>
      <c r="G45" s="8">
        <f t="shared" ref="G45:H45" si="43">C45/C$44</f>
        <v>0.9524272759</v>
      </c>
      <c r="H45" s="8">
        <f t="shared" si="43"/>
        <v>0.9921875</v>
      </c>
    </row>
    <row r="46">
      <c r="B46" s="17" t="s">
        <v>431</v>
      </c>
      <c r="C46" s="1">
        <v>302.54</v>
      </c>
      <c r="D46" s="1">
        <v>6.3</v>
      </c>
      <c r="E46" s="8">
        <f t="shared" si="42"/>
        <v>48.02222222</v>
      </c>
      <c r="F46" s="17" t="s">
        <v>431</v>
      </c>
      <c r="G46" s="8">
        <f t="shared" ref="G46:H46" si="44">C46/C$44</f>
        <v>0.9493833747</v>
      </c>
      <c r="H46" s="8">
        <f t="shared" si="44"/>
        <v>0.984375</v>
      </c>
    </row>
    <row r="47">
      <c r="B47" s="17" t="s">
        <v>432</v>
      </c>
      <c r="C47" s="1">
        <v>431.66</v>
      </c>
      <c r="D47" s="1">
        <v>8.27</v>
      </c>
      <c r="E47" s="8">
        <f t="shared" si="42"/>
        <v>52.19588875</v>
      </c>
      <c r="F47" s="17" t="s">
        <v>432</v>
      </c>
      <c r="G47" s="8">
        <f t="shared" ref="G47:H47" si="45">C47/C$44</f>
        <v>1.354567421</v>
      </c>
      <c r="H47" s="8">
        <f t="shared" si="45"/>
        <v>1.2921875</v>
      </c>
    </row>
    <row r="48">
      <c r="B48" s="17" t="s">
        <v>433</v>
      </c>
      <c r="C48" s="1">
        <v>439.26</v>
      </c>
      <c r="D48" s="1">
        <v>8.34</v>
      </c>
      <c r="E48" s="8">
        <f t="shared" si="42"/>
        <v>52.66906475</v>
      </c>
      <c r="F48" s="17" t="s">
        <v>433</v>
      </c>
      <c r="G48" s="8">
        <f t="shared" ref="G48:H48" si="46">C48/C$44</f>
        <v>1.378416544</v>
      </c>
      <c r="H48" s="8">
        <f t="shared" si="46"/>
        <v>1.303125</v>
      </c>
    </row>
    <row r="49">
      <c r="B49" s="17" t="s">
        <v>434</v>
      </c>
      <c r="C49" s="1">
        <v>311.66</v>
      </c>
      <c r="D49" s="1">
        <v>7.18</v>
      </c>
      <c r="E49" s="8">
        <f t="shared" si="42"/>
        <v>43.40668524</v>
      </c>
      <c r="F49" s="17" t="s">
        <v>434</v>
      </c>
      <c r="G49" s="8">
        <f t="shared" ref="G49:H49" si="47">C49/C$44</f>
        <v>0.9780023222</v>
      </c>
      <c r="H49" s="8">
        <f t="shared" si="47"/>
        <v>1.121875</v>
      </c>
    </row>
    <row r="50">
      <c r="B50" s="17" t="s">
        <v>435</v>
      </c>
      <c r="C50" s="1">
        <v>320.89</v>
      </c>
      <c r="D50" s="1">
        <v>7.44</v>
      </c>
      <c r="E50" s="8">
        <f t="shared" si="42"/>
        <v>43.13037634</v>
      </c>
      <c r="F50" s="17" t="s">
        <v>435</v>
      </c>
      <c r="G50" s="8">
        <f t="shared" ref="G50:H50" si="48">C50/C$44</f>
        <v>1.006966454</v>
      </c>
      <c r="H50" s="8">
        <f t="shared" si="48"/>
        <v>1.1625</v>
      </c>
    </row>
    <row r="51">
      <c r="B51" s="17" t="s">
        <v>708</v>
      </c>
      <c r="C51" s="1">
        <v>312.37</v>
      </c>
      <c r="D51" s="1">
        <v>7.14</v>
      </c>
      <c r="E51" s="8">
        <f t="shared" si="42"/>
        <v>43.74929972</v>
      </c>
      <c r="F51" s="17" t="s">
        <v>708</v>
      </c>
      <c r="G51" s="8">
        <f t="shared" ref="G51:H51" si="49">C51/C$44</f>
        <v>0.9802303323</v>
      </c>
      <c r="H51" s="8">
        <f t="shared" si="49"/>
        <v>1.115625</v>
      </c>
    </row>
    <row r="52">
      <c r="C52" s="8">
        <f t="shared" ref="C52:D52" si="50">AVERAGE(C44:C51)</f>
        <v>342.57</v>
      </c>
      <c r="D52" s="8">
        <f t="shared" si="50"/>
        <v>7.1775</v>
      </c>
      <c r="E52" s="39">
        <f>geomean(E44:E51)</f>
        <v>47.458412</v>
      </c>
    </row>
    <row r="53">
      <c r="B53" s="1" t="s">
        <v>18</v>
      </c>
      <c r="F53" s="1" t="s">
        <v>18</v>
      </c>
      <c r="G53" s="1" t="s">
        <v>770</v>
      </c>
      <c r="H53" s="1" t="s">
        <v>674</v>
      </c>
    </row>
    <row r="54">
      <c r="B54" s="17" t="s">
        <v>429</v>
      </c>
      <c r="C54" s="1">
        <v>2448.6</v>
      </c>
      <c r="D54" s="1">
        <v>5.76</v>
      </c>
      <c r="E54" s="8">
        <f t="shared" ref="E54:E61" si="52">C54/D54</f>
        <v>425.1041667</v>
      </c>
      <c r="F54" s="17" t="s">
        <v>429</v>
      </c>
      <c r="G54" s="8">
        <f t="shared" ref="G54:H54" si="51">C54/C$54</f>
        <v>1</v>
      </c>
      <c r="H54" s="8">
        <f t="shared" si="51"/>
        <v>1</v>
      </c>
    </row>
    <row r="55">
      <c r="B55" s="17" t="s">
        <v>430</v>
      </c>
      <c r="C55" s="1">
        <v>2766.84</v>
      </c>
      <c r="D55" s="1">
        <v>8.54</v>
      </c>
      <c r="E55" s="8">
        <f t="shared" si="52"/>
        <v>323.9859485</v>
      </c>
      <c r="F55" s="17" t="s">
        <v>430</v>
      </c>
      <c r="G55" s="8">
        <f t="shared" ref="G55:H55" si="53">C55/C$54</f>
        <v>1.129968145</v>
      </c>
      <c r="H55" s="8">
        <f t="shared" si="53"/>
        <v>1.482638889</v>
      </c>
    </row>
    <row r="56">
      <c r="B56" s="17" t="s">
        <v>431</v>
      </c>
      <c r="C56" s="1">
        <v>9371.94</v>
      </c>
      <c r="D56" s="1">
        <v>35.84</v>
      </c>
      <c r="E56" s="8">
        <f t="shared" si="52"/>
        <v>261.4938616</v>
      </c>
      <c r="F56" s="17" t="s">
        <v>431</v>
      </c>
      <c r="G56" s="8">
        <f t="shared" ref="G56:H56" si="54">C56/C$54</f>
        <v>3.827468758</v>
      </c>
      <c r="H56" s="8">
        <f t="shared" si="54"/>
        <v>6.222222222</v>
      </c>
    </row>
    <row r="57">
      <c r="B57" s="17" t="s">
        <v>432</v>
      </c>
      <c r="C57" s="1">
        <v>7430.24</v>
      </c>
      <c r="D57" s="1">
        <v>36.44</v>
      </c>
      <c r="E57" s="8">
        <f t="shared" si="52"/>
        <v>203.9034029</v>
      </c>
      <c r="F57" s="17" t="s">
        <v>432</v>
      </c>
      <c r="G57" s="8">
        <f t="shared" ref="G57:H57" si="55">C57/C$54</f>
        <v>3.034485012</v>
      </c>
      <c r="H57" s="8">
        <f t="shared" si="55"/>
        <v>6.326388889</v>
      </c>
    </row>
    <row r="58">
      <c r="B58" s="17" t="s">
        <v>433</v>
      </c>
      <c r="C58" s="1">
        <v>4880.29</v>
      </c>
      <c r="D58" s="1">
        <v>28.01</v>
      </c>
      <c r="E58" s="8">
        <f t="shared" si="52"/>
        <v>174.2338451</v>
      </c>
      <c r="F58" s="17" t="s">
        <v>433</v>
      </c>
      <c r="G58" s="8">
        <f t="shared" ref="G58:H58" si="56">C58/C$54</f>
        <v>1.993094013</v>
      </c>
      <c r="H58" s="8">
        <f t="shared" si="56"/>
        <v>4.862847222</v>
      </c>
    </row>
    <row r="59">
      <c r="B59" s="17" t="s">
        <v>434</v>
      </c>
      <c r="C59" s="1">
        <v>7260.45</v>
      </c>
      <c r="D59" s="1">
        <v>38.48</v>
      </c>
      <c r="E59" s="8">
        <f t="shared" si="52"/>
        <v>188.6811331</v>
      </c>
      <c r="F59" s="17" t="s">
        <v>434</v>
      </c>
      <c r="G59" s="8">
        <f t="shared" ref="G59:H59" si="57">C59/C$54</f>
        <v>2.965143347</v>
      </c>
      <c r="H59" s="8">
        <f t="shared" si="57"/>
        <v>6.680555556</v>
      </c>
    </row>
    <row r="60">
      <c r="B60" s="17" t="s">
        <v>435</v>
      </c>
      <c r="C60" s="1">
        <v>1319.35</v>
      </c>
      <c r="D60" s="1">
        <v>10.11</v>
      </c>
      <c r="E60" s="8">
        <f t="shared" si="52"/>
        <v>130.4995054</v>
      </c>
      <c r="F60" s="17" t="s">
        <v>435</v>
      </c>
      <c r="G60" s="8">
        <f t="shared" ref="G60:H60" si="58">C60/C$54</f>
        <v>0.5388181001</v>
      </c>
      <c r="H60" s="8">
        <f t="shared" si="58"/>
        <v>1.755208333</v>
      </c>
    </row>
    <row r="61">
      <c r="B61" s="17" t="s">
        <v>708</v>
      </c>
      <c r="C61" s="1">
        <v>1151.7</v>
      </c>
      <c r="D61" s="1">
        <v>10.58</v>
      </c>
      <c r="E61" s="8">
        <f t="shared" si="52"/>
        <v>108.8563327</v>
      </c>
      <c r="F61" s="17" t="s">
        <v>708</v>
      </c>
      <c r="G61" s="8">
        <f t="shared" ref="G61:H61" si="59">C61/C$54</f>
        <v>0.4703504043</v>
      </c>
      <c r="H61" s="8">
        <f t="shared" si="59"/>
        <v>1.836805556</v>
      </c>
    </row>
    <row r="62">
      <c r="C62" s="8">
        <f t="shared" ref="C62:D62" si="60">AVERAGE(C54:C61)</f>
        <v>4578.67625</v>
      </c>
      <c r="D62" s="8">
        <f t="shared" si="60"/>
        <v>21.72</v>
      </c>
      <c r="E62" s="39">
        <f>geomean(E54:E61)</f>
        <v>207.4454357</v>
      </c>
    </row>
    <row r="63">
      <c r="B63" s="1" t="s">
        <v>14</v>
      </c>
      <c r="F63" s="1" t="s">
        <v>14</v>
      </c>
      <c r="G63" s="1" t="s">
        <v>770</v>
      </c>
      <c r="H63" s="1" t="s">
        <v>674</v>
      </c>
    </row>
    <row r="64">
      <c r="B64" s="17" t="s">
        <v>429</v>
      </c>
      <c r="C64" s="1">
        <v>861.94</v>
      </c>
      <c r="D64" s="1">
        <v>6.43</v>
      </c>
      <c r="E64" s="8">
        <f t="shared" ref="E64:E71" si="62">C64/D64</f>
        <v>134.0497667</v>
      </c>
      <c r="F64" s="17" t="s">
        <v>429</v>
      </c>
      <c r="G64" s="8">
        <f t="shared" ref="G64:H64" si="61">C64/C$64</f>
        <v>1</v>
      </c>
      <c r="H64" s="8">
        <f t="shared" si="61"/>
        <v>1</v>
      </c>
    </row>
    <row r="65">
      <c r="B65" s="17" t="s">
        <v>430</v>
      </c>
      <c r="C65" s="1">
        <v>903.76</v>
      </c>
      <c r="D65" s="1">
        <v>6.86</v>
      </c>
      <c r="E65" s="8">
        <f t="shared" si="62"/>
        <v>131.7434402</v>
      </c>
      <c r="F65" s="17" t="s">
        <v>430</v>
      </c>
      <c r="G65" s="8">
        <f t="shared" ref="G65:H65" si="63">C65/C$64</f>
        <v>1.048518458</v>
      </c>
      <c r="H65" s="8">
        <f t="shared" si="63"/>
        <v>1.066874028</v>
      </c>
    </row>
    <row r="66">
      <c r="B66" s="17" t="s">
        <v>431</v>
      </c>
      <c r="C66" s="1">
        <v>2782.66</v>
      </c>
      <c r="D66" s="1">
        <v>21.38</v>
      </c>
      <c r="E66" s="8">
        <f t="shared" si="62"/>
        <v>130.152479</v>
      </c>
      <c r="F66" s="17" t="s">
        <v>431</v>
      </c>
      <c r="G66" s="8">
        <f t="shared" ref="G66:H66" si="64">C66/C$64</f>
        <v>3.228368564</v>
      </c>
      <c r="H66" s="8">
        <f t="shared" si="64"/>
        <v>3.32503888</v>
      </c>
    </row>
    <row r="67">
      <c r="B67" s="17" t="s">
        <v>432</v>
      </c>
      <c r="C67" s="1">
        <v>2397.96</v>
      </c>
      <c r="D67" s="1">
        <v>22.38</v>
      </c>
      <c r="E67" s="8">
        <f t="shared" si="62"/>
        <v>107.1474531</v>
      </c>
      <c r="F67" s="17" t="s">
        <v>432</v>
      </c>
      <c r="G67" s="8">
        <f t="shared" ref="G67:H67" si="65">C67/C$64</f>
        <v>2.782049795</v>
      </c>
      <c r="H67" s="8">
        <f t="shared" si="65"/>
        <v>3.480559876</v>
      </c>
    </row>
    <row r="68">
      <c r="B68" s="17" t="s">
        <v>433</v>
      </c>
      <c r="C68" s="1">
        <v>1721.54</v>
      </c>
      <c r="D68" s="1">
        <v>16.67</v>
      </c>
      <c r="E68" s="8">
        <f t="shared" si="62"/>
        <v>103.2717457</v>
      </c>
      <c r="F68" s="17" t="s">
        <v>433</v>
      </c>
      <c r="G68" s="8">
        <f t="shared" ref="G68:H68" si="66">C68/C$64</f>
        <v>1.997285194</v>
      </c>
      <c r="H68" s="8">
        <f t="shared" si="66"/>
        <v>2.592534992</v>
      </c>
    </row>
    <row r="69">
      <c r="B69" s="17" t="s">
        <v>434</v>
      </c>
      <c r="C69" s="1">
        <v>2291.93</v>
      </c>
      <c r="D69" s="1">
        <v>22.77</v>
      </c>
      <c r="E69" s="8">
        <f t="shared" si="62"/>
        <v>100.6556873</v>
      </c>
      <c r="F69" s="17" t="s">
        <v>434</v>
      </c>
      <c r="G69" s="8">
        <f t="shared" ref="G69:H69" si="67">C69/C$64</f>
        <v>2.659036592</v>
      </c>
      <c r="H69" s="8">
        <f t="shared" si="67"/>
        <v>3.541213064</v>
      </c>
    </row>
    <row r="70">
      <c r="B70" s="17" t="s">
        <v>435</v>
      </c>
      <c r="C70" s="1">
        <v>537.0</v>
      </c>
      <c r="D70" s="1">
        <v>7.89</v>
      </c>
      <c r="E70" s="8">
        <f t="shared" si="62"/>
        <v>68.0608365</v>
      </c>
      <c r="F70" s="17" t="s">
        <v>435</v>
      </c>
      <c r="G70" s="8">
        <f t="shared" ref="G70:H70" si="68">C70/C$64</f>
        <v>0.6230132028</v>
      </c>
      <c r="H70" s="8">
        <f t="shared" si="68"/>
        <v>1.227060653</v>
      </c>
    </row>
    <row r="71">
      <c r="B71" s="17" t="s">
        <v>708</v>
      </c>
      <c r="C71" s="1">
        <v>1407.57</v>
      </c>
      <c r="D71" s="1">
        <v>8.47</v>
      </c>
      <c r="E71" s="8">
        <f t="shared" si="62"/>
        <v>166.1829988</v>
      </c>
      <c r="F71" s="17" t="s">
        <v>708</v>
      </c>
      <c r="G71" s="8">
        <f t="shared" ref="G71:H71" si="69">C71/C$64</f>
        <v>1.633025501</v>
      </c>
      <c r="H71" s="8">
        <f t="shared" si="69"/>
        <v>1.31726283</v>
      </c>
    </row>
    <row r="72">
      <c r="C72" s="8">
        <f t="shared" ref="C72:D72" si="70">AVERAGE(C64:C71)</f>
        <v>1613.045</v>
      </c>
      <c r="D72" s="8">
        <f t="shared" si="70"/>
        <v>14.10625</v>
      </c>
      <c r="E72" s="39">
        <f>geomean(E64:E71)</f>
        <v>114.2132879</v>
      </c>
    </row>
    <row r="75">
      <c r="C75" s="1" t="s">
        <v>770</v>
      </c>
    </row>
    <row r="76">
      <c r="B76" s="1" t="s">
        <v>4</v>
      </c>
      <c r="F76" s="1" t="s">
        <v>4</v>
      </c>
      <c r="G76" s="1" t="s">
        <v>770</v>
      </c>
      <c r="H76" s="1" t="s">
        <v>674</v>
      </c>
    </row>
    <row r="77">
      <c r="B77" s="17" t="s">
        <v>429</v>
      </c>
      <c r="C77" s="24">
        <v>453.57</v>
      </c>
      <c r="D77" s="1">
        <v>0.98</v>
      </c>
      <c r="E77" s="8">
        <f t="shared" ref="E77:E84" si="71">C77/D77</f>
        <v>462.8265306</v>
      </c>
      <c r="F77" s="17" t="s">
        <v>429</v>
      </c>
      <c r="G77" s="8">
        <f t="shared" ref="G77:G84" si="72">C77/C$4</f>
        <v>1</v>
      </c>
      <c r="H77" s="8">
        <f t="shared" ref="H77:H84" si="73">D77/D$77</f>
        <v>1</v>
      </c>
      <c r="J77" s="1">
        <v>0.51</v>
      </c>
      <c r="K77" s="1">
        <v>1.21</v>
      </c>
    </row>
    <row r="78">
      <c r="B78" s="17" t="s">
        <v>430</v>
      </c>
      <c r="C78" s="24">
        <v>515.17</v>
      </c>
      <c r="D78" s="1">
        <v>0.93</v>
      </c>
      <c r="E78" s="8">
        <f t="shared" si="71"/>
        <v>553.9462366</v>
      </c>
      <c r="F78" s="17" t="s">
        <v>430</v>
      </c>
      <c r="G78" s="8">
        <f t="shared" si="72"/>
        <v>1.135811451</v>
      </c>
      <c r="H78" s="8">
        <f t="shared" si="73"/>
        <v>0.9489795918</v>
      </c>
      <c r="J78" s="1">
        <v>0.48</v>
      </c>
      <c r="K78" s="1">
        <v>1.15</v>
      </c>
    </row>
    <row r="79">
      <c r="B79" s="17" t="s">
        <v>431</v>
      </c>
      <c r="C79" s="24">
        <v>1766.86</v>
      </c>
      <c r="D79" s="1">
        <v>2.64</v>
      </c>
      <c r="E79" s="8">
        <f t="shared" si="71"/>
        <v>669.2651515</v>
      </c>
      <c r="F79" s="17" t="s">
        <v>431</v>
      </c>
      <c r="G79" s="8">
        <f t="shared" si="72"/>
        <v>3.895451639</v>
      </c>
      <c r="H79" s="8">
        <f t="shared" si="73"/>
        <v>2.693877551</v>
      </c>
      <c r="J79" s="1">
        <v>1.32</v>
      </c>
      <c r="K79" s="1">
        <v>3.27</v>
      </c>
    </row>
    <row r="80">
      <c r="B80" s="17" t="s">
        <v>432</v>
      </c>
      <c r="C80" s="24">
        <v>1626.92</v>
      </c>
      <c r="D80" s="1">
        <v>2.88</v>
      </c>
      <c r="E80" s="8">
        <f t="shared" si="71"/>
        <v>564.9027778</v>
      </c>
      <c r="F80" s="17" t="s">
        <v>432</v>
      </c>
      <c r="G80" s="8">
        <f t="shared" si="72"/>
        <v>3.586921534</v>
      </c>
      <c r="H80" s="8">
        <f t="shared" si="73"/>
        <v>2.93877551</v>
      </c>
      <c r="J80" s="1">
        <v>1.45</v>
      </c>
      <c r="K80" s="1">
        <v>3.54</v>
      </c>
    </row>
    <row r="81">
      <c r="B81" s="17" t="s">
        <v>433</v>
      </c>
      <c r="C81" s="24">
        <v>1248.42</v>
      </c>
      <c r="D81" s="1">
        <v>2.32</v>
      </c>
      <c r="E81" s="8">
        <f t="shared" si="71"/>
        <v>538.112069</v>
      </c>
      <c r="F81" s="17" t="s">
        <v>433</v>
      </c>
      <c r="G81" s="8">
        <f t="shared" si="72"/>
        <v>2.752430716</v>
      </c>
      <c r="H81" s="8">
        <f t="shared" si="73"/>
        <v>2.367346939</v>
      </c>
      <c r="J81" s="1">
        <v>1.17</v>
      </c>
      <c r="K81" s="1">
        <v>2.87</v>
      </c>
    </row>
    <row r="82">
      <c r="B82" s="17" t="s">
        <v>434</v>
      </c>
      <c r="C82" s="24">
        <v>1483.91</v>
      </c>
      <c r="D82" s="1">
        <v>2.67</v>
      </c>
      <c r="E82" s="8">
        <f t="shared" si="71"/>
        <v>555.7715356</v>
      </c>
      <c r="F82" s="17" t="s">
        <v>434</v>
      </c>
      <c r="G82" s="8">
        <f t="shared" si="72"/>
        <v>3.271622903</v>
      </c>
      <c r="H82" s="8">
        <f t="shared" si="73"/>
        <v>2.724489796</v>
      </c>
      <c r="J82" s="1">
        <v>1.37</v>
      </c>
      <c r="K82" s="1">
        <v>3.32</v>
      </c>
    </row>
    <row r="83">
      <c r="B83" s="17" t="s">
        <v>435</v>
      </c>
      <c r="C83" s="24">
        <v>346.49</v>
      </c>
      <c r="D83" s="1">
        <v>1.02</v>
      </c>
      <c r="E83" s="8">
        <f t="shared" si="71"/>
        <v>339.6960784</v>
      </c>
      <c r="F83" s="17" t="s">
        <v>435</v>
      </c>
      <c r="G83" s="8">
        <f t="shared" si="72"/>
        <v>0.7639173667</v>
      </c>
      <c r="H83" s="8">
        <f t="shared" si="73"/>
        <v>1.040816327</v>
      </c>
      <c r="J83" s="1">
        <v>0.54</v>
      </c>
      <c r="K83" s="1">
        <v>1.35</v>
      </c>
    </row>
    <row r="84">
      <c r="B84" s="17" t="s">
        <v>708</v>
      </c>
      <c r="C84" s="24">
        <v>744.16</v>
      </c>
      <c r="D84" s="1">
        <v>1.05</v>
      </c>
      <c r="E84" s="8">
        <f t="shared" si="71"/>
        <v>708.7238095</v>
      </c>
      <c r="F84" s="17" t="s">
        <v>708</v>
      </c>
      <c r="G84" s="8">
        <f t="shared" si="72"/>
        <v>1.640672884</v>
      </c>
      <c r="H84" s="8">
        <f t="shared" si="73"/>
        <v>1.071428571</v>
      </c>
      <c r="J84" s="1">
        <v>0.54</v>
      </c>
      <c r="K84" s="1">
        <v>1.4</v>
      </c>
    </row>
    <row r="85">
      <c r="C85" s="8">
        <f t="shared" ref="C85:D85" si="74">AVERAGE(C77:C84)</f>
        <v>1023.1875</v>
      </c>
      <c r="D85" s="8">
        <f t="shared" si="74"/>
        <v>1.81125</v>
      </c>
      <c r="E85" s="39">
        <f>geomean(E77:E84)</f>
        <v>537.6186138</v>
      </c>
    </row>
    <row r="86">
      <c r="B86" s="1" t="s">
        <v>9</v>
      </c>
      <c r="F86" s="1" t="s">
        <v>9</v>
      </c>
      <c r="G86" s="1" t="s">
        <v>770</v>
      </c>
      <c r="H86" s="1" t="s">
        <v>674</v>
      </c>
      <c r="M86" s="1" t="s">
        <v>789</v>
      </c>
      <c r="N86" s="27" t="s">
        <v>790</v>
      </c>
    </row>
    <row r="87">
      <c r="B87" s="17" t="s">
        <v>429</v>
      </c>
      <c r="C87" s="24">
        <v>290.04</v>
      </c>
      <c r="D87" s="1">
        <v>1.7</v>
      </c>
      <c r="E87" s="8">
        <f t="shared" ref="E87:E94" si="75">C87/D87</f>
        <v>170.6117647</v>
      </c>
      <c r="F87" s="17" t="s">
        <v>429</v>
      </c>
      <c r="G87" s="8">
        <f t="shared" ref="G87:G94" si="76">C87/C$14</f>
        <v>1</v>
      </c>
      <c r="H87" s="8">
        <f t="shared" ref="H87:H94" si="77">D87/D$87</f>
        <v>1</v>
      </c>
      <c r="J87" s="1">
        <v>1.7</v>
      </c>
      <c r="M87" s="17" t="s">
        <v>4</v>
      </c>
      <c r="N87" s="8">
        <f>C85</f>
        <v>1023.1875</v>
      </c>
    </row>
    <row r="88">
      <c r="B88" s="17" t="s">
        <v>430</v>
      </c>
      <c r="C88" s="24">
        <v>275.64</v>
      </c>
      <c r="D88" s="1">
        <v>1.66</v>
      </c>
      <c r="E88" s="8">
        <f t="shared" si="75"/>
        <v>166.0481928</v>
      </c>
      <c r="F88" s="17" t="s">
        <v>430</v>
      </c>
      <c r="G88" s="8">
        <f t="shared" si="76"/>
        <v>0.9503516756</v>
      </c>
      <c r="H88" s="8">
        <f t="shared" si="77"/>
        <v>0.9764705882</v>
      </c>
      <c r="J88" s="1">
        <v>1.66</v>
      </c>
      <c r="M88" s="17" t="s">
        <v>7</v>
      </c>
      <c r="N88" s="8">
        <f>C155</f>
        <v>2767.51125</v>
      </c>
    </row>
    <row r="89">
      <c r="B89" s="17" t="s">
        <v>431</v>
      </c>
      <c r="C89" s="24">
        <v>397.8</v>
      </c>
      <c r="D89" s="1">
        <v>2.14</v>
      </c>
      <c r="E89" s="8">
        <f t="shared" si="75"/>
        <v>185.8878505</v>
      </c>
      <c r="F89" s="17" t="s">
        <v>431</v>
      </c>
      <c r="G89" s="8">
        <f t="shared" si="76"/>
        <v>1.371534961</v>
      </c>
      <c r="H89" s="8">
        <f t="shared" si="77"/>
        <v>1.258823529</v>
      </c>
      <c r="J89" s="1">
        <v>2.14</v>
      </c>
      <c r="M89" s="17" t="s">
        <v>9</v>
      </c>
      <c r="N89" s="8">
        <f>C95</f>
        <v>349.1525</v>
      </c>
    </row>
    <row r="90">
      <c r="B90" s="17" t="s">
        <v>432</v>
      </c>
      <c r="C90" s="24">
        <v>547.54</v>
      </c>
      <c r="D90" s="1">
        <v>3.26</v>
      </c>
      <c r="E90" s="8">
        <f t="shared" si="75"/>
        <v>167.9570552</v>
      </c>
      <c r="F90" s="17" t="s">
        <v>432</v>
      </c>
      <c r="G90" s="8">
        <f t="shared" si="76"/>
        <v>1.887808578</v>
      </c>
      <c r="H90" s="8">
        <f t="shared" si="77"/>
        <v>1.917647059</v>
      </c>
      <c r="J90" s="1">
        <v>3.26</v>
      </c>
      <c r="M90" s="17" t="s">
        <v>5</v>
      </c>
      <c r="N90" s="8">
        <f>C105</f>
        <v>19.56875</v>
      </c>
    </row>
    <row r="91">
      <c r="B91" s="17" t="s">
        <v>433</v>
      </c>
      <c r="C91" s="24">
        <v>519.49</v>
      </c>
      <c r="D91" s="1">
        <v>3.25</v>
      </c>
      <c r="E91" s="8">
        <f t="shared" si="75"/>
        <v>159.8430769</v>
      </c>
      <c r="F91" s="17" t="s">
        <v>433</v>
      </c>
      <c r="G91" s="8">
        <f t="shared" si="76"/>
        <v>1.79109778</v>
      </c>
      <c r="H91" s="8">
        <f t="shared" si="77"/>
        <v>1.911764706</v>
      </c>
      <c r="J91" s="1">
        <v>3.25</v>
      </c>
      <c r="M91" s="17" t="s">
        <v>16</v>
      </c>
      <c r="N91" s="8">
        <f>C115</f>
        <v>5739.58125</v>
      </c>
    </row>
    <row r="92">
      <c r="B92" s="17" t="s">
        <v>434</v>
      </c>
      <c r="C92" s="24">
        <v>340.58</v>
      </c>
      <c r="D92" s="1">
        <v>2.06</v>
      </c>
      <c r="E92" s="8">
        <f t="shared" si="75"/>
        <v>165.3300971</v>
      </c>
      <c r="F92" s="17" t="s">
        <v>434</v>
      </c>
      <c r="G92" s="8">
        <f t="shared" si="76"/>
        <v>1.174251827</v>
      </c>
      <c r="H92" s="8">
        <f t="shared" si="77"/>
        <v>1.211764706</v>
      </c>
      <c r="J92" s="1">
        <v>2.06</v>
      </c>
      <c r="M92" s="17" t="s">
        <v>701</v>
      </c>
      <c r="N92" s="8">
        <f>C125</f>
        <v>342.57</v>
      </c>
    </row>
    <row r="93">
      <c r="B93" s="17" t="s">
        <v>435</v>
      </c>
      <c r="C93" s="24">
        <v>213.99</v>
      </c>
      <c r="D93" s="1">
        <v>1.64</v>
      </c>
      <c r="E93" s="8">
        <f t="shared" si="75"/>
        <v>130.4817073</v>
      </c>
      <c r="F93" s="17" t="s">
        <v>435</v>
      </c>
      <c r="G93" s="8">
        <f t="shared" si="76"/>
        <v>0.7377947869</v>
      </c>
      <c r="H93" s="8">
        <f t="shared" si="77"/>
        <v>0.9647058824</v>
      </c>
      <c r="J93" s="1">
        <v>1.64</v>
      </c>
      <c r="M93" s="17" t="s">
        <v>18</v>
      </c>
      <c r="N93" s="8">
        <f>C135</f>
        <v>4578.67625</v>
      </c>
    </row>
    <row r="94">
      <c r="B94" s="17" t="s">
        <v>708</v>
      </c>
      <c r="C94" s="24">
        <v>208.14</v>
      </c>
      <c r="D94" s="1">
        <v>1.59</v>
      </c>
      <c r="E94" s="8">
        <f t="shared" si="75"/>
        <v>130.9056604</v>
      </c>
      <c r="F94" s="17" t="s">
        <v>708</v>
      </c>
      <c r="G94" s="8">
        <f t="shared" si="76"/>
        <v>0.7176251552</v>
      </c>
      <c r="H94" s="8">
        <f t="shared" si="77"/>
        <v>0.9352941176</v>
      </c>
      <c r="J94" s="1">
        <v>1.59</v>
      </c>
      <c r="M94" s="17" t="s">
        <v>14</v>
      </c>
      <c r="N94" s="8">
        <f>C145</f>
        <v>1613.045</v>
      </c>
    </row>
    <row r="95">
      <c r="C95" s="8">
        <f t="shared" ref="C95:D95" si="78">AVERAGE(C87:C94)</f>
        <v>349.1525</v>
      </c>
      <c r="D95" s="8">
        <f t="shared" si="78"/>
        <v>2.1625</v>
      </c>
      <c r="E95" s="39">
        <f>geomean(E87:E94)</f>
        <v>158.5461769</v>
      </c>
      <c r="M95" s="17" t="s">
        <v>10</v>
      </c>
      <c r="N95" s="8">
        <f>C175</f>
        <v>674.41125</v>
      </c>
      <c r="S95" s="1" t="s">
        <v>4</v>
      </c>
      <c r="T95" s="1">
        <v>22.59292126</v>
      </c>
    </row>
    <row r="96">
      <c r="B96" s="1" t="s">
        <v>5</v>
      </c>
      <c r="F96" s="1" t="s">
        <v>5</v>
      </c>
      <c r="G96" s="1" t="s">
        <v>770</v>
      </c>
      <c r="H96" s="1" t="s">
        <v>674</v>
      </c>
      <c r="S96" s="1" t="s">
        <v>7</v>
      </c>
      <c r="T96" s="1">
        <v>35.3294539</v>
      </c>
    </row>
    <row r="97">
      <c r="B97" s="17" t="s">
        <v>429</v>
      </c>
      <c r="C97" s="24">
        <v>16.85</v>
      </c>
      <c r="D97" s="1">
        <v>0.49</v>
      </c>
      <c r="E97" s="8">
        <f t="shared" ref="E97:E104" si="79">C97/D97</f>
        <v>34.3877551</v>
      </c>
      <c r="F97" s="17" t="s">
        <v>429</v>
      </c>
      <c r="G97" s="8">
        <f t="shared" ref="G97:G104" si="80">C97/C$24</f>
        <v>1</v>
      </c>
      <c r="H97" s="8">
        <f t="shared" ref="H97:H104" si="81">D97/D$97</f>
        <v>1</v>
      </c>
      <c r="L97" s="1" t="s">
        <v>731</v>
      </c>
      <c r="M97" s="1" t="s">
        <v>791</v>
      </c>
      <c r="N97" s="1" t="s">
        <v>792</v>
      </c>
      <c r="S97" s="1" t="s">
        <v>9</v>
      </c>
      <c r="T97" s="1">
        <v>8.294141658</v>
      </c>
    </row>
    <row r="98">
      <c r="B98" s="17" t="s">
        <v>430</v>
      </c>
      <c r="C98" s="24">
        <v>16.53</v>
      </c>
      <c r="D98" s="1">
        <v>0.49</v>
      </c>
      <c r="E98" s="8">
        <f t="shared" si="79"/>
        <v>33.73469388</v>
      </c>
      <c r="F98" s="17" t="s">
        <v>430</v>
      </c>
      <c r="G98" s="8">
        <f t="shared" si="80"/>
        <v>0.9810089021</v>
      </c>
      <c r="H98" s="8">
        <f t="shared" si="81"/>
        <v>1</v>
      </c>
      <c r="L98" s="17" t="s">
        <v>4</v>
      </c>
      <c r="M98" s="39">
        <f>E85</f>
        <v>537.6186138</v>
      </c>
      <c r="N98" s="1">
        <v>22.59292126</v>
      </c>
      <c r="S98" s="1" t="s">
        <v>5</v>
      </c>
      <c r="T98" s="1">
        <v>1.369832074</v>
      </c>
    </row>
    <row r="99">
      <c r="B99" s="17" t="s">
        <v>431</v>
      </c>
      <c r="C99" s="24">
        <v>16.75</v>
      </c>
      <c r="D99" s="1">
        <v>0.46</v>
      </c>
      <c r="E99" s="8">
        <f t="shared" si="79"/>
        <v>36.41304348</v>
      </c>
      <c r="F99" s="17" t="s">
        <v>431</v>
      </c>
      <c r="G99" s="8">
        <f t="shared" si="80"/>
        <v>0.9940652819</v>
      </c>
      <c r="H99" s="8">
        <f t="shared" si="81"/>
        <v>0.9387755102</v>
      </c>
      <c r="L99" s="17" t="s">
        <v>7</v>
      </c>
      <c r="M99" s="39">
        <f>E155</f>
        <v>951.8149949</v>
      </c>
      <c r="N99" s="1">
        <v>35.3294539</v>
      </c>
      <c r="S99" s="1" t="s">
        <v>771</v>
      </c>
      <c r="T99" s="1">
        <v>21.34928739</v>
      </c>
    </row>
    <row r="100">
      <c r="B100" s="17" t="s">
        <v>432</v>
      </c>
      <c r="C100" s="24">
        <v>22.68</v>
      </c>
      <c r="D100" s="1">
        <v>0.65</v>
      </c>
      <c r="E100" s="8">
        <f t="shared" si="79"/>
        <v>34.89230769</v>
      </c>
      <c r="F100" s="17" t="s">
        <v>432</v>
      </c>
      <c r="G100" s="8">
        <f t="shared" si="80"/>
        <v>1.345994065</v>
      </c>
      <c r="H100" s="8">
        <f t="shared" si="81"/>
        <v>1.326530612</v>
      </c>
      <c r="L100" s="17" t="s">
        <v>9</v>
      </c>
      <c r="M100" s="39">
        <f>E95</f>
        <v>158.5461769</v>
      </c>
      <c r="N100" s="1">
        <v>8.294141658</v>
      </c>
      <c r="S100" s="1" t="s">
        <v>16</v>
      </c>
      <c r="T100" s="1">
        <v>73.69277316</v>
      </c>
    </row>
    <row r="101">
      <c r="B101" s="17" t="s">
        <v>433</v>
      </c>
      <c r="C101" s="24">
        <v>22.17</v>
      </c>
      <c r="D101" s="1">
        <v>0.67</v>
      </c>
      <c r="E101" s="8">
        <f t="shared" si="79"/>
        <v>33.08955224</v>
      </c>
      <c r="F101" s="17" t="s">
        <v>433</v>
      </c>
      <c r="G101" s="8">
        <f t="shared" si="80"/>
        <v>1.315727003</v>
      </c>
      <c r="H101" s="8">
        <f t="shared" si="81"/>
        <v>1.367346939</v>
      </c>
      <c r="L101" s="17" t="s">
        <v>5</v>
      </c>
      <c r="M101" s="39">
        <f>E105</f>
        <v>33.688969</v>
      </c>
      <c r="N101" s="1">
        <v>1.369832074</v>
      </c>
      <c r="S101" s="1" t="s">
        <v>701</v>
      </c>
      <c r="T101" s="1">
        <v>9.668911274</v>
      </c>
    </row>
    <row r="102">
      <c r="B102" s="17" t="s">
        <v>434</v>
      </c>
      <c r="C102" s="24">
        <v>20.19</v>
      </c>
      <c r="D102" s="1">
        <v>0.62</v>
      </c>
      <c r="E102" s="8">
        <f t="shared" si="79"/>
        <v>32.56451613</v>
      </c>
      <c r="F102" s="17" t="s">
        <v>434</v>
      </c>
      <c r="G102" s="8">
        <f t="shared" si="80"/>
        <v>1.198219585</v>
      </c>
      <c r="H102" s="8">
        <f t="shared" si="81"/>
        <v>1.265306122</v>
      </c>
      <c r="L102" s="17" t="s">
        <v>16</v>
      </c>
      <c r="M102" s="39">
        <f>E115</f>
        <v>1721.004348</v>
      </c>
      <c r="N102" s="1">
        <v>21.34928739</v>
      </c>
      <c r="S102" s="1" t="s">
        <v>18</v>
      </c>
      <c r="T102" s="1">
        <v>49.33958915</v>
      </c>
    </row>
    <row r="103">
      <c r="B103" s="17" t="s">
        <v>435</v>
      </c>
      <c r="C103" s="24">
        <v>21.45</v>
      </c>
      <c r="D103" s="1">
        <v>0.66</v>
      </c>
      <c r="E103" s="8">
        <f t="shared" si="79"/>
        <v>32.5</v>
      </c>
      <c r="F103" s="17" t="s">
        <v>435</v>
      </c>
      <c r="G103" s="8">
        <f t="shared" si="80"/>
        <v>1.272997033</v>
      </c>
      <c r="H103" s="8">
        <f t="shared" si="81"/>
        <v>1.346938776</v>
      </c>
      <c r="L103" s="17" t="s">
        <v>701</v>
      </c>
      <c r="M103" s="39">
        <f>E125</f>
        <v>232.44968</v>
      </c>
      <c r="N103" s="1">
        <v>73.69277316</v>
      </c>
      <c r="S103" s="1" t="s">
        <v>14</v>
      </c>
      <c r="T103" s="1">
        <v>23.99665717</v>
      </c>
    </row>
    <row r="104">
      <c r="B104" s="17" t="s">
        <v>708</v>
      </c>
      <c r="C104" s="24">
        <v>19.93</v>
      </c>
      <c r="D104" s="1">
        <v>0.62</v>
      </c>
      <c r="E104" s="8">
        <f t="shared" si="79"/>
        <v>32.14516129</v>
      </c>
      <c r="F104" s="17" t="s">
        <v>708</v>
      </c>
      <c r="G104" s="8">
        <f t="shared" si="80"/>
        <v>1.182789318</v>
      </c>
      <c r="H104" s="8">
        <f t="shared" si="81"/>
        <v>1.265306122</v>
      </c>
      <c r="L104" s="17" t="s">
        <v>18</v>
      </c>
      <c r="M104" s="39">
        <f>E135</f>
        <v>2961.513586</v>
      </c>
      <c r="N104" s="1">
        <v>9.668911274</v>
      </c>
      <c r="S104" s="1" t="s">
        <v>10</v>
      </c>
      <c r="T104" s="1">
        <v>4.568934</v>
      </c>
    </row>
    <row r="105">
      <c r="C105" s="8">
        <f t="shared" ref="C105:D105" si="82">AVERAGE(C97:C104)</f>
        <v>19.56875</v>
      </c>
      <c r="D105" s="8">
        <f t="shared" si="82"/>
        <v>0.5825</v>
      </c>
      <c r="E105" s="39">
        <f>geomean(E97:E104)</f>
        <v>33.688969</v>
      </c>
      <c r="L105" s="17" t="s">
        <v>14</v>
      </c>
      <c r="M105" s="39">
        <f>E145</f>
        <v>566.1287773</v>
      </c>
      <c r="N105" s="1">
        <v>49.33958915</v>
      </c>
    </row>
    <row r="106">
      <c r="B106" s="1" t="s">
        <v>16</v>
      </c>
      <c r="F106" s="1" t="s">
        <v>16</v>
      </c>
      <c r="G106" s="1" t="s">
        <v>770</v>
      </c>
      <c r="H106" s="1" t="s">
        <v>674</v>
      </c>
      <c r="L106" s="17" t="s">
        <v>10</v>
      </c>
      <c r="M106" s="39">
        <f>E175</f>
        <v>205.2463462</v>
      </c>
      <c r="N106" s="1">
        <v>23.99665717</v>
      </c>
      <c r="S106" s="1" t="s">
        <v>793</v>
      </c>
      <c r="T106" s="1">
        <v>15.39180353</v>
      </c>
    </row>
    <row r="107">
      <c r="B107" s="17" t="s">
        <v>429</v>
      </c>
      <c r="C107" s="1">
        <v>2468.62</v>
      </c>
      <c r="D107" s="1">
        <v>1.17</v>
      </c>
      <c r="E107" s="8">
        <f t="shared" ref="E107:E114" si="84">C107/D107</f>
        <v>2109.931624</v>
      </c>
      <c r="F107" s="17" t="s">
        <v>429</v>
      </c>
      <c r="G107" s="8">
        <f t="shared" ref="G107:G114" si="85">C107/C$34</f>
        <v>1</v>
      </c>
      <c r="H107" s="8">
        <f t="shared" ref="H107:H114" si="86">D107/D$107</f>
        <v>1</v>
      </c>
      <c r="I107" s="39">
        <f t="shared" ref="I107:I115" si="87">D107*2.2</f>
        <v>2.574</v>
      </c>
      <c r="J107" s="8">
        <f t="shared" ref="J107:J114" si="88">C107/I107</f>
        <v>959.0598291</v>
      </c>
      <c r="L107" s="1" t="s">
        <v>793</v>
      </c>
      <c r="M107" s="39">
        <f t="shared" ref="M107:N107" si="83">GEOMEAN(M98:M106)</f>
        <v>416.3881922</v>
      </c>
      <c r="N107" s="8">
        <f t="shared" si="83"/>
        <v>17.61561472</v>
      </c>
    </row>
    <row r="108">
      <c r="B108" s="17" t="s">
        <v>430</v>
      </c>
      <c r="C108" s="1">
        <v>2821.26</v>
      </c>
      <c r="D108" s="1">
        <v>1.24</v>
      </c>
      <c r="E108" s="8">
        <f t="shared" si="84"/>
        <v>2275.209677</v>
      </c>
      <c r="F108" s="17" t="s">
        <v>430</v>
      </c>
      <c r="G108" s="8">
        <f t="shared" si="85"/>
        <v>1.142849041</v>
      </c>
      <c r="H108" s="8">
        <f t="shared" si="86"/>
        <v>1.05982906</v>
      </c>
      <c r="I108" s="39">
        <f t="shared" si="87"/>
        <v>2.728</v>
      </c>
      <c r="J108" s="8">
        <f t="shared" si="88"/>
        <v>1034.186217</v>
      </c>
    </row>
    <row r="109">
      <c r="B109" s="17" t="s">
        <v>431</v>
      </c>
      <c r="C109" s="1">
        <v>10723.64</v>
      </c>
      <c r="D109" s="1">
        <v>4.69</v>
      </c>
      <c r="E109" s="8">
        <f t="shared" si="84"/>
        <v>2286.490405</v>
      </c>
      <c r="F109" s="17" t="s">
        <v>431</v>
      </c>
      <c r="G109" s="8">
        <f t="shared" si="85"/>
        <v>4.343981658</v>
      </c>
      <c r="H109" s="8">
        <f t="shared" si="86"/>
        <v>4.008547009</v>
      </c>
      <c r="I109" s="39">
        <f t="shared" si="87"/>
        <v>10.318</v>
      </c>
      <c r="J109" s="8">
        <f t="shared" si="88"/>
        <v>1039.313821</v>
      </c>
      <c r="M109" s="1">
        <v>200.0</v>
      </c>
      <c r="N109" s="1">
        <v>200.0</v>
      </c>
    </row>
    <row r="110">
      <c r="B110" s="17" t="s">
        <v>432</v>
      </c>
      <c r="C110" s="1">
        <v>10085.69</v>
      </c>
      <c r="D110" s="1">
        <v>5.43</v>
      </c>
      <c r="E110" s="8">
        <f t="shared" si="84"/>
        <v>1857.401473</v>
      </c>
      <c r="F110" s="17" t="s">
        <v>432</v>
      </c>
      <c r="G110" s="8">
        <f t="shared" si="85"/>
        <v>4.085557923</v>
      </c>
      <c r="H110" s="8">
        <f t="shared" si="86"/>
        <v>4.641025641</v>
      </c>
      <c r="I110" s="39">
        <f t="shared" si="87"/>
        <v>11.946</v>
      </c>
      <c r="J110" s="8">
        <f t="shared" si="88"/>
        <v>844.273397</v>
      </c>
    </row>
    <row r="111">
      <c r="B111" s="17" t="s">
        <v>433</v>
      </c>
      <c r="C111" s="1">
        <v>7426.68</v>
      </c>
      <c r="D111" s="1">
        <v>4.09</v>
      </c>
      <c r="E111" s="8">
        <f t="shared" si="84"/>
        <v>1815.814181</v>
      </c>
      <c r="F111" s="17" t="s">
        <v>433</v>
      </c>
      <c r="G111" s="8">
        <f t="shared" si="85"/>
        <v>3.008433862</v>
      </c>
      <c r="H111" s="8">
        <f t="shared" si="86"/>
        <v>3.495726496</v>
      </c>
      <c r="I111" s="39">
        <f t="shared" si="87"/>
        <v>8.998</v>
      </c>
      <c r="J111" s="8">
        <f t="shared" si="88"/>
        <v>825.3700822</v>
      </c>
      <c r="W111" s="8">
        <v>126.03066210706208</v>
      </c>
    </row>
    <row r="112">
      <c r="B112" s="17" t="s">
        <v>434</v>
      </c>
      <c r="C112" s="1">
        <v>9150.32</v>
      </c>
      <c r="D112" s="1">
        <v>5.27</v>
      </c>
      <c r="E112" s="8">
        <f t="shared" si="84"/>
        <v>1736.303605</v>
      </c>
      <c r="F112" s="17" t="s">
        <v>434</v>
      </c>
      <c r="G112" s="8">
        <f t="shared" si="85"/>
        <v>3.70665392</v>
      </c>
      <c r="H112" s="8">
        <f t="shared" si="86"/>
        <v>4.504273504</v>
      </c>
      <c r="I112" s="39">
        <f t="shared" si="87"/>
        <v>11.594</v>
      </c>
      <c r="J112" s="8">
        <f t="shared" si="88"/>
        <v>789.2289115</v>
      </c>
      <c r="W112" s="8">
        <v>329.02011598157003</v>
      </c>
    </row>
    <row r="113">
      <c r="B113" s="17" t="s">
        <v>435</v>
      </c>
      <c r="C113" s="1">
        <v>1672.4</v>
      </c>
      <c r="D113" s="1">
        <v>1.49</v>
      </c>
      <c r="E113" s="8">
        <f t="shared" si="84"/>
        <v>1122.416107</v>
      </c>
      <c r="F113" s="17" t="s">
        <v>435</v>
      </c>
      <c r="G113" s="8">
        <f t="shared" si="85"/>
        <v>0.6774635221</v>
      </c>
      <c r="H113" s="8">
        <f t="shared" si="86"/>
        <v>1.273504274</v>
      </c>
      <c r="I113" s="39">
        <f t="shared" si="87"/>
        <v>3.278</v>
      </c>
      <c r="J113" s="8">
        <f t="shared" si="88"/>
        <v>510.1891397</v>
      </c>
      <c r="L113" s="8" t="s">
        <v>731</v>
      </c>
      <c r="M113" s="8" t="s">
        <v>791</v>
      </c>
      <c r="N113" s="8" t="s">
        <v>792</v>
      </c>
      <c r="W113" s="8">
        <v>70.62659362634372</v>
      </c>
    </row>
    <row r="114">
      <c r="B114" s="17" t="s">
        <v>708</v>
      </c>
      <c r="C114" s="1">
        <v>1568.04</v>
      </c>
      <c r="D114" s="1">
        <v>1.47</v>
      </c>
      <c r="E114" s="8">
        <f t="shared" si="84"/>
        <v>1066.693878</v>
      </c>
      <c r="F114" s="17" t="s">
        <v>708</v>
      </c>
      <c r="G114" s="8">
        <f t="shared" si="85"/>
        <v>0.635188891</v>
      </c>
      <c r="H114" s="8">
        <f t="shared" si="86"/>
        <v>1.256410256</v>
      </c>
      <c r="I114" s="39">
        <f t="shared" si="87"/>
        <v>3.234</v>
      </c>
      <c r="J114" s="8">
        <f t="shared" si="88"/>
        <v>484.8608534</v>
      </c>
      <c r="K114" s="1">
        <v>1.0</v>
      </c>
      <c r="L114" s="8" t="s">
        <v>4</v>
      </c>
      <c r="M114" s="8">
        <f t="shared" ref="M114:M122" si="90">M98/2.2</f>
        <v>244.3720972</v>
      </c>
      <c r="N114" s="8">
        <v>126.03066210706208</v>
      </c>
      <c r="W114" s="8">
        <v>14.102387204060577</v>
      </c>
    </row>
    <row r="115">
      <c r="C115" s="8">
        <f t="shared" ref="C115:D115" si="89">AVERAGE(C107:C114)</f>
        <v>5739.58125</v>
      </c>
      <c r="D115" s="8">
        <f t="shared" si="89"/>
        <v>3.10625</v>
      </c>
      <c r="E115" s="39">
        <f>geomean(E107:E114)</f>
        <v>1721.004348</v>
      </c>
      <c r="I115" s="39">
        <f t="shared" si="87"/>
        <v>6.83375</v>
      </c>
      <c r="J115" s="8">
        <f>GEOMEAN(J107:J114)</f>
        <v>782.2747036</v>
      </c>
      <c r="K115" s="1">
        <v>2.0</v>
      </c>
      <c r="L115" s="8" t="s">
        <v>7</v>
      </c>
      <c r="M115" s="8">
        <f t="shared" si="90"/>
        <v>432.6431795</v>
      </c>
      <c r="N115" s="8">
        <v>329.02011598157003</v>
      </c>
      <c r="W115" s="8">
        <v>629.1149798353048</v>
      </c>
    </row>
    <row r="116">
      <c r="B116" s="1" t="s">
        <v>701</v>
      </c>
      <c r="F116" s="1" t="s">
        <v>701</v>
      </c>
      <c r="G116" s="1" t="s">
        <v>770</v>
      </c>
      <c r="H116" s="1" t="s">
        <v>674</v>
      </c>
      <c r="K116" s="1">
        <v>3.0</v>
      </c>
      <c r="L116" s="8" t="s">
        <v>9</v>
      </c>
      <c r="M116" s="8">
        <f t="shared" si="90"/>
        <v>72.06644406</v>
      </c>
      <c r="N116" s="8">
        <v>70.62659362634372</v>
      </c>
      <c r="W116" s="8">
        <v>131.68883707116518</v>
      </c>
    </row>
    <row r="117">
      <c r="B117" s="17" t="s">
        <v>429</v>
      </c>
      <c r="C117" s="1">
        <v>318.67</v>
      </c>
      <c r="D117" s="1">
        <v>1.3</v>
      </c>
      <c r="E117" s="8">
        <f t="shared" ref="E117:E124" si="91">C117/D117</f>
        <v>245.1307692</v>
      </c>
      <c r="F117" s="17" t="s">
        <v>429</v>
      </c>
      <c r="G117" s="8">
        <f t="shared" ref="G117:G124" si="92">C117/C$44</f>
        <v>1</v>
      </c>
      <c r="H117" s="8">
        <f t="shared" ref="H117:H124" si="93">D117/D$117</f>
        <v>1</v>
      </c>
      <c r="K117" s="1">
        <v>4.0</v>
      </c>
      <c r="L117" s="8" t="s">
        <v>5</v>
      </c>
      <c r="M117" s="8">
        <f t="shared" si="90"/>
        <v>15.31316773</v>
      </c>
      <c r="N117" s="8">
        <v>14.102387204060577</v>
      </c>
      <c r="W117" s="8">
        <v>972.287020365753</v>
      </c>
    </row>
    <row r="118">
      <c r="B118" s="17" t="s">
        <v>430</v>
      </c>
      <c r="C118" s="1">
        <v>303.51</v>
      </c>
      <c r="D118" s="1">
        <v>1.3</v>
      </c>
      <c r="E118" s="8">
        <f t="shared" si="91"/>
        <v>233.4692308</v>
      </c>
      <c r="F118" s="17" t="s">
        <v>430</v>
      </c>
      <c r="G118" s="8">
        <f t="shared" si="92"/>
        <v>0.9524272759</v>
      </c>
      <c r="H118" s="8">
        <f t="shared" si="93"/>
        <v>1</v>
      </c>
      <c r="K118" s="1">
        <v>5.0</v>
      </c>
      <c r="L118" s="8" t="s">
        <v>16</v>
      </c>
      <c r="M118" s="8">
        <f t="shared" si="90"/>
        <v>782.2747036</v>
      </c>
      <c r="N118" s="8">
        <v>629.1149798353048</v>
      </c>
      <c r="W118" s="8">
        <v>149.60512373531753</v>
      </c>
    </row>
    <row r="119">
      <c r="B119" s="17" t="s">
        <v>431</v>
      </c>
      <c r="C119" s="1">
        <v>302.54</v>
      </c>
      <c r="D119" s="1">
        <v>1.3</v>
      </c>
      <c r="E119" s="8">
        <f t="shared" si="91"/>
        <v>232.7230769</v>
      </c>
      <c r="F119" s="17" t="s">
        <v>431</v>
      </c>
      <c r="G119" s="8">
        <f t="shared" si="92"/>
        <v>0.9493833747</v>
      </c>
      <c r="H119" s="8">
        <f t="shared" si="93"/>
        <v>1</v>
      </c>
      <c r="K119" s="1">
        <v>6.0</v>
      </c>
      <c r="L119" s="8" t="s">
        <v>701</v>
      </c>
      <c r="M119" s="8">
        <f t="shared" si="90"/>
        <v>105.6589454</v>
      </c>
      <c r="N119" s="8">
        <v>131.68883707116518</v>
      </c>
      <c r="W119" s="8">
        <v>112.93805058807482</v>
      </c>
    </row>
    <row r="120">
      <c r="B120" s="17" t="s">
        <v>432</v>
      </c>
      <c r="C120" s="1">
        <v>431.66</v>
      </c>
      <c r="D120" s="1">
        <v>1.68</v>
      </c>
      <c r="E120" s="8">
        <f t="shared" si="91"/>
        <v>256.9404762</v>
      </c>
      <c r="F120" s="17" t="s">
        <v>432</v>
      </c>
      <c r="G120" s="8">
        <f t="shared" si="92"/>
        <v>1.354567421</v>
      </c>
      <c r="H120" s="8">
        <f t="shared" si="93"/>
        <v>1.292307692</v>
      </c>
      <c r="K120" s="1">
        <v>7.0</v>
      </c>
      <c r="L120" s="8" t="s">
        <v>18</v>
      </c>
      <c r="M120" s="8">
        <f t="shared" si="90"/>
        <v>1346.142539</v>
      </c>
      <c r="N120" s="8">
        <v>972.287020365753</v>
      </c>
      <c r="W120" s="8">
        <v>174.14180718446755</v>
      </c>
    </row>
    <row r="121">
      <c r="B121" s="17" t="s">
        <v>433</v>
      </c>
      <c r="C121" s="1">
        <v>439.26</v>
      </c>
      <c r="D121" s="1">
        <v>1.7</v>
      </c>
      <c r="E121" s="8">
        <f t="shared" si="91"/>
        <v>258.3882353</v>
      </c>
      <c r="F121" s="17" t="s">
        <v>433</v>
      </c>
      <c r="G121" s="8">
        <f t="shared" si="92"/>
        <v>1.378416544</v>
      </c>
      <c r="H121" s="8">
        <f t="shared" si="93"/>
        <v>1.307692308</v>
      </c>
      <c r="K121" s="1">
        <v>8.0</v>
      </c>
      <c r="L121" s="8" t="s">
        <v>14</v>
      </c>
      <c r="M121" s="8">
        <f t="shared" si="90"/>
        <v>257.3312624</v>
      </c>
      <c r="N121" s="8">
        <v>149.60512373531753</v>
      </c>
    </row>
    <row r="122">
      <c r="B122" s="17" t="s">
        <v>434</v>
      </c>
      <c r="C122" s="1">
        <v>311.66</v>
      </c>
      <c r="D122" s="1">
        <v>1.47</v>
      </c>
      <c r="E122" s="8">
        <f t="shared" si="91"/>
        <v>212.0136054</v>
      </c>
      <c r="F122" s="17" t="s">
        <v>434</v>
      </c>
      <c r="G122" s="8">
        <f t="shared" si="92"/>
        <v>0.9780023222</v>
      </c>
      <c r="H122" s="8">
        <f t="shared" si="93"/>
        <v>1.130769231</v>
      </c>
      <c r="K122" s="1">
        <v>9.0</v>
      </c>
      <c r="L122" s="8" t="s">
        <v>10</v>
      </c>
      <c r="M122" s="8">
        <f t="shared" si="90"/>
        <v>93.29379374</v>
      </c>
      <c r="N122" s="8">
        <v>112.93805058807482</v>
      </c>
    </row>
    <row r="123">
      <c r="B123" s="17" t="s">
        <v>435</v>
      </c>
      <c r="C123" s="1">
        <v>320.89</v>
      </c>
      <c r="D123" s="1">
        <v>1.51</v>
      </c>
      <c r="E123" s="8">
        <f t="shared" si="91"/>
        <v>212.5099338</v>
      </c>
      <c r="F123" s="17" t="s">
        <v>435</v>
      </c>
      <c r="G123" s="8">
        <f t="shared" si="92"/>
        <v>1.006966454</v>
      </c>
      <c r="H123" s="8">
        <f t="shared" si="93"/>
        <v>1.161538462</v>
      </c>
      <c r="K123" s="1">
        <v>10.5</v>
      </c>
      <c r="L123" s="1" t="s">
        <v>793</v>
      </c>
      <c r="M123" s="8">
        <f t="shared" ref="M123:N123" si="94">GEOMEAN(M114:M122)</f>
        <v>189.2673601</v>
      </c>
      <c r="N123" s="8">
        <f t="shared" si="94"/>
        <v>156.4676002</v>
      </c>
    </row>
    <row r="124">
      <c r="B124" s="17" t="s">
        <v>708</v>
      </c>
      <c r="C124" s="1">
        <v>312.37</v>
      </c>
      <c r="D124" s="1">
        <v>1.46</v>
      </c>
      <c r="E124" s="8">
        <f t="shared" si="91"/>
        <v>213.9520548</v>
      </c>
      <c r="F124" s="17" t="s">
        <v>708</v>
      </c>
      <c r="G124" s="8">
        <f t="shared" si="92"/>
        <v>0.9802303323</v>
      </c>
      <c r="H124" s="8">
        <f t="shared" si="93"/>
        <v>1.123076923</v>
      </c>
    </row>
    <row r="125">
      <c r="C125" s="8">
        <f t="shared" ref="C125:D125" si="95">AVERAGE(C117:C124)</f>
        <v>342.57</v>
      </c>
      <c r="D125" s="8">
        <f t="shared" si="95"/>
        <v>1.465</v>
      </c>
      <c r="E125" s="39">
        <f>geomean(E117:E124)</f>
        <v>232.44968</v>
      </c>
    </row>
    <row r="126">
      <c r="B126" s="1" t="s">
        <v>18</v>
      </c>
      <c r="F126" s="1" t="s">
        <v>18</v>
      </c>
      <c r="G126" s="1" t="s">
        <v>770</v>
      </c>
      <c r="H126" s="1" t="s">
        <v>674</v>
      </c>
    </row>
    <row r="127">
      <c r="B127" s="17" t="s">
        <v>429</v>
      </c>
      <c r="C127" s="1">
        <v>2448.6</v>
      </c>
      <c r="D127" s="1">
        <v>0.46</v>
      </c>
      <c r="E127" s="8">
        <f t="shared" ref="E127:E134" si="96">C127/D127</f>
        <v>5323.043478</v>
      </c>
      <c r="F127" s="17" t="s">
        <v>429</v>
      </c>
      <c r="G127" s="8">
        <f t="shared" ref="G127:G134" si="97">C127/C$54</f>
        <v>1</v>
      </c>
      <c r="H127" s="8">
        <f t="shared" ref="H127:H134" si="98">D127/D$127</f>
        <v>1</v>
      </c>
      <c r="J127" s="1">
        <v>0.61</v>
      </c>
      <c r="K127" s="1">
        <v>0.55</v>
      </c>
      <c r="L127" s="1">
        <v>0.46</v>
      </c>
      <c r="M127" s="1">
        <v>0.33</v>
      </c>
      <c r="N127" s="1">
        <v>0.36</v>
      </c>
    </row>
    <row r="128">
      <c r="B128" s="17" t="s">
        <v>430</v>
      </c>
      <c r="C128" s="1">
        <v>2766.84</v>
      </c>
      <c r="D128" s="1">
        <v>0.63</v>
      </c>
      <c r="E128" s="8">
        <f t="shared" si="96"/>
        <v>4391.809524</v>
      </c>
      <c r="F128" s="17" t="s">
        <v>430</v>
      </c>
      <c r="G128" s="8">
        <f t="shared" si="97"/>
        <v>1.129968145</v>
      </c>
      <c r="H128" s="8">
        <f t="shared" si="98"/>
        <v>1.369565217</v>
      </c>
      <c r="J128" s="1">
        <v>0.89</v>
      </c>
      <c r="K128" s="1">
        <v>0.75</v>
      </c>
      <c r="L128" s="1">
        <v>0.63</v>
      </c>
      <c r="M128" s="1">
        <v>0.45</v>
      </c>
      <c r="N128" s="1">
        <v>0.53</v>
      </c>
    </row>
    <row r="129">
      <c r="B129" s="17" t="s">
        <v>431</v>
      </c>
      <c r="C129" s="1">
        <v>9371.94</v>
      </c>
      <c r="D129" s="1">
        <v>2.32</v>
      </c>
      <c r="E129" s="8">
        <f t="shared" si="96"/>
        <v>4039.62931</v>
      </c>
      <c r="F129" s="17" t="s">
        <v>431</v>
      </c>
      <c r="G129" s="8">
        <f t="shared" si="97"/>
        <v>3.827468758</v>
      </c>
      <c r="H129" s="8">
        <f t="shared" si="98"/>
        <v>5.043478261</v>
      </c>
      <c r="J129" s="1">
        <v>3.46</v>
      </c>
      <c r="K129" s="1">
        <v>2.95</v>
      </c>
      <c r="L129" s="1">
        <v>2.32</v>
      </c>
      <c r="M129" s="1">
        <v>1.75</v>
      </c>
      <c r="N129" s="1">
        <v>1.96</v>
      </c>
    </row>
    <row r="130">
      <c r="B130" s="17" t="s">
        <v>432</v>
      </c>
      <c r="C130" s="1">
        <v>7430.24</v>
      </c>
      <c r="D130" s="1">
        <v>2.41</v>
      </c>
      <c r="E130" s="8">
        <f t="shared" si="96"/>
        <v>3083.087137</v>
      </c>
      <c r="F130" s="17" t="s">
        <v>432</v>
      </c>
      <c r="G130" s="8">
        <f t="shared" si="97"/>
        <v>3.034485012</v>
      </c>
      <c r="H130" s="8">
        <f t="shared" si="98"/>
        <v>5.239130435</v>
      </c>
      <c r="J130" s="1">
        <v>3.54</v>
      </c>
      <c r="K130" s="1">
        <v>2.96</v>
      </c>
      <c r="L130" s="1">
        <v>2.41</v>
      </c>
      <c r="M130" s="1">
        <v>1.8</v>
      </c>
      <c r="N130" s="1">
        <v>2.0</v>
      </c>
    </row>
    <row r="131">
      <c r="B131" s="17" t="s">
        <v>433</v>
      </c>
      <c r="C131" s="1">
        <v>4880.29</v>
      </c>
      <c r="D131" s="1">
        <v>1.82</v>
      </c>
      <c r="E131" s="8">
        <f t="shared" si="96"/>
        <v>2681.478022</v>
      </c>
      <c r="F131" s="17" t="s">
        <v>433</v>
      </c>
      <c r="G131" s="8">
        <f t="shared" si="97"/>
        <v>1.993094013</v>
      </c>
      <c r="H131" s="8">
        <f t="shared" si="98"/>
        <v>3.956521739</v>
      </c>
      <c r="J131" s="1">
        <v>2.6</v>
      </c>
      <c r="K131" s="1">
        <v>2.16</v>
      </c>
      <c r="L131" s="1">
        <v>1.82</v>
      </c>
      <c r="M131" s="1">
        <v>1.36</v>
      </c>
      <c r="N131" s="1">
        <v>1.5</v>
      </c>
    </row>
    <row r="132">
      <c r="B132" s="17" t="s">
        <v>434</v>
      </c>
      <c r="C132" s="1">
        <v>7260.45</v>
      </c>
      <c r="D132" s="1">
        <v>2.49</v>
      </c>
      <c r="E132" s="8">
        <f t="shared" si="96"/>
        <v>2915.843373</v>
      </c>
      <c r="F132" s="17" t="s">
        <v>434</v>
      </c>
      <c r="G132" s="8">
        <f t="shared" si="97"/>
        <v>2.965143347</v>
      </c>
      <c r="H132" s="8">
        <f t="shared" si="98"/>
        <v>5.413043478</v>
      </c>
      <c r="J132" s="1">
        <v>3.7</v>
      </c>
      <c r="K132" s="1">
        <v>3.1</v>
      </c>
      <c r="L132" s="1">
        <v>2.49</v>
      </c>
      <c r="M132" s="1">
        <v>1.9</v>
      </c>
      <c r="N132" s="1">
        <v>2.07</v>
      </c>
    </row>
    <row r="133">
      <c r="B133" s="17" t="s">
        <v>435</v>
      </c>
      <c r="C133" s="1">
        <v>1319.35</v>
      </c>
      <c r="D133" s="1">
        <v>0.74</v>
      </c>
      <c r="E133" s="8">
        <f t="shared" si="96"/>
        <v>1782.905405</v>
      </c>
      <c r="F133" s="17" t="s">
        <v>435</v>
      </c>
      <c r="G133" s="8">
        <f t="shared" si="97"/>
        <v>0.5388181001</v>
      </c>
      <c r="H133" s="8">
        <f t="shared" si="98"/>
        <v>1.608695652</v>
      </c>
      <c r="J133" s="1">
        <v>1.06</v>
      </c>
      <c r="K133" s="1">
        <v>0.9</v>
      </c>
      <c r="L133" s="1">
        <v>0.74</v>
      </c>
      <c r="M133" s="1">
        <v>0.56</v>
      </c>
      <c r="N133" s="1">
        <v>0.63</v>
      </c>
    </row>
    <row r="134">
      <c r="B134" s="17" t="s">
        <v>708</v>
      </c>
      <c r="C134" s="1">
        <v>1151.7</v>
      </c>
      <c r="D134" s="1">
        <v>0.79</v>
      </c>
      <c r="E134" s="8">
        <f t="shared" si="96"/>
        <v>1457.848101</v>
      </c>
      <c r="F134" s="17" t="s">
        <v>708</v>
      </c>
      <c r="G134" s="8">
        <f t="shared" si="97"/>
        <v>0.4703504043</v>
      </c>
      <c r="H134" s="8">
        <f t="shared" si="98"/>
        <v>1.717391304</v>
      </c>
      <c r="J134" s="1">
        <v>1.28</v>
      </c>
      <c r="K134" s="1">
        <v>0.93</v>
      </c>
      <c r="L134" s="1">
        <v>0.79</v>
      </c>
      <c r="M134" s="1">
        <v>0.58</v>
      </c>
      <c r="N134" s="1">
        <v>0.66</v>
      </c>
    </row>
    <row r="135">
      <c r="C135" s="8">
        <f t="shared" ref="C135:D135" si="99">AVERAGE(C127:C134)</f>
        <v>4578.67625</v>
      </c>
      <c r="D135" s="8">
        <f t="shared" si="99"/>
        <v>1.4575</v>
      </c>
      <c r="E135" s="39">
        <f>geomean(E127:E134)</f>
        <v>2961.513586</v>
      </c>
    </row>
    <row r="136">
      <c r="B136" s="1" t="s">
        <v>14</v>
      </c>
      <c r="F136" s="1" t="s">
        <v>14</v>
      </c>
      <c r="G136" s="1" t="s">
        <v>770</v>
      </c>
      <c r="H136" s="1" t="s">
        <v>674</v>
      </c>
    </row>
    <row r="137">
      <c r="B137" s="17" t="s">
        <v>429</v>
      </c>
      <c r="C137" s="1">
        <v>861.94</v>
      </c>
      <c r="D137" s="1">
        <v>1.43</v>
      </c>
      <c r="E137" s="8">
        <f t="shared" ref="E137:E144" si="100">C137/D137</f>
        <v>602.7552448</v>
      </c>
      <c r="F137" s="17" t="s">
        <v>429</v>
      </c>
      <c r="G137" s="8">
        <f t="shared" ref="G137:G144" si="101">C137/C$64</f>
        <v>1</v>
      </c>
      <c r="H137" s="8">
        <f t="shared" ref="H137:H144" si="102">D137/D$137</f>
        <v>1</v>
      </c>
    </row>
    <row r="138">
      <c r="B138" s="17" t="s">
        <v>430</v>
      </c>
      <c r="C138" s="1">
        <v>903.76</v>
      </c>
      <c r="D138" s="1">
        <v>1.32</v>
      </c>
      <c r="E138" s="8">
        <f t="shared" si="100"/>
        <v>684.6666667</v>
      </c>
      <c r="F138" s="17" t="s">
        <v>430</v>
      </c>
      <c r="G138" s="8">
        <f t="shared" si="101"/>
        <v>1.048518458</v>
      </c>
      <c r="H138" s="8">
        <f t="shared" si="102"/>
        <v>0.9230769231</v>
      </c>
    </row>
    <row r="139">
      <c r="B139" s="17" t="s">
        <v>431</v>
      </c>
      <c r="C139" s="1">
        <v>2782.66</v>
      </c>
      <c r="D139" s="1">
        <v>4.31</v>
      </c>
      <c r="E139" s="8">
        <f t="shared" si="100"/>
        <v>645.6287703</v>
      </c>
      <c r="F139" s="17" t="s">
        <v>431</v>
      </c>
      <c r="G139" s="8">
        <f t="shared" si="101"/>
        <v>3.228368564</v>
      </c>
      <c r="H139" s="8">
        <f t="shared" si="102"/>
        <v>3.013986014</v>
      </c>
    </row>
    <row r="140">
      <c r="B140" s="17" t="s">
        <v>432</v>
      </c>
      <c r="C140" s="1">
        <v>2397.96</v>
      </c>
      <c r="D140" s="1">
        <v>4.46</v>
      </c>
      <c r="E140" s="8">
        <f t="shared" si="100"/>
        <v>537.6591928</v>
      </c>
      <c r="F140" s="17" t="s">
        <v>432</v>
      </c>
      <c r="G140" s="8">
        <f t="shared" si="101"/>
        <v>2.782049795</v>
      </c>
      <c r="H140" s="8">
        <f t="shared" si="102"/>
        <v>3.118881119</v>
      </c>
    </row>
    <row r="141">
      <c r="B141" s="17" t="s">
        <v>433</v>
      </c>
      <c r="C141" s="1">
        <v>1721.54</v>
      </c>
      <c r="D141" s="1">
        <v>3.46</v>
      </c>
      <c r="E141" s="8">
        <f t="shared" si="100"/>
        <v>497.5549133</v>
      </c>
      <c r="F141" s="17" t="s">
        <v>433</v>
      </c>
      <c r="G141" s="8">
        <f t="shared" si="101"/>
        <v>1.997285194</v>
      </c>
      <c r="H141" s="8">
        <f t="shared" si="102"/>
        <v>2.41958042</v>
      </c>
    </row>
    <row r="142">
      <c r="B142" s="17" t="s">
        <v>434</v>
      </c>
      <c r="C142" s="1">
        <v>2291.93</v>
      </c>
      <c r="D142" s="1">
        <v>4.6</v>
      </c>
      <c r="E142" s="8">
        <f t="shared" si="100"/>
        <v>498.2456522</v>
      </c>
      <c r="F142" s="17" t="s">
        <v>434</v>
      </c>
      <c r="G142" s="8">
        <f t="shared" si="101"/>
        <v>2.659036592</v>
      </c>
      <c r="H142" s="8">
        <f t="shared" si="102"/>
        <v>3.216783217</v>
      </c>
    </row>
    <row r="143">
      <c r="B143" s="17" t="s">
        <v>435</v>
      </c>
      <c r="C143" s="1">
        <v>537.0</v>
      </c>
      <c r="D143" s="1">
        <v>1.59</v>
      </c>
      <c r="E143" s="8">
        <f t="shared" si="100"/>
        <v>337.7358491</v>
      </c>
      <c r="F143" s="17" t="s">
        <v>435</v>
      </c>
      <c r="G143" s="8">
        <f t="shared" si="101"/>
        <v>0.6230132028</v>
      </c>
      <c r="H143" s="8">
        <f t="shared" si="102"/>
        <v>1.111888112</v>
      </c>
    </row>
    <row r="144">
      <c r="B144" s="17" t="s">
        <v>708</v>
      </c>
      <c r="C144" s="1">
        <v>1407.57</v>
      </c>
      <c r="D144" s="1">
        <v>1.6</v>
      </c>
      <c r="E144" s="8">
        <f t="shared" si="100"/>
        <v>879.73125</v>
      </c>
      <c r="F144" s="17" t="s">
        <v>708</v>
      </c>
      <c r="G144" s="8">
        <f t="shared" si="101"/>
        <v>1.633025501</v>
      </c>
      <c r="H144" s="8">
        <f t="shared" si="102"/>
        <v>1.118881119</v>
      </c>
    </row>
    <row r="145">
      <c r="C145" s="8">
        <f t="shared" ref="C145:D145" si="103">AVERAGE(C137:C144)</f>
        <v>1613.045</v>
      </c>
      <c r="D145" s="8">
        <f t="shared" si="103"/>
        <v>2.84625</v>
      </c>
      <c r="E145" s="39">
        <f>geomean(E137:E144)</f>
        <v>566.1287773</v>
      </c>
    </row>
    <row r="146">
      <c r="B146" s="1" t="s">
        <v>7</v>
      </c>
      <c r="F146" s="1" t="s">
        <v>7</v>
      </c>
    </row>
    <row r="147">
      <c r="B147" s="17" t="s">
        <v>429</v>
      </c>
      <c r="C147" s="1">
        <v>1613.61</v>
      </c>
      <c r="D147" s="1">
        <v>1.38</v>
      </c>
      <c r="E147" s="8">
        <f t="shared" ref="E147:E154" si="105">C147/D147</f>
        <v>1169.282609</v>
      </c>
      <c r="F147" s="17" t="s">
        <v>429</v>
      </c>
      <c r="G147" s="8">
        <f t="shared" ref="G147:H147" si="104">C147/C$147</f>
        <v>1</v>
      </c>
      <c r="H147" s="8">
        <f t="shared" si="104"/>
        <v>1</v>
      </c>
    </row>
    <row r="148">
      <c r="B148" s="17" t="s">
        <v>430</v>
      </c>
      <c r="C148" s="1">
        <v>1622.49</v>
      </c>
      <c r="D148" s="1">
        <v>1.78</v>
      </c>
      <c r="E148" s="8">
        <f t="shared" si="105"/>
        <v>911.511236</v>
      </c>
      <c r="F148" s="17" t="s">
        <v>430</v>
      </c>
      <c r="G148" s="8">
        <f t="shared" ref="G148:H148" si="106">C148/C$147</f>
        <v>1.005503189</v>
      </c>
      <c r="H148" s="8">
        <f t="shared" si="106"/>
        <v>1.289855072</v>
      </c>
    </row>
    <row r="149">
      <c r="B149" s="17" t="s">
        <v>431</v>
      </c>
      <c r="C149" s="1">
        <v>4490.34</v>
      </c>
      <c r="D149" s="1">
        <v>3.36</v>
      </c>
      <c r="E149" s="8">
        <f t="shared" si="105"/>
        <v>1336.410714</v>
      </c>
      <c r="F149" s="17" t="s">
        <v>431</v>
      </c>
      <c r="G149" s="8">
        <f t="shared" ref="G149:H149" si="107">C149/C$147</f>
        <v>2.782791381</v>
      </c>
      <c r="H149" s="8">
        <f t="shared" si="107"/>
        <v>2.434782609</v>
      </c>
    </row>
    <row r="150">
      <c r="B150" s="17" t="s">
        <v>432</v>
      </c>
      <c r="C150" s="1">
        <v>4712.74</v>
      </c>
      <c r="D150" s="1">
        <v>3.72</v>
      </c>
      <c r="E150" s="8">
        <f t="shared" si="105"/>
        <v>1266.865591</v>
      </c>
      <c r="F150" s="17" t="s">
        <v>432</v>
      </c>
      <c r="G150" s="8">
        <f t="shared" ref="G150:H150" si="108">C150/C$147</f>
        <v>2.920618985</v>
      </c>
      <c r="H150" s="8">
        <f t="shared" si="108"/>
        <v>2.695652174</v>
      </c>
    </row>
    <row r="151">
      <c r="B151" s="17" t="s">
        <v>433</v>
      </c>
      <c r="C151" s="1">
        <v>3821.65</v>
      </c>
      <c r="D151" s="1">
        <v>3.26</v>
      </c>
      <c r="E151" s="8">
        <f t="shared" si="105"/>
        <v>1172.285276</v>
      </c>
      <c r="F151" s="17" t="s">
        <v>433</v>
      </c>
      <c r="G151" s="8">
        <f t="shared" ref="G151:H151" si="109">C151/C$147</f>
        <v>2.368385174</v>
      </c>
      <c r="H151" s="8">
        <f t="shared" si="109"/>
        <v>2.362318841</v>
      </c>
    </row>
    <row r="152">
      <c r="B152" s="17" t="s">
        <v>434</v>
      </c>
      <c r="C152" s="1">
        <v>3705.7</v>
      </c>
      <c r="D152" s="1">
        <v>3.33</v>
      </c>
      <c r="E152" s="8">
        <f t="shared" si="105"/>
        <v>1112.822823</v>
      </c>
      <c r="F152" s="17" t="s">
        <v>434</v>
      </c>
      <c r="G152" s="8">
        <f t="shared" ref="G152:H152" si="110">C152/C$147</f>
        <v>2.296527662</v>
      </c>
      <c r="H152" s="8">
        <f t="shared" si="110"/>
        <v>2.413043478</v>
      </c>
    </row>
    <row r="153">
      <c r="B153" s="17" t="s">
        <v>435</v>
      </c>
      <c r="C153" s="1">
        <v>1038.7</v>
      </c>
      <c r="D153" s="1">
        <v>2.07</v>
      </c>
      <c r="E153" s="8">
        <f t="shared" si="105"/>
        <v>501.7874396</v>
      </c>
      <c r="F153" s="17" t="s">
        <v>435</v>
      </c>
      <c r="G153" s="8">
        <f t="shared" ref="G153:H153" si="111">C153/C$147</f>
        <v>0.6437119254</v>
      </c>
      <c r="H153" s="8">
        <f t="shared" si="111"/>
        <v>1.5</v>
      </c>
    </row>
    <row r="154">
      <c r="B154" s="17" t="s">
        <v>708</v>
      </c>
      <c r="C154" s="1">
        <v>1134.86</v>
      </c>
      <c r="D154" s="1">
        <v>1.99</v>
      </c>
      <c r="E154" s="8">
        <f t="shared" si="105"/>
        <v>570.281407</v>
      </c>
      <c r="F154" s="17" t="s">
        <v>708</v>
      </c>
      <c r="G154" s="8">
        <f t="shared" ref="G154:H154" si="112">C154/C$147</f>
        <v>0.7033050117</v>
      </c>
      <c r="H154" s="8">
        <f t="shared" si="112"/>
        <v>1.442028986</v>
      </c>
    </row>
    <row r="155">
      <c r="C155" s="8">
        <f t="shared" ref="C155:D155" si="113">AVERAGE(C147:C154)</f>
        <v>2767.51125</v>
      </c>
      <c r="D155" s="8">
        <f t="shared" si="113"/>
        <v>2.61125</v>
      </c>
      <c r="E155" s="39">
        <f>geomean(E147:E154)</f>
        <v>951.8149949</v>
      </c>
    </row>
    <row r="156">
      <c r="B156" s="20" t="s">
        <v>771</v>
      </c>
      <c r="C156" s="40"/>
      <c r="D156" s="40"/>
      <c r="E156" s="40"/>
      <c r="F156" s="20" t="s">
        <v>771</v>
      </c>
      <c r="G156" s="40"/>
      <c r="H156" s="40"/>
    </row>
    <row r="157">
      <c r="B157" s="41" t="s">
        <v>429</v>
      </c>
      <c r="C157" s="20">
        <v>192.56</v>
      </c>
      <c r="D157" s="40"/>
      <c r="E157" s="40"/>
      <c r="F157" s="41" t="s">
        <v>429</v>
      </c>
      <c r="G157" s="40">
        <f t="shared" ref="G157:H157" si="114">C157/C$157</f>
        <v>1</v>
      </c>
      <c r="H157" s="40" t="str">
        <f t="shared" si="114"/>
        <v>#DIV/0!</v>
      </c>
    </row>
    <row r="158">
      <c r="B158" s="41" t="s">
        <v>430</v>
      </c>
      <c r="C158" s="20">
        <v>231.72</v>
      </c>
      <c r="D158" s="40"/>
      <c r="E158" s="40"/>
      <c r="F158" s="41" t="s">
        <v>430</v>
      </c>
      <c r="G158" s="40">
        <f t="shared" ref="G158:H158" si="115">C158/C$157</f>
        <v>1.203365185</v>
      </c>
      <c r="H158" s="40" t="str">
        <f t="shared" si="115"/>
        <v>#DIV/0!</v>
      </c>
    </row>
    <row r="159">
      <c r="B159" s="41" t="s">
        <v>431</v>
      </c>
      <c r="C159" s="20">
        <v>662.75</v>
      </c>
      <c r="D159" s="40"/>
      <c r="E159" s="40"/>
      <c r="F159" s="41" t="s">
        <v>431</v>
      </c>
      <c r="G159" s="40">
        <f t="shared" ref="G159:H159" si="116">C159/C$157</f>
        <v>3.441784379</v>
      </c>
      <c r="H159" s="40" t="str">
        <f t="shared" si="116"/>
        <v>#DIV/0!</v>
      </c>
    </row>
    <row r="160">
      <c r="B160" s="41" t="s">
        <v>432</v>
      </c>
      <c r="C160" s="20">
        <v>568.9</v>
      </c>
      <c r="D160" s="40"/>
      <c r="E160" s="40"/>
      <c r="F160" s="41" t="s">
        <v>432</v>
      </c>
      <c r="G160" s="40">
        <f t="shared" ref="G160:H160" si="117">C160/C$157</f>
        <v>2.954403822</v>
      </c>
      <c r="H160" s="40" t="str">
        <f t="shared" si="117"/>
        <v>#DIV/0!</v>
      </c>
    </row>
    <row r="161">
      <c r="B161" s="41" t="s">
        <v>433</v>
      </c>
      <c r="C161" s="20">
        <v>416.55</v>
      </c>
      <c r="D161" s="40"/>
      <c r="E161" s="40"/>
      <c r="F161" s="41" t="s">
        <v>433</v>
      </c>
      <c r="G161" s="40">
        <f t="shared" ref="G161:H161" si="118">C161/C$157</f>
        <v>2.163221853</v>
      </c>
      <c r="H161" s="40" t="str">
        <f t="shared" si="118"/>
        <v>#DIV/0!</v>
      </c>
    </row>
    <row r="162">
      <c r="B162" s="41" t="s">
        <v>434</v>
      </c>
      <c r="C162" s="20">
        <v>526.16</v>
      </c>
      <c r="D162" s="40"/>
      <c r="E162" s="40"/>
      <c r="F162" s="41" t="s">
        <v>434</v>
      </c>
      <c r="G162" s="40">
        <f t="shared" ref="G162:H162" si="119">C162/C$157</f>
        <v>2.732447029</v>
      </c>
      <c r="H162" s="40" t="str">
        <f t="shared" si="119"/>
        <v>#DIV/0!</v>
      </c>
    </row>
    <row r="163">
      <c r="B163" s="41" t="s">
        <v>435</v>
      </c>
      <c r="C163" s="20">
        <v>153.43</v>
      </c>
      <c r="D163" s="40"/>
      <c r="E163" s="40"/>
      <c r="F163" s="41" t="s">
        <v>435</v>
      </c>
      <c r="G163" s="40">
        <f t="shared" ref="G163:H163" si="120">C163/C$157</f>
        <v>0.7967906107</v>
      </c>
      <c r="H163" s="40" t="str">
        <f t="shared" si="120"/>
        <v>#DIV/0!</v>
      </c>
    </row>
    <row r="164">
      <c r="B164" s="41" t="s">
        <v>708</v>
      </c>
      <c r="C164" s="20">
        <v>142.61</v>
      </c>
      <c r="D164" s="40"/>
      <c r="E164" s="40"/>
      <c r="F164" s="41" t="s">
        <v>708</v>
      </c>
      <c r="G164" s="40">
        <f t="shared" ref="G164:H164" si="121">C164/C$157</f>
        <v>0.7406003324</v>
      </c>
      <c r="H164" s="40" t="str">
        <f t="shared" si="121"/>
        <v>#DIV/0!</v>
      </c>
    </row>
    <row r="166">
      <c r="B166" s="1" t="s">
        <v>10</v>
      </c>
      <c r="F166" s="1" t="s">
        <v>10</v>
      </c>
    </row>
    <row r="167">
      <c r="B167" s="17" t="s">
        <v>429</v>
      </c>
      <c r="C167" s="1">
        <v>320.38</v>
      </c>
      <c r="D167" s="1">
        <v>1.46</v>
      </c>
      <c r="E167" s="8">
        <f t="shared" ref="E167:E174" si="123">C167/D167</f>
        <v>219.4383562</v>
      </c>
      <c r="F167" s="17" t="s">
        <v>429</v>
      </c>
      <c r="G167" s="8">
        <f t="shared" ref="G167:H167" si="122">C167/C$167</f>
        <v>1</v>
      </c>
      <c r="H167" s="8">
        <f t="shared" si="122"/>
        <v>1</v>
      </c>
    </row>
    <row r="168">
      <c r="B168" s="17" t="s">
        <v>430</v>
      </c>
      <c r="C168" s="1">
        <v>367.51</v>
      </c>
      <c r="D168" s="1">
        <v>1.68</v>
      </c>
      <c r="E168" s="8">
        <f t="shared" si="123"/>
        <v>218.7559524</v>
      </c>
      <c r="F168" s="17" t="s">
        <v>430</v>
      </c>
      <c r="G168" s="8">
        <f t="shared" ref="G168:H168" si="124">C168/C$167</f>
        <v>1.147106561</v>
      </c>
      <c r="H168" s="8">
        <f t="shared" si="124"/>
        <v>1.150684932</v>
      </c>
    </row>
    <row r="169">
      <c r="B169" s="17" t="s">
        <v>431</v>
      </c>
      <c r="C169" s="1">
        <v>1204.68</v>
      </c>
      <c r="D169" s="1">
        <v>4.72</v>
      </c>
      <c r="E169" s="8">
        <f t="shared" si="123"/>
        <v>255.2288136</v>
      </c>
      <c r="F169" s="17" t="s">
        <v>431</v>
      </c>
      <c r="G169" s="8">
        <f t="shared" ref="G169:H169" si="125">C169/C$167</f>
        <v>3.76015981</v>
      </c>
      <c r="H169" s="8">
        <f t="shared" si="125"/>
        <v>3.232876712</v>
      </c>
    </row>
    <row r="170">
      <c r="B170" s="17" t="s">
        <v>432</v>
      </c>
      <c r="C170" s="1">
        <v>1106.86</v>
      </c>
      <c r="D170" s="1">
        <v>4.65</v>
      </c>
      <c r="E170" s="8">
        <f t="shared" si="123"/>
        <v>238.0344086</v>
      </c>
      <c r="F170" s="17" t="s">
        <v>432</v>
      </c>
      <c r="G170" s="8">
        <f t="shared" ref="G170:H170" si="126">C170/C$167</f>
        <v>3.454834884</v>
      </c>
      <c r="H170" s="8">
        <f t="shared" si="126"/>
        <v>3.184931507</v>
      </c>
    </row>
    <row r="171">
      <c r="B171" s="17" t="s">
        <v>433</v>
      </c>
      <c r="C171" s="1">
        <v>812.43</v>
      </c>
      <c r="D171" s="1">
        <v>3.65</v>
      </c>
      <c r="E171" s="8">
        <f t="shared" si="123"/>
        <v>222.5835616</v>
      </c>
      <c r="F171" s="17" t="s">
        <v>433</v>
      </c>
      <c r="G171" s="8">
        <f t="shared" ref="G171:H171" si="127">C171/C$167</f>
        <v>2.535832449</v>
      </c>
      <c r="H171" s="8">
        <f t="shared" si="127"/>
        <v>2.5</v>
      </c>
    </row>
    <row r="172">
      <c r="B172" s="17" t="s">
        <v>434</v>
      </c>
      <c r="C172" s="1">
        <v>1021.17</v>
      </c>
      <c r="D172" s="1">
        <v>4.86</v>
      </c>
      <c r="E172" s="8">
        <f t="shared" si="123"/>
        <v>210.117284</v>
      </c>
      <c r="F172" s="17" t="s">
        <v>434</v>
      </c>
      <c r="G172" s="8">
        <f t="shared" ref="G172:H172" si="128">C172/C$167</f>
        <v>3.187371247</v>
      </c>
      <c r="H172" s="8">
        <f t="shared" si="128"/>
        <v>3.328767123</v>
      </c>
    </row>
    <row r="173">
      <c r="B173" s="17" t="s">
        <v>435</v>
      </c>
      <c r="C173" s="1">
        <v>277.39</v>
      </c>
      <c r="D173" s="1">
        <v>1.84</v>
      </c>
      <c r="E173" s="8">
        <f t="shared" si="123"/>
        <v>150.7554348</v>
      </c>
      <c r="F173" s="17" t="s">
        <v>435</v>
      </c>
      <c r="G173" s="8">
        <f t="shared" ref="G173:H173" si="129">C173/C$167</f>
        <v>0.865815594</v>
      </c>
      <c r="H173" s="8">
        <f t="shared" si="129"/>
        <v>1.260273973</v>
      </c>
    </row>
    <row r="174">
      <c r="B174" s="17" t="s">
        <v>708</v>
      </c>
      <c r="C174" s="1">
        <v>284.87</v>
      </c>
      <c r="D174" s="1">
        <v>1.86</v>
      </c>
      <c r="E174" s="8">
        <f t="shared" si="123"/>
        <v>153.155914</v>
      </c>
      <c r="F174" s="17" t="s">
        <v>708</v>
      </c>
      <c r="G174" s="8">
        <f t="shared" ref="G174:H174" si="130">C174/C$167</f>
        <v>0.8891628691</v>
      </c>
      <c r="H174" s="8">
        <f t="shared" si="130"/>
        <v>1.273972603</v>
      </c>
    </row>
    <row r="175">
      <c r="C175" s="8">
        <f t="shared" ref="C175:D175" si="131">AVERAGE(C167:C174)</f>
        <v>674.41125</v>
      </c>
      <c r="D175" s="8">
        <f t="shared" si="131"/>
        <v>3.09</v>
      </c>
      <c r="E175" s="39">
        <f>geomean(E167:E174)</f>
        <v>205.2463462</v>
      </c>
    </row>
    <row r="185">
      <c r="D185" s="1" t="s">
        <v>794</v>
      </c>
      <c r="F185" s="1" t="s">
        <v>795</v>
      </c>
    </row>
    <row r="186">
      <c r="K186" s="8" t="s">
        <v>4</v>
      </c>
    </row>
    <row r="187">
      <c r="B187" s="11" t="s">
        <v>4</v>
      </c>
      <c r="D187" s="11" t="s">
        <v>770</v>
      </c>
      <c r="E187" s="11" t="s">
        <v>674</v>
      </c>
      <c r="J187" s="8" t="s">
        <v>429</v>
      </c>
    </row>
    <row r="188">
      <c r="B188" s="8" t="s">
        <v>429</v>
      </c>
      <c r="C188" s="1">
        <v>0.0</v>
      </c>
      <c r="D188" s="8">
        <v>1.0</v>
      </c>
      <c r="E188" s="8">
        <v>1.0</v>
      </c>
      <c r="F188" s="8">
        <v>1.0</v>
      </c>
      <c r="G188" s="8">
        <v>1.0</v>
      </c>
      <c r="J188" s="8" t="s">
        <v>430</v>
      </c>
    </row>
    <row r="189">
      <c r="B189" s="8" t="s">
        <v>430</v>
      </c>
      <c r="C189" s="1">
        <v>1.0</v>
      </c>
      <c r="D189" s="8">
        <v>1.13581145137465</v>
      </c>
      <c r="E189" s="8">
        <v>0.9489795918367347</v>
      </c>
      <c r="F189" s="8">
        <v>1.1227582466013493</v>
      </c>
      <c r="G189" s="8">
        <v>0.9489795918367347</v>
      </c>
      <c r="J189" s="8" t="s">
        <v>431</v>
      </c>
    </row>
    <row r="190">
      <c r="B190" s="8" t="s">
        <v>431</v>
      </c>
      <c r="C190" s="1">
        <v>2.0</v>
      </c>
      <c r="D190" s="8">
        <v>3.895451639217761</v>
      </c>
      <c r="E190" s="8">
        <v>2.6938775510204085</v>
      </c>
      <c r="F190" s="8">
        <v>3.6364376038241177</v>
      </c>
      <c r="G190" s="8">
        <v>2.6938775510204085</v>
      </c>
      <c r="J190" s="8" t="s">
        <v>432</v>
      </c>
    </row>
    <row r="191">
      <c r="B191" s="8" t="s">
        <v>432</v>
      </c>
      <c r="C191" s="1">
        <v>3.0</v>
      </c>
      <c r="D191" s="8">
        <v>3.5869215336111298</v>
      </c>
      <c r="E191" s="8">
        <v>2.938775510204082</v>
      </c>
      <c r="F191" s="8">
        <v>3.3674949994914734</v>
      </c>
      <c r="G191" s="8">
        <v>2.9183673469387754</v>
      </c>
      <c r="J191" s="8" t="s">
        <v>433</v>
      </c>
    </row>
    <row r="192">
      <c r="B192" s="8" t="s">
        <v>433</v>
      </c>
      <c r="C192" s="1">
        <v>4.0</v>
      </c>
      <c r="D192" s="8">
        <v>2.752430716317217</v>
      </c>
      <c r="E192" s="8">
        <v>2.36734693877551</v>
      </c>
      <c r="F192" s="8">
        <v>2.6530155609044983</v>
      </c>
      <c r="G192" s="8">
        <v>2.346938775510204</v>
      </c>
      <c r="J192" s="8" t="s">
        <v>434</v>
      </c>
    </row>
    <row r="193">
      <c r="B193" s="8" t="s">
        <v>434</v>
      </c>
      <c r="C193" s="1">
        <v>5.0</v>
      </c>
      <c r="D193" s="8">
        <v>3.2716229027493</v>
      </c>
      <c r="E193" s="8">
        <v>2.7244897959183674</v>
      </c>
      <c r="F193" s="8">
        <v>3.0736685086618976</v>
      </c>
      <c r="G193" s="8">
        <v>2.7448979591836733</v>
      </c>
      <c r="J193" s="8" t="s">
        <v>435</v>
      </c>
    </row>
    <row r="194">
      <c r="B194" s="8" t="s">
        <v>435</v>
      </c>
      <c r="C194" s="1">
        <v>6.0</v>
      </c>
      <c r="D194" s="8">
        <v>0.7639173666688714</v>
      </c>
      <c r="E194" s="8">
        <v>1.0408163265306123</v>
      </c>
      <c r="F194" s="8">
        <v>0.8024544868969724</v>
      </c>
      <c r="G194" s="8">
        <v>1.0510204081632653</v>
      </c>
      <c r="J194" s="8" t="s">
        <v>708</v>
      </c>
    </row>
    <row r="195">
      <c r="B195" s="8" t="s">
        <v>708</v>
      </c>
      <c r="C195" s="1">
        <v>7.0</v>
      </c>
      <c r="D195" s="8">
        <v>1.6406728840090834</v>
      </c>
      <c r="E195" s="8">
        <v>1.0714285714285714</v>
      </c>
      <c r="F195" s="8">
        <v>1.5879919991863578</v>
      </c>
      <c r="G195" s="8">
        <v>1.0816326530612246</v>
      </c>
    </row>
    <row r="197">
      <c r="B197" s="11" t="s">
        <v>9</v>
      </c>
      <c r="D197" s="11" t="s">
        <v>770</v>
      </c>
      <c r="E197" s="11" t="s">
        <v>674</v>
      </c>
      <c r="K197" s="8" t="s">
        <v>7</v>
      </c>
    </row>
    <row r="198">
      <c r="B198" s="8" t="s">
        <v>429</v>
      </c>
      <c r="C198" s="1">
        <v>0.0</v>
      </c>
      <c r="D198" s="8">
        <v>1.0</v>
      </c>
      <c r="E198" s="8">
        <v>1.0</v>
      </c>
      <c r="F198" s="8">
        <v>1.0</v>
      </c>
      <c r="G198" s="8">
        <v>1.0</v>
      </c>
      <c r="J198" s="8" t="s">
        <v>429</v>
      </c>
    </row>
    <row r="199">
      <c r="B199" s="8" t="s">
        <v>430</v>
      </c>
      <c r="C199" s="1">
        <v>1.0</v>
      </c>
      <c r="D199" s="8">
        <v>0.9503516756309474</v>
      </c>
      <c r="E199" s="8">
        <v>0.9764705882352941</v>
      </c>
      <c r="F199" s="8">
        <v>0.9309139190086303</v>
      </c>
      <c r="G199" s="8">
        <v>0.9709302325581395</v>
      </c>
      <c r="J199" s="8" t="s">
        <v>430</v>
      </c>
    </row>
    <row r="200">
      <c r="B200" s="8" t="s">
        <v>431</v>
      </c>
      <c r="C200" s="1">
        <v>2.0</v>
      </c>
      <c r="D200" s="8">
        <v>1.3715349606950764</v>
      </c>
      <c r="E200" s="8">
        <v>1.258823529411765</v>
      </c>
      <c r="F200" s="8">
        <v>1.2559415799955742</v>
      </c>
      <c r="G200" s="8">
        <v>1.2616279069767442</v>
      </c>
      <c r="J200" s="8" t="s">
        <v>431</v>
      </c>
    </row>
    <row r="201">
      <c r="B201" s="8" t="s">
        <v>432</v>
      </c>
      <c r="C201" s="1">
        <v>3.0</v>
      </c>
      <c r="D201" s="8">
        <v>1.8878085781271545</v>
      </c>
      <c r="E201" s="8">
        <v>1.9176470588235293</v>
      </c>
      <c r="F201" s="8">
        <v>1.843637973002877</v>
      </c>
      <c r="G201" s="8">
        <v>1.9186046511627906</v>
      </c>
      <c r="J201" s="8" t="s">
        <v>432</v>
      </c>
    </row>
    <row r="202">
      <c r="B202" s="8" t="s">
        <v>433</v>
      </c>
      <c r="C202" s="1">
        <v>4.0</v>
      </c>
      <c r="D202" s="8">
        <v>1.7910977796166045</v>
      </c>
      <c r="E202" s="8">
        <v>1.911764705882353</v>
      </c>
      <c r="F202" s="8">
        <v>1.7958840451427307</v>
      </c>
      <c r="G202" s="8">
        <v>1.877906976744186</v>
      </c>
      <c r="J202" s="8" t="s">
        <v>433</v>
      </c>
    </row>
    <row r="203">
      <c r="B203" s="8" t="s">
        <v>434</v>
      </c>
      <c r="C203" s="1">
        <v>5.0</v>
      </c>
      <c r="D203" s="8">
        <v>1.1742518273341607</v>
      </c>
      <c r="E203" s="8">
        <v>1.211764705882353</v>
      </c>
      <c r="F203" s="8">
        <v>1.0562071254702368</v>
      </c>
      <c r="G203" s="8">
        <v>1.2093023255813955</v>
      </c>
      <c r="J203" s="8" t="s">
        <v>434</v>
      </c>
    </row>
    <row r="204">
      <c r="B204" s="8" t="s">
        <v>435</v>
      </c>
      <c r="C204" s="1">
        <v>6.0</v>
      </c>
      <c r="D204" s="8">
        <v>0.7377947869259412</v>
      </c>
      <c r="E204" s="8">
        <v>0.9647058823529412</v>
      </c>
      <c r="F204" s="8">
        <v>0.7349413587076787</v>
      </c>
      <c r="G204" s="8">
        <v>0.9476744186046511</v>
      </c>
      <c r="J204" s="8" t="s">
        <v>435</v>
      </c>
    </row>
    <row r="205">
      <c r="B205" s="8" t="s">
        <v>708</v>
      </c>
      <c r="C205" s="1">
        <v>7.0</v>
      </c>
      <c r="D205" s="8">
        <v>0.7176251551510135</v>
      </c>
      <c r="E205" s="8">
        <v>0.9352941176470589</v>
      </c>
      <c r="F205" s="8">
        <v>0.7191856605443683</v>
      </c>
      <c r="G205" s="8">
        <v>0.9244186046511629</v>
      </c>
      <c r="J205" s="8" t="s">
        <v>708</v>
      </c>
    </row>
    <row r="207">
      <c r="B207" s="11" t="s">
        <v>5</v>
      </c>
      <c r="D207" s="11" t="s">
        <v>770</v>
      </c>
      <c r="E207" s="11" t="s">
        <v>674</v>
      </c>
    </row>
    <row r="208">
      <c r="B208" s="8" t="s">
        <v>429</v>
      </c>
      <c r="C208" s="1">
        <v>0.0</v>
      </c>
      <c r="D208" s="8">
        <v>1.0</v>
      </c>
      <c r="E208" s="8">
        <v>1.0</v>
      </c>
      <c r="F208" s="8">
        <v>1.0</v>
      </c>
      <c r="G208" s="8">
        <v>1.0</v>
      </c>
      <c r="K208" s="8" t="s">
        <v>9</v>
      </c>
    </row>
    <row r="209">
      <c r="B209" s="8" t="s">
        <v>430</v>
      </c>
      <c r="C209" s="1">
        <v>1.0</v>
      </c>
      <c r="D209" s="8">
        <v>0.9810089020771513</v>
      </c>
      <c r="E209" s="8">
        <v>1.0</v>
      </c>
      <c r="F209" s="8">
        <v>1.0</v>
      </c>
      <c r="G209" s="8">
        <v>1.0851063829787235</v>
      </c>
      <c r="J209" s="8" t="s">
        <v>429</v>
      </c>
    </row>
    <row r="210">
      <c r="B210" s="8" t="s">
        <v>431</v>
      </c>
      <c r="C210" s="1">
        <v>2.0</v>
      </c>
      <c r="D210" s="8">
        <v>0.9940652818991097</v>
      </c>
      <c r="E210" s="8">
        <v>0.9387755102040817</v>
      </c>
      <c r="F210" s="8">
        <v>0.9878682842287696</v>
      </c>
      <c r="G210" s="8">
        <v>1.0638297872340425</v>
      </c>
      <c r="J210" s="8" t="s">
        <v>430</v>
      </c>
    </row>
    <row r="211">
      <c r="B211" s="8" t="s">
        <v>432</v>
      </c>
      <c r="C211" s="1">
        <v>3.0</v>
      </c>
      <c r="D211" s="8">
        <v>1.345994065281899</v>
      </c>
      <c r="E211" s="8">
        <v>1.326530612244898</v>
      </c>
      <c r="F211" s="8">
        <v>1.3093587521663779</v>
      </c>
      <c r="G211" s="8">
        <v>1.4255319148936172</v>
      </c>
      <c r="J211" s="8" t="s">
        <v>431</v>
      </c>
    </row>
    <row r="212">
      <c r="B212" s="8" t="s">
        <v>433</v>
      </c>
      <c r="C212" s="1">
        <v>4.0</v>
      </c>
      <c r="D212" s="8">
        <v>1.3157270029673591</v>
      </c>
      <c r="E212" s="8">
        <v>1.3673469387755104</v>
      </c>
      <c r="F212" s="8">
        <v>1.2850953206239168</v>
      </c>
      <c r="G212" s="8">
        <v>1.3617021276595747</v>
      </c>
      <c r="J212" s="8" t="s">
        <v>432</v>
      </c>
    </row>
    <row r="213">
      <c r="B213" s="8" t="s">
        <v>434</v>
      </c>
      <c r="C213" s="1">
        <v>5.0</v>
      </c>
      <c r="D213" s="8">
        <v>1.198219584569733</v>
      </c>
      <c r="E213" s="8">
        <v>1.2653061224489797</v>
      </c>
      <c r="F213" s="8">
        <v>1.2253032928942809</v>
      </c>
      <c r="G213" s="8">
        <v>1.3404255319148937</v>
      </c>
      <c r="J213" s="8" t="s">
        <v>433</v>
      </c>
    </row>
    <row r="214">
      <c r="B214" s="8" t="s">
        <v>435</v>
      </c>
      <c r="C214" s="1">
        <v>6.0</v>
      </c>
      <c r="D214" s="8">
        <v>1.2729970326409494</v>
      </c>
      <c r="E214" s="8">
        <v>1.3469387755102042</v>
      </c>
      <c r="F214" s="8">
        <v>1.2487001733102254</v>
      </c>
      <c r="G214" s="8">
        <v>1.3617021276595747</v>
      </c>
      <c r="J214" s="8" t="s">
        <v>434</v>
      </c>
    </row>
    <row r="215">
      <c r="B215" s="8" t="s">
        <v>708</v>
      </c>
      <c r="C215" s="1">
        <v>7.0</v>
      </c>
      <c r="D215" s="8">
        <v>1.1827893175074182</v>
      </c>
      <c r="E215" s="8">
        <v>1.2653061224489797</v>
      </c>
      <c r="F215" s="8">
        <v>1.1802426343154246</v>
      </c>
      <c r="G215" s="8">
        <v>1.3829787234042554</v>
      </c>
      <c r="J215" s="8" t="s">
        <v>435</v>
      </c>
    </row>
    <row r="216">
      <c r="J216" s="8" t="s">
        <v>708</v>
      </c>
    </row>
    <row r="217">
      <c r="B217" s="11" t="s">
        <v>16</v>
      </c>
      <c r="D217" s="11" t="s">
        <v>770</v>
      </c>
      <c r="E217" s="11" t="s">
        <v>674</v>
      </c>
    </row>
    <row r="218">
      <c r="B218" s="8" t="s">
        <v>429</v>
      </c>
      <c r="C218" s="1">
        <v>0.0</v>
      </c>
      <c r="D218" s="8">
        <v>1.0</v>
      </c>
      <c r="E218" s="8">
        <v>1.0</v>
      </c>
      <c r="F218" s="8">
        <v>1.0</v>
      </c>
      <c r="G218" s="8">
        <v>1.0</v>
      </c>
    </row>
    <row r="219">
      <c r="B219" s="8" t="s">
        <v>430</v>
      </c>
      <c r="C219" s="1">
        <v>1.0</v>
      </c>
      <c r="D219" s="8">
        <v>1.1428490411646994</v>
      </c>
      <c r="E219" s="8">
        <v>1.0598290598290598</v>
      </c>
      <c r="F219" s="8">
        <v>1.1454716593420433</v>
      </c>
      <c r="G219" s="8">
        <v>1.056</v>
      </c>
      <c r="K219" s="8" t="s">
        <v>5</v>
      </c>
    </row>
    <row r="220">
      <c r="B220" s="8" t="s">
        <v>431</v>
      </c>
      <c r="C220" s="1">
        <v>2.0</v>
      </c>
      <c r="D220" s="8">
        <v>4.343981657768308</v>
      </c>
      <c r="E220" s="8">
        <v>4.008547008547009</v>
      </c>
      <c r="F220" s="8">
        <v>4.313029875183116</v>
      </c>
      <c r="G220" s="8">
        <v>4.064</v>
      </c>
      <c r="J220" s="8" t="s">
        <v>429</v>
      </c>
    </row>
    <row r="221">
      <c r="B221" s="8" t="s">
        <v>432</v>
      </c>
      <c r="C221" s="1">
        <v>3.0</v>
      </c>
      <c r="D221" s="8">
        <v>4.085557923050126</v>
      </c>
      <c r="E221" s="8">
        <v>4.641025641025641</v>
      </c>
      <c r="F221" s="8">
        <v>4.127567761051565</v>
      </c>
      <c r="G221" s="8">
        <v>4.4719999999999995</v>
      </c>
      <c r="J221" s="8" t="s">
        <v>430</v>
      </c>
    </row>
    <row r="222">
      <c r="B222" s="8" t="s">
        <v>433</v>
      </c>
      <c r="C222" s="1">
        <v>4.0</v>
      </c>
      <c r="D222" s="8">
        <v>3.0084338618337374</v>
      </c>
      <c r="E222" s="8">
        <v>3.4957264957264957</v>
      </c>
      <c r="F222" s="8">
        <v>2.996036086198554</v>
      </c>
      <c r="G222" s="8">
        <v>3.272</v>
      </c>
      <c r="J222" s="8" t="s">
        <v>431</v>
      </c>
    </row>
    <row r="223">
      <c r="B223" s="8" t="s">
        <v>434</v>
      </c>
      <c r="C223" s="1">
        <v>5.0</v>
      </c>
      <c r="D223" s="8">
        <v>3.706653920003889</v>
      </c>
      <c r="E223" s="8">
        <v>4.504273504273504</v>
      </c>
      <c r="F223" s="8">
        <v>3.7254293687566706</v>
      </c>
      <c r="G223" s="8">
        <v>4.264</v>
      </c>
      <c r="J223" s="8" t="s">
        <v>432</v>
      </c>
    </row>
    <row r="224">
      <c r="B224" s="8" t="s">
        <v>435</v>
      </c>
      <c r="C224" s="1">
        <v>6.0</v>
      </c>
      <c r="D224" s="8">
        <v>0.677463522129773</v>
      </c>
      <c r="E224" s="8">
        <v>1.2735042735042736</v>
      </c>
      <c r="F224" s="8">
        <v>0.687215383697576</v>
      </c>
      <c r="G224" s="8">
        <v>1.216</v>
      </c>
      <c r="J224" s="8" t="s">
        <v>433</v>
      </c>
    </row>
    <row r="225">
      <c r="B225" s="8" t="s">
        <v>708</v>
      </c>
      <c r="C225" s="1">
        <v>7.0</v>
      </c>
      <c r="D225" s="8">
        <v>0.6351888909593214</v>
      </c>
      <c r="E225" s="8">
        <v>1.2564102564102564</v>
      </c>
      <c r="F225" s="8">
        <v>0.6674289577823295</v>
      </c>
      <c r="G225" s="8">
        <v>1.192</v>
      </c>
      <c r="J225" s="8" t="s">
        <v>434</v>
      </c>
    </row>
    <row r="226">
      <c r="J226" s="8" t="s">
        <v>435</v>
      </c>
    </row>
    <row r="227">
      <c r="B227" s="11" t="s">
        <v>701</v>
      </c>
      <c r="D227" s="11" t="s">
        <v>770</v>
      </c>
      <c r="E227" s="11" t="s">
        <v>674</v>
      </c>
      <c r="J227" s="8" t="s">
        <v>708</v>
      </c>
    </row>
    <row r="228">
      <c r="B228" s="8" t="s">
        <v>429</v>
      </c>
      <c r="C228" s="1">
        <v>0.0</v>
      </c>
      <c r="D228" s="8">
        <v>1.0</v>
      </c>
      <c r="E228" s="8">
        <v>1.0</v>
      </c>
      <c r="F228" s="8">
        <v>1.0</v>
      </c>
      <c r="G228" s="8">
        <v>1.0</v>
      </c>
    </row>
    <row r="229">
      <c r="B229" s="8" t="s">
        <v>430</v>
      </c>
      <c r="C229" s="1">
        <v>1.0</v>
      </c>
      <c r="D229" s="8">
        <v>0.9524272758653152</v>
      </c>
      <c r="E229" s="8">
        <v>1.0</v>
      </c>
      <c r="F229" s="8">
        <v>0.9547105208549492</v>
      </c>
      <c r="G229" s="8">
        <v>0.9923076923076923</v>
      </c>
    </row>
    <row r="230">
      <c r="B230" s="8" t="s">
        <v>431</v>
      </c>
      <c r="C230" s="1">
        <v>2.0</v>
      </c>
      <c r="D230" s="8">
        <v>0.9493833746508928</v>
      </c>
      <c r="E230" s="8">
        <v>1.0</v>
      </c>
      <c r="F230" s="8">
        <v>0.9501971363353393</v>
      </c>
      <c r="G230" s="8">
        <v>1.0</v>
      </c>
      <c r="K230" s="8" t="s">
        <v>16</v>
      </c>
    </row>
    <row r="231">
      <c r="B231" s="8" t="s">
        <v>432</v>
      </c>
      <c r="C231" s="1">
        <v>3.0</v>
      </c>
      <c r="D231" s="8">
        <v>1.3545674208428782</v>
      </c>
      <c r="E231" s="8">
        <v>1.2923076923076922</v>
      </c>
      <c r="F231" s="8">
        <v>1.3573355467939408</v>
      </c>
      <c r="G231" s="8">
        <v>1.2923076923076922</v>
      </c>
      <c r="J231" s="8" t="s">
        <v>429</v>
      </c>
    </row>
    <row r="232">
      <c r="B232" s="8" t="s">
        <v>433</v>
      </c>
      <c r="C232" s="1">
        <v>4.0</v>
      </c>
      <c r="D232" s="8">
        <v>1.3784165437600024</v>
      </c>
      <c r="E232" s="8">
        <v>1.3076923076923077</v>
      </c>
      <c r="F232" s="8">
        <v>1.3904336999377465</v>
      </c>
      <c r="G232" s="8">
        <v>1.3076923076923077</v>
      </c>
      <c r="J232" s="8" t="s">
        <v>430</v>
      </c>
    </row>
    <row r="233">
      <c r="B233" s="8" t="s">
        <v>434</v>
      </c>
      <c r="C233" s="1">
        <v>5.0</v>
      </c>
      <c r="D233" s="8">
        <v>0.978002322151442</v>
      </c>
      <c r="E233" s="8">
        <v>1.1307692307692307</v>
      </c>
      <c r="F233" s="8">
        <v>0.9742166424569413</v>
      </c>
      <c r="G233" s="8">
        <v>1.123076923076923</v>
      </c>
      <c r="J233" s="8" t="s">
        <v>431</v>
      </c>
    </row>
    <row r="234">
      <c r="B234" s="8" t="s">
        <v>435</v>
      </c>
      <c r="C234" s="1">
        <v>6.0</v>
      </c>
      <c r="D234" s="8">
        <v>1.0069664543257915</v>
      </c>
      <c r="E234" s="8">
        <v>1.1615384615384614</v>
      </c>
      <c r="F234" s="8">
        <v>1.013903299439718</v>
      </c>
      <c r="G234" s="8">
        <v>1.1692307692307693</v>
      </c>
      <c r="J234" s="8" t="s">
        <v>432</v>
      </c>
    </row>
    <row r="235">
      <c r="B235" s="8" t="s">
        <v>708</v>
      </c>
      <c r="C235" s="1">
        <v>7.0</v>
      </c>
      <c r="D235" s="8">
        <v>0.9802303323186996</v>
      </c>
      <c r="E235" s="8">
        <v>1.123076923076923</v>
      </c>
      <c r="F235" s="8">
        <v>0.9843847271218096</v>
      </c>
      <c r="G235" s="8">
        <v>1.123076923076923</v>
      </c>
      <c r="J235" s="8" t="s">
        <v>433</v>
      </c>
    </row>
    <row r="236">
      <c r="J236" s="8" t="s">
        <v>434</v>
      </c>
    </row>
    <row r="237">
      <c r="B237" s="11" t="s">
        <v>18</v>
      </c>
      <c r="D237" s="11" t="s">
        <v>770</v>
      </c>
      <c r="E237" s="11" t="s">
        <v>674</v>
      </c>
      <c r="J237" s="8" t="s">
        <v>435</v>
      </c>
    </row>
    <row r="238">
      <c r="B238" s="8" t="s">
        <v>429</v>
      </c>
      <c r="C238" s="1">
        <v>0.0</v>
      </c>
      <c r="D238" s="8">
        <v>1.0</v>
      </c>
      <c r="E238" s="8">
        <v>1.0</v>
      </c>
      <c r="F238" s="8">
        <v>1.0</v>
      </c>
      <c r="G238" s="8">
        <v>1.0</v>
      </c>
      <c r="J238" s="8" t="s">
        <v>708</v>
      </c>
    </row>
    <row r="239">
      <c r="B239" s="8" t="s">
        <v>430</v>
      </c>
      <c r="C239" s="1">
        <v>1.0</v>
      </c>
      <c r="D239" s="8">
        <v>1.1299681450624848</v>
      </c>
      <c r="E239" s="8">
        <v>1.3695652173913042</v>
      </c>
      <c r="F239" s="8">
        <v>1.1126120020062082</v>
      </c>
      <c r="G239" s="8">
        <v>1.265625</v>
      </c>
    </row>
    <row r="240">
      <c r="B240" s="8" t="s">
        <v>431</v>
      </c>
      <c r="C240" s="1">
        <v>2.0</v>
      </c>
      <c r="D240" s="8">
        <v>3.8274687576574373</v>
      </c>
      <c r="E240" s="8">
        <v>5.0434782608695645</v>
      </c>
      <c r="F240" s="8">
        <v>3.7480852909679956</v>
      </c>
      <c r="G240" s="8">
        <v>5.42578125</v>
      </c>
    </row>
    <row r="241">
      <c r="B241" s="8" t="s">
        <v>432</v>
      </c>
      <c r="C241" s="1">
        <v>3.0</v>
      </c>
      <c r="D241" s="8">
        <v>3.0344850118435023</v>
      </c>
      <c r="E241" s="8">
        <v>5.239130434782608</v>
      </c>
      <c r="F241" s="8">
        <v>2.9882406365645036</v>
      </c>
      <c r="G241" s="8">
        <v>5.921875</v>
      </c>
      <c r="K241" s="8" t="s">
        <v>701</v>
      </c>
    </row>
    <row r="242">
      <c r="B242" s="8" t="s">
        <v>433</v>
      </c>
      <c r="C242" s="1">
        <v>4.0</v>
      </c>
      <c r="D242" s="8">
        <v>1.9930940129053336</v>
      </c>
      <c r="E242" s="8">
        <v>3.9565217391304346</v>
      </c>
      <c r="F242" s="8">
        <v>1.964383023139174</v>
      </c>
      <c r="G242" s="8">
        <v>4.0234375</v>
      </c>
      <c r="J242" s="8" t="s">
        <v>429</v>
      </c>
    </row>
    <row r="243">
      <c r="B243" s="8" t="s">
        <v>434</v>
      </c>
      <c r="C243" s="1">
        <v>5.0</v>
      </c>
      <c r="D243" s="8">
        <v>2.965143347218819</v>
      </c>
      <c r="E243" s="8">
        <v>5.41304347826087</v>
      </c>
      <c r="F243" s="8">
        <v>2.933788345013623</v>
      </c>
      <c r="G243" s="8">
        <v>6.16015625</v>
      </c>
      <c r="J243" s="8" t="s">
        <v>430</v>
      </c>
    </row>
    <row r="244">
      <c r="B244" s="8" t="s">
        <v>435</v>
      </c>
      <c r="C244" s="1">
        <v>6.0</v>
      </c>
      <c r="D244" s="8">
        <v>0.5388181001388549</v>
      </c>
      <c r="E244" s="8">
        <v>1.6086956521739129</v>
      </c>
      <c r="F244" s="8">
        <v>0.5668623171707039</v>
      </c>
      <c r="G244" s="8">
        <v>1.4765625</v>
      </c>
      <c r="J244" s="8" t="s">
        <v>431</v>
      </c>
    </row>
    <row r="245">
      <c r="B245" s="8" t="s">
        <v>708</v>
      </c>
      <c r="C245" s="1">
        <v>7.0</v>
      </c>
      <c r="D245" s="8">
        <v>0.4703504043126685</v>
      </c>
      <c r="E245" s="8">
        <v>1.7173913043478262</v>
      </c>
      <c r="F245" s="8">
        <v>0.47106586599070094</v>
      </c>
      <c r="G245" s="8">
        <v>1.5625</v>
      </c>
      <c r="J245" s="8" t="s">
        <v>432</v>
      </c>
    </row>
    <row r="246">
      <c r="J246" s="8" t="s">
        <v>433</v>
      </c>
    </row>
    <row r="247">
      <c r="B247" s="11" t="s">
        <v>14</v>
      </c>
      <c r="D247" s="11" t="s">
        <v>770</v>
      </c>
      <c r="E247" s="11" t="s">
        <v>674</v>
      </c>
      <c r="J247" s="8" t="s">
        <v>434</v>
      </c>
    </row>
    <row r="248">
      <c r="B248" s="8" t="s">
        <v>429</v>
      </c>
      <c r="C248" s="1">
        <v>0.0</v>
      </c>
      <c r="D248" s="8">
        <v>1.0</v>
      </c>
      <c r="E248" s="8">
        <v>1.0</v>
      </c>
      <c r="F248" s="8">
        <v>1.0</v>
      </c>
      <c r="G248" s="8">
        <v>1.0</v>
      </c>
      <c r="J248" s="8" t="s">
        <v>435</v>
      </c>
    </row>
    <row r="249">
      <c r="B249" s="8" t="s">
        <v>430</v>
      </c>
      <c r="C249" s="1">
        <v>1.0</v>
      </c>
      <c r="D249" s="8">
        <v>1.0485184583613707</v>
      </c>
      <c r="E249" s="8">
        <v>0.9230769230769231</v>
      </c>
      <c r="F249" s="8">
        <v>1.035553233079796</v>
      </c>
      <c r="G249" s="8">
        <v>0.9626865671641791</v>
      </c>
      <c r="J249" s="8" t="s">
        <v>708</v>
      </c>
    </row>
    <row r="250">
      <c r="B250" s="8" t="s">
        <v>431</v>
      </c>
      <c r="C250" s="1">
        <v>2.0</v>
      </c>
      <c r="D250" s="8">
        <v>3.2283685639371646</v>
      </c>
      <c r="E250" s="8">
        <v>3.0139860139860137</v>
      </c>
      <c r="F250" s="8">
        <v>3.1979910584683267</v>
      </c>
      <c r="G250" s="8">
        <v>3.2238805970149254</v>
      </c>
    </row>
    <row r="251">
      <c r="B251" s="8" t="s">
        <v>432</v>
      </c>
      <c r="C251" s="1">
        <v>3.0</v>
      </c>
      <c r="D251" s="8">
        <v>2.7820497946492795</v>
      </c>
      <c r="E251" s="8">
        <v>3.118881118881119</v>
      </c>
      <c r="F251" s="8">
        <v>2.746540478817085</v>
      </c>
      <c r="G251" s="8">
        <v>3.335820895522388</v>
      </c>
    </row>
    <row r="252">
      <c r="B252" s="8" t="s">
        <v>433</v>
      </c>
      <c r="C252" s="1">
        <v>4.0</v>
      </c>
      <c r="D252" s="8">
        <v>1.997285193865002</v>
      </c>
      <c r="E252" s="8">
        <v>2.4195804195804196</v>
      </c>
      <c r="F252" s="8">
        <v>1.9200487719909423</v>
      </c>
      <c r="G252" s="8">
        <v>2.529850746268657</v>
      </c>
      <c r="K252" s="8" t="s">
        <v>18</v>
      </c>
    </row>
    <row r="253">
      <c r="B253" s="8" t="s">
        <v>434</v>
      </c>
      <c r="C253" s="1">
        <v>5.0</v>
      </c>
      <c r="D253" s="8">
        <v>2.659036591874144</v>
      </c>
      <c r="E253" s="8">
        <v>3.2167832167832167</v>
      </c>
      <c r="F253" s="8">
        <v>2.6335326791693277</v>
      </c>
      <c r="G253" s="8">
        <v>3.470149253731343</v>
      </c>
      <c r="J253" s="8" t="s">
        <v>429</v>
      </c>
    </row>
    <row r="254">
      <c r="B254" s="8" t="s">
        <v>435</v>
      </c>
      <c r="C254" s="1">
        <v>6.0</v>
      </c>
      <c r="D254" s="8">
        <v>0.6230132027751352</v>
      </c>
      <c r="E254" s="8">
        <v>1.111888111888112</v>
      </c>
      <c r="F254" s="8">
        <v>0.6621765468656253</v>
      </c>
      <c r="G254" s="8">
        <v>1.1865671641791045</v>
      </c>
      <c r="J254" s="8" t="s">
        <v>430</v>
      </c>
    </row>
    <row r="255">
      <c r="B255" s="8" t="s">
        <v>708</v>
      </c>
      <c r="C255" s="1">
        <v>7.0</v>
      </c>
      <c r="D255" s="8">
        <v>1.6330255006148917</v>
      </c>
      <c r="E255" s="8">
        <v>1.118881118881119</v>
      </c>
      <c r="F255" s="8">
        <v>1.6289070816156688</v>
      </c>
      <c r="G255" s="8">
        <v>1.1865671641791045</v>
      </c>
      <c r="J255" s="8" t="s">
        <v>431</v>
      </c>
    </row>
    <row r="256">
      <c r="J256" s="8" t="s">
        <v>432</v>
      </c>
    </row>
    <row r="257">
      <c r="B257" s="11" t="s">
        <v>7</v>
      </c>
      <c r="J257" s="8" t="s">
        <v>433</v>
      </c>
    </row>
    <row r="258">
      <c r="B258" s="8" t="s">
        <v>429</v>
      </c>
      <c r="C258" s="1">
        <v>0.0</v>
      </c>
      <c r="D258" s="8">
        <v>1.0</v>
      </c>
      <c r="E258" s="8">
        <v>1.0</v>
      </c>
      <c r="F258" s="8">
        <v>1.0</v>
      </c>
      <c r="G258" s="8">
        <v>1.0</v>
      </c>
      <c r="J258" s="8" t="s">
        <v>434</v>
      </c>
    </row>
    <row r="259">
      <c r="B259" s="8" t="s">
        <v>430</v>
      </c>
      <c r="C259" s="1">
        <v>1.0</v>
      </c>
      <c r="D259" s="8">
        <v>1.005503188502798</v>
      </c>
      <c r="E259" s="8">
        <v>1.2898550724637683</v>
      </c>
      <c r="F259" s="8">
        <v>1.0162480947589685</v>
      </c>
      <c r="G259" s="8">
        <v>1.3214285714285714</v>
      </c>
      <c r="J259" s="8" t="s">
        <v>435</v>
      </c>
    </row>
    <row r="260">
      <c r="B260" s="8" t="s">
        <v>431</v>
      </c>
      <c r="C260" s="1">
        <v>2.0</v>
      </c>
      <c r="D260" s="8">
        <v>2.7827913808169265</v>
      </c>
      <c r="E260" s="8">
        <v>2.4347826086956523</v>
      </c>
      <c r="F260" s="8">
        <v>2.8048933563124496</v>
      </c>
      <c r="G260" s="8">
        <v>2.4107142857142856</v>
      </c>
      <c r="J260" s="8" t="s">
        <v>708</v>
      </c>
    </row>
    <row r="261">
      <c r="B261" s="8" t="s">
        <v>432</v>
      </c>
      <c r="C261" s="1">
        <v>3.0</v>
      </c>
      <c r="D261" s="8">
        <v>2.920618984760878</v>
      </c>
      <c r="E261" s="8">
        <v>2.695652173913044</v>
      </c>
      <c r="F261" s="8">
        <v>2.9366613203693928</v>
      </c>
      <c r="G261" s="8">
        <v>2.696428571428571</v>
      </c>
    </row>
    <row r="262">
      <c r="B262" s="8" t="s">
        <v>433</v>
      </c>
      <c r="C262" s="1">
        <v>4.0</v>
      </c>
      <c r="D262" s="8">
        <v>2.3683851736169212</v>
      </c>
      <c r="E262" s="8">
        <v>2.36231884057971</v>
      </c>
      <c r="F262" s="8">
        <v>2.3950050308325284</v>
      </c>
      <c r="G262" s="8">
        <v>2.4821428571428568</v>
      </c>
    </row>
    <row r="263">
      <c r="B263" s="8" t="s">
        <v>434</v>
      </c>
      <c r="C263" s="1">
        <v>5.0</v>
      </c>
      <c r="D263" s="8">
        <v>2.296527661578696</v>
      </c>
      <c r="E263" s="8">
        <v>2.4130434782608696</v>
      </c>
      <c r="F263" s="8">
        <v>2.331188173060639</v>
      </c>
      <c r="G263" s="8">
        <v>2.5446428571428568</v>
      </c>
      <c r="K263" s="8" t="s">
        <v>14</v>
      </c>
    </row>
    <row r="264">
      <c r="B264" s="8" t="s">
        <v>435</v>
      </c>
      <c r="C264" s="1">
        <v>6.0</v>
      </c>
      <c r="D264" s="8">
        <v>0.6437119254342748</v>
      </c>
      <c r="E264" s="8">
        <v>1.5</v>
      </c>
      <c r="F264" s="8">
        <v>0.6703758679431366</v>
      </c>
      <c r="G264" s="8">
        <v>1.5178571428571426</v>
      </c>
      <c r="J264" s="8" t="s">
        <v>429</v>
      </c>
    </row>
    <row r="265">
      <c r="B265" s="8" t="s">
        <v>708</v>
      </c>
      <c r="C265" s="1">
        <v>7.0</v>
      </c>
      <c r="D265" s="8">
        <v>0.7033050117438538</v>
      </c>
      <c r="E265" s="8">
        <v>1.4420289855072466</v>
      </c>
      <c r="F265" s="8">
        <v>0.7536984090614759</v>
      </c>
      <c r="G265" s="8">
        <v>1.4017857142857142</v>
      </c>
      <c r="J265" s="8" t="s">
        <v>430</v>
      </c>
    </row>
    <row r="266">
      <c r="J266" s="8" t="s">
        <v>431</v>
      </c>
    </row>
    <row r="267">
      <c r="B267" s="11" t="s">
        <v>771</v>
      </c>
      <c r="J267" s="8" t="s">
        <v>432</v>
      </c>
    </row>
    <row r="268">
      <c r="B268" s="8" t="s">
        <v>429</v>
      </c>
      <c r="C268" s="1">
        <v>0.0</v>
      </c>
      <c r="D268" s="8">
        <v>1.0</v>
      </c>
      <c r="E268" s="8" t="e">
        <v>#DIV/0!</v>
      </c>
      <c r="J268" s="8" t="s">
        <v>433</v>
      </c>
    </row>
    <row r="269">
      <c r="B269" s="8" t="s">
        <v>430</v>
      </c>
      <c r="C269" s="1">
        <v>1.0</v>
      </c>
      <c r="D269" s="8">
        <v>1.2033651848774407</v>
      </c>
      <c r="E269" s="8" t="e">
        <v>#DIV/0!</v>
      </c>
      <c r="J269" s="8" t="s">
        <v>434</v>
      </c>
    </row>
    <row r="270">
      <c r="B270" s="8" t="s">
        <v>431</v>
      </c>
      <c r="C270" s="1">
        <v>2.0</v>
      </c>
      <c r="D270" s="8">
        <v>3.44178437889489</v>
      </c>
      <c r="E270" s="8" t="e">
        <v>#DIV/0!</v>
      </c>
      <c r="J270" s="8" t="s">
        <v>435</v>
      </c>
    </row>
    <row r="271">
      <c r="B271" s="8" t="s">
        <v>432</v>
      </c>
      <c r="C271" s="1">
        <v>3.0</v>
      </c>
      <c r="D271" s="8">
        <v>2.954403822185293</v>
      </c>
      <c r="E271" s="8" t="e">
        <v>#DIV/0!</v>
      </c>
      <c r="J271" s="8" t="s">
        <v>708</v>
      </c>
    </row>
    <row r="272">
      <c r="B272" s="8" t="s">
        <v>433</v>
      </c>
      <c r="C272" s="1">
        <v>4.0</v>
      </c>
      <c r="D272" s="8">
        <v>2.1632218529289573</v>
      </c>
      <c r="E272" s="8" t="e">
        <v>#DIV/0!</v>
      </c>
    </row>
    <row r="273">
      <c r="B273" s="8" t="s">
        <v>434</v>
      </c>
      <c r="C273" s="1">
        <v>5.0</v>
      </c>
      <c r="D273" s="8">
        <v>2.7324470294972993</v>
      </c>
      <c r="E273" s="8" t="e">
        <v>#DIV/0!</v>
      </c>
    </row>
    <row r="274">
      <c r="B274" s="8" t="s">
        <v>435</v>
      </c>
      <c r="C274" s="1">
        <v>6.0</v>
      </c>
      <c r="D274" s="8">
        <v>0.796790610718737</v>
      </c>
      <c r="E274" s="8" t="e">
        <v>#DIV/0!</v>
      </c>
      <c r="K274" s="8" t="s">
        <v>10</v>
      </c>
    </row>
    <row r="275">
      <c r="B275" s="8" t="s">
        <v>708</v>
      </c>
      <c r="C275" s="1">
        <v>7.0</v>
      </c>
      <c r="D275" s="8">
        <v>0.7406003323639386</v>
      </c>
      <c r="E275" s="8" t="e">
        <v>#DIV/0!</v>
      </c>
      <c r="J275" s="8" t="s">
        <v>429</v>
      </c>
    </row>
    <row r="276">
      <c r="J276" s="8" t="s">
        <v>430</v>
      </c>
    </row>
    <row r="277">
      <c r="B277" s="11" t="s">
        <v>10</v>
      </c>
      <c r="J277" s="8" t="s">
        <v>431</v>
      </c>
    </row>
    <row r="278">
      <c r="B278" s="8" t="s">
        <v>429</v>
      </c>
      <c r="C278" s="1">
        <v>0.0</v>
      </c>
      <c r="D278" s="8">
        <v>1.0</v>
      </c>
      <c r="E278" s="8">
        <v>1.0</v>
      </c>
      <c r="F278" s="8">
        <v>1.0</v>
      </c>
      <c r="G278" s="8">
        <v>1.0</v>
      </c>
      <c r="J278" s="8" t="s">
        <v>432</v>
      </c>
    </row>
    <row r="279">
      <c r="B279" s="8" t="s">
        <v>430</v>
      </c>
      <c r="C279" s="1">
        <v>1.0</v>
      </c>
      <c r="D279" s="8">
        <v>1.1471065609588613</v>
      </c>
      <c r="E279" s="8">
        <v>1.1506849315068493</v>
      </c>
      <c r="F279" s="8">
        <v>1.14580265095729</v>
      </c>
      <c r="G279" s="8">
        <v>1.1912568306010929</v>
      </c>
      <c r="J279" s="8" t="s">
        <v>433</v>
      </c>
    </row>
    <row r="280">
      <c r="B280" s="8" t="s">
        <v>431</v>
      </c>
      <c r="C280" s="1">
        <v>2.0</v>
      </c>
      <c r="D280" s="8">
        <v>3.7601598102253577</v>
      </c>
      <c r="E280" s="8">
        <v>3.232876712328767</v>
      </c>
      <c r="F280" s="8">
        <v>3.7924994740164104</v>
      </c>
      <c r="G280" s="8">
        <v>3.3879781420765025</v>
      </c>
      <c r="J280" s="8" t="s">
        <v>434</v>
      </c>
    </row>
    <row r="281">
      <c r="B281" s="8" t="s">
        <v>432</v>
      </c>
      <c r="C281" s="1">
        <v>3.0</v>
      </c>
      <c r="D281" s="8">
        <v>3.4548348835757534</v>
      </c>
      <c r="E281" s="8">
        <v>3.1849315068493156</v>
      </c>
      <c r="F281" s="8">
        <v>3.4250473385230378</v>
      </c>
      <c r="G281" s="8">
        <v>3.4098360655737703</v>
      </c>
      <c r="J281" s="8" t="s">
        <v>435</v>
      </c>
    </row>
    <row r="282">
      <c r="B282" s="8" t="s">
        <v>433</v>
      </c>
      <c r="C282" s="1">
        <v>4.0</v>
      </c>
      <c r="D282" s="8">
        <v>2.535832448966852</v>
      </c>
      <c r="E282" s="8">
        <v>2.5</v>
      </c>
      <c r="F282" s="8">
        <v>2.5485482852934984</v>
      </c>
      <c r="G282" s="8">
        <v>2.6338797814207653</v>
      </c>
      <c r="J282" s="8" t="s">
        <v>708</v>
      </c>
    </row>
    <row r="283">
      <c r="B283" s="8" t="s">
        <v>434</v>
      </c>
      <c r="C283" s="1">
        <v>5.0</v>
      </c>
      <c r="D283" s="8">
        <v>3.1873712466446094</v>
      </c>
      <c r="E283" s="8">
        <v>3.3287671232876717</v>
      </c>
      <c r="F283" s="8">
        <v>3.2047654113191664</v>
      </c>
      <c r="G283" s="8">
        <v>3.3879781420765025</v>
      </c>
    </row>
    <row r="284">
      <c r="B284" s="8" t="s">
        <v>435</v>
      </c>
      <c r="C284" s="1">
        <v>6.0</v>
      </c>
      <c r="D284" s="8">
        <v>0.8658155939821461</v>
      </c>
      <c r="E284" s="8">
        <v>1.2602739726027399</v>
      </c>
      <c r="F284" s="8">
        <v>0.8709762255417631</v>
      </c>
      <c r="G284" s="8">
        <v>1.2513661202185793</v>
      </c>
    </row>
    <row r="285">
      <c r="B285" s="8" t="s">
        <v>708</v>
      </c>
      <c r="C285" s="1">
        <v>7.0</v>
      </c>
      <c r="D285" s="8">
        <v>0.8891628690929522</v>
      </c>
      <c r="E285" s="8">
        <v>1.2739726027397262</v>
      </c>
      <c r="F285" s="8">
        <v>0.9065853145381865</v>
      </c>
      <c r="G285" s="8">
        <v>1.366120218579235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2">
      <c r="E12" s="1" t="s">
        <v>796</v>
      </c>
      <c r="F12" s="1" t="s">
        <v>797</v>
      </c>
    </row>
    <row r="13">
      <c r="D13" s="1" t="s">
        <v>4</v>
      </c>
      <c r="E13" s="1">
        <v>0.29</v>
      </c>
      <c r="F13" s="1">
        <v>0.08</v>
      </c>
    </row>
    <row r="14">
      <c r="D14" s="1" t="s">
        <v>7</v>
      </c>
      <c r="E14" s="1">
        <v>1.09</v>
      </c>
      <c r="F14" s="1">
        <v>0.3</v>
      </c>
    </row>
    <row r="15">
      <c r="D15" s="1" t="s">
        <v>9</v>
      </c>
      <c r="E15" s="1">
        <v>0.2</v>
      </c>
      <c r="F15" s="1">
        <v>0.08</v>
      </c>
    </row>
    <row r="16">
      <c r="D16" s="1" t="s">
        <v>5</v>
      </c>
      <c r="E16" s="1">
        <v>0.55</v>
      </c>
      <c r="F16" s="1">
        <v>0.27</v>
      </c>
    </row>
    <row r="17">
      <c r="D17" s="1" t="s">
        <v>771</v>
      </c>
      <c r="E17" s="1">
        <v>0.87</v>
      </c>
      <c r="F17" s="1">
        <v>0.38</v>
      </c>
    </row>
    <row r="18">
      <c r="D18" s="1" t="s">
        <v>16</v>
      </c>
      <c r="E18" s="1">
        <v>0.24</v>
      </c>
      <c r="F18" s="1">
        <v>0.1</v>
      </c>
    </row>
    <row r="19">
      <c r="D19" s="1" t="s">
        <v>701</v>
      </c>
      <c r="E19" s="1">
        <v>0.24</v>
      </c>
      <c r="F19" s="1">
        <v>0.11</v>
      </c>
    </row>
    <row r="20">
      <c r="D20" s="1" t="s">
        <v>18</v>
      </c>
      <c r="E20" s="1">
        <v>0.4</v>
      </c>
      <c r="F20" s="1">
        <v>0.21</v>
      </c>
    </row>
    <row r="21">
      <c r="D21" s="1" t="s">
        <v>14</v>
      </c>
      <c r="E21" s="1">
        <v>0.18</v>
      </c>
      <c r="F21" s="1">
        <v>0.09</v>
      </c>
    </row>
    <row r="22">
      <c r="D22" s="1" t="s">
        <v>10</v>
      </c>
      <c r="E22" s="1">
        <v>0.73</v>
      </c>
      <c r="F22" s="1">
        <v>0.19</v>
      </c>
    </row>
    <row r="24">
      <c r="D24" s="1" t="s">
        <v>793</v>
      </c>
      <c r="E24" s="8">
        <f t="shared" ref="E24:F24" si="1">GEOMEAN(E13:E22)</f>
        <v>0.3946221218</v>
      </c>
      <c r="F24" s="8">
        <f t="shared" si="1"/>
        <v>0.154563046</v>
      </c>
      <c r="G24" s="8">
        <f>E24+F24</f>
        <v>0.5491851678</v>
      </c>
    </row>
    <row r="27">
      <c r="A27" s="1" t="s">
        <v>791</v>
      </c>
    </row>
    <row r="29">
      <c r="B29" s="1" t="s">
        <v>796</v>
      </c>
      <c r="C29" s="1" t="s">
        <v>797</v>
      </c>
    </row>
    <row r="30">
      <c r="A30" s="1" t="s">
        <v>4</v>
      </c>
      <c r="B30" s="1">
        <v>1.71</v>
      </c>
      <c r="C30" s="1">
        <v>0.13</v>
      </c>
    </row>
    <row r="31">
      <c r="A31" s="1" t="s">
        <v>7</v>
      </c>
      <c r="B31" s="20">
        <v>2.5</v>
      </c>
      <c r="C31" s="1">
        <v>0.19</v>
      </c>
    </row>
    <row r="32">
      <c r="A32" s="1" t="s">
        <v>9</v>
      </c>
      <c r="B32" s="1">
        <v>4.27</v>
      </c>
      <c r="C32" s="1">
        <v>0.25</v>
      </c>
    </row>
    <row r="33">
      <c r="A33" s="1" t="s">
        <v>5</v>
      </c>
      <c r="B33" s="1">
        <v>11.89</v>
      </c>
      <c r="C33" s="1">
        <v>0.9</v>
      </c>
    </row>
    <row r="34">
      <c r="A34" s="1" t="s">
        <v>771</v>
      </c>
      <c r="B34" s="20">
        <v>1.05</v>
      </c>
      <c r="C34" s="1">
        <v>0.11</v>
      </c>
    </row>
    <row r="35">
      <c r="A35" s="1" t="s">
        <v>16</v>
      </c>
      <c r="B35" s="1">
        <v>3.66</v>
      </c>
      <c r="C35" s="1">
        <v>0.29</v>
      </c>
    </row>
    <row r="36">
      <c r="A36" s="1" t="s">
        <v>701</v>
      </c>
      <c r="B36" s="1">
        <v>3.45</v>
      </c>
      <c r="C36" s="1">
        <v>0.31</v>
      </c>
    </row>
    <row r="37">
      <c r="A37" s="1" t="s">
        <v>18</v>
      </c>
      <c r="B37" s="1">
        <v>22.42</v>
      </c>
      <c r="C37" s="1">
        <v>0.71</v>
      </c>
    </row>
    <row r="38">
      <c r="A38" s="1" t="s">
        <v>14</v>
      </c>
      <c r="B38" s="1">
        <v>2.44</v>
      </c>
      <c r="C38" s="1">
        <v>0.25</v>
      </c>
    </row>
    <row r="39">
      <c r="A39" s="1" t="s">
        <v>10</v>
      </c>
      <c r="B39" s="20">
        <v>1.31</v>
      </c>
      <c r="C39" s="1">
        <v>0.12</v>
      </c>
    </row>
    <row r="41">
      <c r="A41" s="1" t="s">
        <v>793</v>
      </c>
      <c r="B41" s="8">
        <f t="shared" ref="B41:C41" si="2">GEOMEAN(B30:B39)</f>
        <v>3.399642156</v>
      </c>
      <c r="C41" s="8">
        <f t="shared" si="2"/>
        <v>0.2551767755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43"/>
  </cols>
  <sheetData>
    <row r="8">
      <c r="F8" s="42" t="s">
        <v>798</v>
      </c>
    </row>
    <row r="21">
      <c r="B21" s="43" t="s">
        <v>799</v>
      </c>
      <c r="C21" s="1" t="s">
        <v>800</v>
      </c>
      <c r="D21" s="1" t="s">
        <v>801</v>
      </c>
      <c r="E21" s="1" t="s">
        <v>802</v>
      </c>
    </row>
    <row r="22">
      <c r="B22" s="1">
        <v>0.0</v>
      </c>
      <c r="C22" s="1">
        <v>0.0</v>
      </c>
      <c r="D22" s="1">
        <v>0.0</v>
      </c>
      <c r="E22" s="1">
        <v>0.0</v>
      </c>
    </row>
    <row r="23">
      <c r="B23" s="1">
        <v>1.0</v>
      </c>
      <c r="C23" s="1">
        <v>5.4634574E7</v>
      </c>
      <c r="D23" s="1">
        <f t="shared" ref="D23:D24" si="1">C23/2</f>
        <v>27317287</v>
      </c>
      <c r="E23" s="1">
        <v>0.0</v>
      </c>
    </row>
    <row r="24">
      <c r="B24" s="1">
        <v>2.0</v>
      </c>
      <c r="C24" s="1">
        <v>5.4635608E7</v>
      </c>
      <c r="D24" s="1">
        <f t="shared" si="1"/>
        <v>27317804</v>
      </c>
      <c r="E24" s="1">
        <v>0.0</v>
      </c>
    </row>
    <row r="25">
      <c r="B25" s="1">
        <v>3.0</v>
      </c>
      <c r="C25" s="1">
        <v>720961.0</v>
      </c>
      <c r="D25" s="1">
        <v>0.0</v>
      </c>
      <c r="E25" s="1">
        <v>80150.0</v>
      </c>
    </row>
    <row r="26">
      <c r="B26" s="1">
        <v>4.0</v>
      </c>
      <c r="C26" s="1">
        <v>718981.0</v>
      </c>
      <c r="D26" s="1">
        <v>0.0</v>
      </c>
      <c r="E26" s="1">
        <v>80150.0</v>
      </c>
    </row>
    <row r="27">
      <c r="B27" s="1">
        <v>5.0</v>
      </c>
      <c r="C27" s="1">
        <v>0.0</v>
      </c>
      <c r="D27" s="1">
        <v>63535.0</v>
      </c>
      <c r="E27" s="1">
        <v>0.0</v>
      </c>
    </row>
    <row r="30">
      <c r="I30" s="43" t="s">
        <v>799</v>
      </c>
      <c r="J30" s="43" t="s">
        <v>803</v>
      </c>
    </row>
    <row r="31">
      <c r="C31" s="1" t="s">
        <v>804</v>
      </c>
      <c r="D31" s="1" t="s">
        <v>805</v>
      </c>
      <c r="E31" s="1" t="s">
        <v>799</v>
      </c>
      <c r="F31" s="1" t="s">
        <v>806</v>
      </c>
      <c r="I31" s="1">
        <v>0.0</v>
      </c>
      <c r="J31" s="1">
        <v>759664.0</v>
      </c>
    </row>
    <row r="32">
      <c r="C32" s="1" t="s">
        <v>804</v>
      </c>
      <c r="D32" s="1" t="s">
        <v>805</v>
      </c>
      <c r="E32" s="1" t="s">
        <v>799</v>
      </c>
      <c r="F32" s="1" t="s">
        <v>806</v>
      </c>
      <c r="I32" s="1">
        <v>1.0</v>
      </c>
      <c r="J32" s="1">
        <v>698.0</v>
      </c>
    </row>
    <row r="33">
      <c r="C33" s="1" t="s">
        <v>804</v>
      </c>
      <c r="D33" s="1" t="s">
        <v>805</v>
      </c>
      <c r="E33" s="1" t="s">
        <v>799</v>
      </c>
      <c r="F33" s="1" t="s">
        <v>806</v>
      </c>
      <c r="I33" s="1">
        <v>2.0</v>
      </c>
      <c r="J33" s="1">
        <v>749.0</v>
      </c>
    </row>
    <row r="34">
      <c r="C34" s="1" t="s">
        <v>804</v>
      </c>
      <c r="D34" s="1" t="s">
        <v>805</v>
      </c>
      <c r="E34" s="1" t="s">
        <v>799</v>
      </c>
      <c r="F34" s="1" t="s">
        <v>806</v>
      </c>
      <c r="I34" s="1">
        <v>3.0</v>
      </c>
      <c r="J34" s="1">
        <v>757.0</v>
      </c>
    </row>
    <row r="35">
      <c r="B35" s="1" t="s">
        <v>807</v>
      </c>
      <c r="C35" s="1" t="s">
        <v>804</v>
      </c>
      <c r="D35" s="1" t="s">
        <v>805</v>
      </c>
      <c r="E35" s="1" t="s">
        <v>799</v>
      </c>
      <c r="F35" s="1" t="s">
        <v>806</v>
      </c>
      <c r="I35" s="1">
        <v>4.0</v>
      </c>
      <c r="J35" s="1">
        <v>747.0</v>
      </c>
    </row>
    <row r="36">
      <c r="C36" s="1" t="s">
        <v>804</v>
      </c>
      <c r="D36" s="1" t="s">
        <v>805</v>
      </c>
      <c r="E36" s="1" t="s">
        <v>799</v>
      </c>
      <c r="F36" s="1" t="s">
        <v>806</v>
      </c>
      <c r="I36" s="1">
        <v>5.0</v>
      </c>
      <c r="J36" s="1">
        <v>750.0</v>
      </c>
    </row>
    <row r="37">
      <c r="C37" s="1" t="s">
        <v>804</v>
      </c>
      <c r="D37" s="1" t="s">
        <v>805</v>
      </c>
      <c r="E37" s="1" t="s">
        <v>799</v>
      </c>
      <c r="F37" s="1" t="s">
        <v>806</v>
      </c>
      <c r="I37" s="1">
        <v>6.0</v>
      </c>
      <c r="J37" s="1">
        <v>87.0</v>
      </c>
    </row>
    <row r="38">
      <c r="C38" s="1" t="s">
        <v>804</v>
      </c>
      <c r="D38" s="1" t="s">
        <v>805</v>
      </c>
      <c r="E38" s="1" t="s">
        <v>799</v>
      </c>
      <c r="F38" s="1" t="s">
        <v>806</v>
      </c>
      <c r="I38" s="1">
        <v>7.0</v>
      </c>
      <c r="J38" s="1">
        <v>702.0</v>
      </c>
    </row>
    <row r="39">
      <c r="C39" s="1" t="s">
        <v>804</v>
      </c>
      <c r="D39" s="1" t="s">
        <v>805</v>
      </c>
      <c r="E39" s="1" t="s">
        <v>799</v>
      </c>
      <c r="F39" s="1" t="s">
        <v>806</v>
      </c>
      <c r="I39" s="1">
        <v>8.0</v>
      </c>
      <c r="J39" s="1">
        <v>701.0</v>
      </c>
    </row>
    <row r="40">
      <c r="C40" s="1" t="s">
        <v>804</v>
      </c>
      <c r="D40" s="1" t="s">
        <v>805</v>
      </c>
      <c r="E40" s="1" t="s">
        <v>799</v>
      </c>
      <c r="F40" s="1" t="s">
        <v>806</v>
      </c>
      <c r="I40" s="1">
        <v>9.0</v>
      </c>
      <c r="J40" s="1">
        <v>707.0</v>
      </c>
    </row>
    <row r="41">
      <c r="C41" s="1" t="s">
        <v>804</v>
      </c>
      <c r="D41" s="1" t="s">
        <v>805</v>
      </c>
      <c r="E41" s="1" t="s">
        <v>799</v>
      </c>
      <c r="F41" s="1" t="s">
        <v>806</v>
      </c>
      <c r="I41" s="1">
        <v>10.0</v>
      </c>
      <c r="J41" s="1">
        <v>20.0</v>
      </c>
    </row>
    <row r="42">
      <c r="C42" s="1" t="s">
        <v>804</v>
      </c>
      <c r="D42" s="1" t="s">
        <v>805</v>
      </c>
      <c r="E42" s="1" t="s">
        <v>799</v>
      </c>
      <c r="F42" s="1" t="s">
        <v>806</v>
      </c>
      <c r="I42" s="1">
        <v>11.0</v>
      </c>
      <c r="J42" s="1">
        <v>7.0</v>
      </c>
    </row>
    <row r="47">
      <c r="F47" s="43" t="s">
        <v>799</v>
      </c>
      <c r="G47" s="1">
        <v>0.0</v>
      </c>
      <c r="H47" s="1">
        <v>1.0</v>
      </c>
      <c r="I47" s="1">
        <v>2.0</v>
      </c>
      <c r="J47" s="1">
        <v>3.0</v>
      </c>
      <c r="K47" s="1">
        <v>4.0</v>
      </c>
      <c r="L47" s="1">
        <v>5.0</v>
      </c>
      <c r="M47" s="1">
        <v>6.0</v>
      </c>
      <c r="N47" s="1">
        <v>7.0</v>
      </c>
      <c r="O47" s="1">
        <v>8.0</v>
      </c>
      <c r="P47" s="1">
        <v>9.0</v>
      </c>
      <c r="Q47" s="1">
        <v>10.0</v>
      </c>
      <c r="R47" s="1">
        <v>11.0</v>
      </c>
    </row>
    <row r="48">
      <c r="F48" s="43" t="s">
        <v>803</v>
      </c>
      <c r="G48" s="1">
        <v>759664.0</v>
      </c>
      <c r="H48" s="1">
        <v>698.0</v>
      </c>
      <c r="I48" s="1">
        <v>749.0</v>
      </c>
      <c r="J48" s="1">
        <v>757.0</v>
      </c>
      <c r="K48" s="1">
        <v>747.0</v>
      </c>
      <c r="L48" s="1">
        <v>750.0</v>
      </c>
      <c r="M48" s="1">
        <v>87.0</v>
      </c>
      <c r="N48" s="1">
        <v>702.0</v>
      </c>
      <c r="O48" s="1">
        <v>701.0</v>
      </c>
      <c r="P48" s="1">
        <v>707.0</v>
      </c>
      <c r="Q48" s="1">
        <v>20.0</v>
      </c>
      <c r="R48" s="1">
        <v>7.0</v>
      </c>
    </row>
    <row r="52">
      <c r="F52" s="1" t="s">
        <v>808</v>
      </c>
      <c r="G52" s="1"/>
      <c r="H52" s="1"/>
      <c r="I52" s="1"/>
      <c r="J52" s="1"/>
      <c r="K52" s="1"/>
    </row>
    <row r="53">
      <c r="F53" s="1" t="s">
        <v>809</v>
      </c>
      <c r="G53" s="1" t="s">
        <v>806</v>
      </c>
      <c r="H53" s="1">
        <v>0.0</v>
      </c>
      <c r="I53" s="1" t="s">
        <v>810</v>
      </c>
      <c r="J53" s="1" t="s">
        <v>806</v>
      </c>
      <c r="K53" s="1">
        <v>2.3586144656E10</v>
      </c>
      <c r="N53" s="1">
        <v>2.3586144656E10</v>
      </c>
      <c r="O53" s="1">
        <v>1.0273941157E10</v>
      </c>
      <c r="P53" s="1">
        <v>1.0274406724E10</v>
      </c>
      <c r="Q53" s="1">
        <v>1.0273419039E10</v>
      </c>
      <c r="R53" s="1">
        <v>1.0272618119E10</v>
      </c>
    </row>
    <row r="54">
      <c r="F54" s="1" t="s">
        <v>811</v>
      </c>
      <c r="G54" s="1" t="s">
        <v>806</v>
      </c>
      <c r="H54" s="1">
        <v>1.0</v>
      </c>
      <c r="I54" s="1" t="s">
        <v>810</v>
      </c>
      <c r="J54" s="1" t="s">
        <v>806</v>
      </c>
      <c r="K54" s="1">
        <v>1.0273941157E10</v>
      </c>
    </row>
    <row r="55">
      <c r="F55" s="1" t="s">
        <v>812</v>
      </c>
      <c r="G55" s="1" t="s">
        <v>806</v>
      </c>
      <c r="H55" s="1">
        <v>2.0</v>
      </c>
      <c r="I55" s="1" t="s">
        <v>810</v>
      </c>
      <c r="J55" s="1" t="s">
        <v>806</v>
      </c>
      <c r="K55" s="1">
        <v>1.0274406724E10</v>
      </c>
      <c r="N55" s="1">
        <v>2.3586144656E10</v>
      </c>
      <c r="O55" s="1">
        <v>1.0273941157E10</v>
      </c>
      <c r="P55" s="1">
        <v>1.0274406724E10</v>
      </c>
      <c r="Q55" s="1">
        <v>1.0273419039E10</v>
      </c>
      <c r="R55" s="1">
        <v>1.0272618119E10</v>
      </c>
    </row>
    <row r="56">
      <c r="F56" s="1" t="s">
        <v>813</v>
      </c>
      <c r="G56" s="1" t="s">
        <v>806</v>
      </c>
      <c r="H56" s="1">
        <v>3.0</v>
      </c>
      <c r="I56" s="1" t="s">
        <v>810</v>
      </c>
      <c r="J56" s="1" t="s">
        <v>806</v>
      </c>
      <c r="K56" s="1">
        <v>1.0273419039E10</v>
      </c>
    </row>
    <row r="57">
      <c r="F57" s="1" t="s">
        <v>814</v>
      </c>
      <c r="G57" s="1" t="s">
        <v>806</v>
      </c>
      <c r="H57" s="1">
        <v>4.0</v>
      </c>
      <c r="I57" s="1" t="s">
        <v>810</v>
      </c>
      <c r="J57" s="1" t="s">
        <v>806</v>
      </c>
      <c r="K57" s="1">
        <v>1.0272618119E10</v>
      </c>
      <c r="N57" s="1">
        <v>2.3586144656E10</v>
      </c>
      <c r="O57" s="1">
        <v>1.0273941157E10</v>
      </c>
      <c r="P57" s="1">
        <v>1.0274406724E10</v>
      </c>
      <c r="Q57" s="1">
        <v>1.0273419039E10</v>
      </c>
      <c r="R57" s="1">
        <v>1.0272618119E10</v>
      </c>
    </row>
    <row r="58">
      <c r="F58" s="1" t="s">
        <v>815</v>
      </c>
      <c r="G58" s="1"/>
      <c r="H58" s="1"/>
      <c r="I58" s="1"/>
      <c r="J58" s="1"/>
      <c r="K58" s="1"/>
    </row>
    <row r="59">
      <c r="F59" s="1" t="s">
        <v>816</v>
      </c>
      <c r="G59" s="1" t="s">
        <v>806</v>
      </c>
      <c r="H59" s="1">
        <v>0.0</v>
      </c>
      <c r="I59" s="1" t="s">
        <v>810</v>
      </c>
      <c r="J59" s="1" t="s">
        <v>806</v>
      </c>
      <c r="K59" s="1">
        <v>2.3586144656E10</v>
      </c>
      <c r="N59" s="1">
        <v>2.3586144656E10</v>
      </c>
      <c r="O59" s="1">
        <v>1.0273941157E10</v>
      </c>
      <c r="P59" s="1">
        <v>1.0274406724E10</v>
      </c>
      <c r="Q59" s="1">
        <v>1.0273419039E10</v>
      </c>
      <c r="R59" s="1">
        <v>1.0272618119E10</v>
      </c>
    </row>
    <row r="60">
      <c r="F60" s="1" t="s">
        <v>817</v>
      </c>
      <c r="G60" s="1" t="s">
        <v>806</v>
      </c>
      <c r="H60" s="1">
        <v>1.0</v>
      </c>
      <c r="I60" s="1" t="s">
        <v>810</v>
      </c>
      <c r="J60" s="1" t="s">
        <v>806</v>
      </c>
      <c r="K60" s="1">
        <v>1.0273941157E10</v>
      </c>
    </row>
    <row r="61">
      <c r="F61" s="1" t="s">
        <v>818</v>
      </c>
      <c r="G61" s="1" t="s">
        <v>806</v>
      </c>
      <c r="H61" s="1">
        <v>2.0</v>
      </c>
      <c r="I61" s="1" t="s">
        <v>810</v>
      </c>
      <c r="J61" s="1" t="s">
        <v>806</v>
      </c>
      <c r="K61" s="1">
        <v>1.0274406724E10</v>
      </c>
      <c r="N61" s="1">
        <v>2.4626145518E10</v>
      </c>
      <c r="O61" s="1">
        <v>1.0273941157E10</v>
      </c>
      <c r="P61" s="1">
        <v>1.0274406724E10</v>
      </c>
      <c r="Q61" s="1">
        <v>1.0273419039E10</v>
      </c>
      <c r="R61" s="1">
        <v>1.0272618119E10</v>
      </c>
    </row>
    <row r="62">
      <c r="F62" s="1" t="s">
        <v>819</v>
      </c>
      <c r="G62" s="1" t="s">
        <v>806</v>
      </c>
      <c r="H62" s="1">
        <v>3.0</v>
      </c>
      <c r="I62" s="1" t="s">
        <v>810</v>
      </c>
      <c r="J62" s="1" t="s">
        <v>806</v>
      </c>
      <c r="K62" s="1">
        <v>1.0273419039E10</v>
      </c>
    </row>
    <row r="63">
      <c r="F63" s="1" t="s">
        <v>820</v>
      </c>
      <c r="G63" s="1" t="s">
        <v>806</v>
      </c>
      <c r="H63" s="1">
        <v>4.0</v>
      </c>
      <c r="I63" s="1" t="s">
        <v>810</v>
      </c>
      <c r="J63" s="1" t="s">
        <v>806</v>
      </c>
      <c r="K63" s="1">
        <v>1.0272618119E10</v>
      </c>
    </row>
    <row r="64">
      <c r="F64" s="1" t="s">
        <v>821</v>
      </c>
      <c r="G64" s="1"/>
      <c r="H64" s="1"/>
      <c r="I64" s="1"/>
      <c r="J64" s="1"/>
      <c r="K64" s="1"/>
    </row>
    <row r="65">
      <c r="F65" s="1" t="s">
        <v>822</v>
      </c>
      <c r="G65" s="1" t="s">
        <v>806</v>
      </c>
      <c r="H65" s="1">
        <v>0.0</v>
      </c>
      <c r="I65" s="1" t="s">
        <v>810</v>
      </c>
      <c r="J65" s="1" t="s">
        <v>806</v>
      </c>
      <c r="K65" s="1">
        <v>2.3586144656E10</v>
      </c>
    </row>
    <row r="66">
      <c r="F66" s="1" t="s">
        <v>823</v>
      </c>
      <c r="G66" s="1" t="s">
        <v>806</v>
      </c>
      <c r="H66" s="1">
        <v>1.0</v>
      </c>
      <c r="I66" s="1" t="s">
        <v>810</v>
      </c>
      <c r="J66" s="1" t="s">
        <v>806</v>
      </c>
      <c r="K66" s="1">
        <v>1.0273941157E10</v>
      </c>
    </row>
    <row r="67">
      <c r="F67" s="1" t="s">
        <v>824</v>
      </c>
      <c r="G67" s="1" t="s">
        <v>806</v>
      </c>
      <c r="H67" s="1">
        <v>2.0</v>
      </c>
      <c r="I67" s="1" t="s">
        <v>810</v>
      </c>
      <c r="J67" s="1" t="s">
        <v>806</v>
      </c>
      <c r="K67" s="1">
        <v>1.0274406724E10</v>
      </c>
    </row>
    <row r="68">
      <c r="F68" s="1" t="s">
        <v>825</v>
      </c>
      <c r="G68" s="1" t="s">
        <v>806</v>
      </c>
      <c r="H68" s="1">
        <v>3.0</v>
      </c>
      <c r="I68" s="1" t="s">
        <v>810</v>
      </c>
      <c r="J68" s="1" t="s">
        <v>806</v>
      </c>
      <c r="K68" s="1">
        <v>1.0273419039E10</v>
      </c>
    </row>
    <row r="69">
      <c r="F69" s="1" t="s">
        <v>826</v>
      </c>
      <c r="G69" s="1" t="s">
        <v>806</v>
      </c>
      <c r="H69" s="1">
        <v>4.0</v>
      </c>
      <c r="I69" s="1" t="s">
        <v>810</v>
      </c>
      <c r="J69" s="1" t="s">
        <v>806</v>
      </c>
      <c r="K69" s="1">
        <v>1.0272618119E10</v>
      </c>
    </row>
    <row r="70">
      <c r="F70" s="1" t="s">
        <v>827</v>
      </c>
      <c r="G70" s="1"/>
      <c r="H70" s="1"/>
      <c r="I70" s="1"/>
      <c r="J70" s="1"/>
      <c r="K70" s="1"/>
    </row>
    <row r="71">
      <c r="F71" s="1" t="s">
        <v>828</v>
      </c>
      <c r="G71" s="1" t="s">
        <v>806</v>
      </c>
      <c r="H71" s="1">
        <v>0.0</v>
      </c>
      <c r="I71" s="1" t="s">
        <v>810</v>
      </c>
      <c r="J71" s="1" t="s">
        <v>806</v>
      </c>
      <c r="K71" s="1">
        <v>2.3586144656E10</v>
      </c>
    </row>
    <row r="72">
      <c r="F72" s="1" t="s">
        <v>829</v>
      </c>
      <c r="G72" s="1" t="s">
        <v>806</v>
      </c>
      <c r="H72" s="1">
        <v>1.0</v>
      </c>
      <c r="I72" s="1" t="s">
        <v>810</v>
      </c>
      <c r="J72" s="1" t="s">
        <v>806</v>
      </c>
      <c r="K72" s="1">
        <v>1.0273941157E10</v>
      </c>
    </row>
    <row r="73">
      <c r="F73" s="1" t="s">
        <v>830</v>
      </c>
      <c r="G73" s="1" t="s">
        <v>806</v>
      </c>
      <c r="H73" s="1">
        <v>2.0</v>
      </c>
      <c r="I73" s="1" t="s">
        <v>810</v>
      </c>
      <c r="J73" s="1" t="s">
        <v>806</v>
      </c>
      <c r="K73" s="1">
        <v>1.0274406724E10</v>
      </c>
    </row>
    <row r="74">
      <c r="F74" s="1" t="s">
        <v>831</v>
      </c>
      <c r="G74" s="1" t="s">
        <v>806</v>
      </c>
      <c r="H74" s="1">
        <v>3.0</v>
      </c>
      <c r="I74" s="1" t="s">
        <v>810</v>
      </c>
      <c r="J74" s="1" t="s">
        <v>806</v>
      </c>
      <c r="K74" s="1">
        <v>1.0273419039E10</v>
      </c>
    </row>
    <row r="75">
      <c r="F75" s="1" t="s">
        <v>832</v>
      </c>
      <c r="G75" s="1" t="s">
        <v>806</v>
      </c>
      <c r="H75" s="1">
        <v>4.0</v>
      </c>
      <c r="I75" s="1" t="s">
        <v>810</v>
      </c>
      <c r="J75" s="1" t="s">
        <v>806</v>
      </c>
      <c r="K75" s="1">
        <v>1.0272618119E10</v>
      </c>
    </row>
    <row r="76">
      <c r="F76" s="1" t="s">
        <v>833</v>
      </c>
    </row>
    <row r="79">
      <c r="F79" s="1">
        <v>87.0</v>
      </c>
      <c r="G79" s="1" t="s">
        <v>834</v>
      </c>
      <c r="H79" s="1" t="s">
        <v>835</v>
      </c>
      <c r="I79" s="1" t="s">
        <v>799</v>
      </c>
      <c r="J79" s="1" t="s">
        <v>806</v>
      </c>
      <c r="K79" s="1">
        <v>0.0</v>
      </c>
      <c r="L79" s="1" t="s">
        <v>810</v>
      </c>
      <c r="M79" s="1" t="s">
        <v>806</v>
      </c>
      <c r="N79" s="1">
        <v>2.4626145518E10</v>
      </c>
    </row>
    <row r="80">
      <c r="F80" s="1">
        <v>88.0</v>
      </c>
      <c r="G80" s="1" t="s">
        <v>834</v>
      </c>
      <c r="H80" s="1" t="s">
        <v>835</v>
      </c>
      <c r="I80" s="1" t="s">
        <v>799</v>
      </c>
      <c r="J80" s="1" t="s">
        <v>806</v>
      </c>
      <c r="K80" s="1">
        <v>1.0</v>
      </c>
      <c r="L80" s="1" t="s">
        <v>810</v>
      </c>
      <c r="M80" s="1" t="s">
        <v>806</v>
      </c>
      <c r="N80" s="1">
        <v>1.0273941157E10</v>
      </c>
    </row>
    <row r="81">
      <c r="F81" s="1">
        <v>89.0</v>
      </c>
      <c r="G81" s="1" t="s">
        <v>834</v>
      </c>
      <c r="H81" s="1" t="s">
        <v>835</v>
      </c>
      <c r="I81" s="1" t="s">
        <v>799</v>
      </c>
      <c r="J81" s="1" t="s">
        <v>806</v>
      </c>
      <c r="K81" s="1">
        <v>2.0</v>
      </c>
      <c r="L81" s="1" t="s">
        <v>810</v>
      </c>
      <c r="M81" s="1" t="s">
        <v>806</v>
      </c>
      <c r="N81" s="1">
        <v>1.0274406724E10</v>
      </c>
    </row>
    <row r="82">
      <c r="F82" s="1">
        <v>90.0</v>
      </c>
      <c r="G82" s="1" t="s">
        <v>834</v>
      </c>
      <c r="H82" s="1" t="s">
        <v>835</v>
      </c>
      <c r="I82" s="1" t="s">
        <v>799</v>
      </c>
      <c r="J82" s="1" t="s">
        <v>806</v>
      </c>
      <c r="K82" s="1">
        <v>3.0</v>
      </c>
      <c r="L82" s="1" t="s">
        <v>810</v>
      </c>
      <c r="M82" s="1" t="s">
        <v>806</v>
      </c>
      <c r="N82" s="1">
        <v>1.0273419039E10</v>
      </c>
    </row>
    <row r="83">
      <c r="F83" s="1">
        <v>91.0</v>
      </c>
      <c r="G83" s="1" t="s">
        <v>834</v>
      </c>
      <c r="H83" s="1" t="s">
        <v>835</v>
      </c>
      <c r="I83" s="1" t="s">
        <v>799</v>
      </c>
      <c r="J83" s="1" t="s">
        <v>806</v>
      </c>
      <c r="K83" s="1">
        <v>4.0</v>
      </c>
      <c r="L83" s="1" t="s">
        <v>810</v>
      </c>
      <c r="M83" s="1" t="s">
        <v>806</v>
      </c>
      <c r="N83" s="1">
        <v>1.0272618119E10</v>
      </c>
    </row>
  </sheetData>
  <mergeCells count="1">
    <mergeCell ref="F8:I8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836</v>
      </c>
      <c r="B1" s="1" t="s">
        <v>837</v>
      </c>
      <c r="C1" s="1" t="s">
        <v>838</v>
      </c>
      <c r="E1" s="1" t="s">
        <v>836</v>
      </c>
      <c r="F1" s="1" t="s">
        <v>837</v>
      </c>
      <c r="G1" s="1" t="s">
        <v>838</v>
      </c>
      <c r="I1" s="1" t="s">
        <v>836</v>
      </c>
      <c r="J1" s="1" t="s">
        <v>837</v>
      </c>
      <c r="K1" s="1" t="s">
        <v>838</v>
      </c>
      <c r="M1" s="1" t="s">
        <v>836</v>
      </c>
      <c r="N1" s="1" t="s">
        <v>837</v>
      </c>
      <c r="O1" s="1" t="s">
        <v>838</v>
      </c>
    </row>
    <row r="2">
      <c r="A2" s="44">
        <v>0.0</v>
      </c>
      <c r="B2" s="44">
        <v>47.0</v>
      </c>
      <c r="C2" s="44">
        <v>5.0</v>
      </c>
      <c r="D2" s="45"/>
      <c r="E2" s="44">
        <v>0.0</v>
      </c>
      <c r="F2" s="44">
        <v>47.0</v>
      </c>
      <c r="G2" s="44">
        <v>8.0</v>
      </c>
      <c r="H2" s="45"/>
      <c r="I2" s="44">
        <v>0.0</v>
      </c>
      <c r="J2" s="44">
        <v>47.0</v>
      </c>
      <c r="K2" s="44">
        <v>14.0</v>
      </c>
      <c r="L2" s="45"/>
      <c r="M2" s="44">
        <v>0.0</v>
      </c>
      <c r="N2" s="44">
        <v>51.0</v>
      </c>
      <c r="O2" s="44">
        <v>20.0</v>
      </c>
    </row>
    <row r="3">
      <c r="A3" s="44">
        <v>1.0</v>
      </c>
      <c r="B3" s="44">
        <v>103.0</v>
      </c>
      <c r="C3" s="44">
        <v>1.0</v>
      </c>
      <c r="D3" s="45"/>
      <c r="E3" s="44">
        <v>1.0</v>
      </c>
      <c r="F3" s="44">
        <v>103.0</v>
      </c>
      <c r="G3" s="44">
        <v>1.0</v>
      </c>
      <c r="H3" s="45"/>
      <c r="I3" s="44">
        <v>1.0</v>
      </c>
      <c r="J3" s="44">
        <v>103.0</v>
      </c>
      <c r="K3" s="44">
        <v>1.0</v>
      </c>
      <c r="L3" s="45"/>
      <c r="M3" s="44">
        <v>1.0</v>
      </c>
      <c r="N3" s="44">
        <v>103.0</v>
      </c>
      <c r="O3" s="44">
        <v>1.0</v>
      </c>
    </row>
    <row r="4">
      <c r="A4" s="37">
        <v>2.0</v>
      </c>
      <c r="B4" s="37">
        <v>94043.0</v>
      </c>
      <c r="C4" s="37">
        <v>4761.0</v>
      </c>
      <c r="E4" s="37">
        <v>2.0</v>
      </c>
      <c r="F4" s="37">
        <v>92431.0</v>
      </c>
      <c r="G4" s="37">
        <v>3889.0</v>
      </c>
      <c r="I4" s="37">
        <v>2.0</v>
      </c>
      <c r="J4" s="37">
        <v>3060.0</v>
      </c>
      <c r="K4" s="37">
        <v>145.0</v>
      </c>
      <c r="M4" s="37">
        <v>2.0</v>
      </c>
      <c r="N4" s="37">
        <v>15900.0</v>
      </c>
      <c r="O4" s="37">
        <v>797.0</v>
      </c>
    </row>
    <row r="5">
      <c r="A5" s="19">
        <v>3.0</v>
      </c>
      <c r="B5" s="19">
        <v>46279.0</v>
      </c>
      <c r="C5" s="19">
        <v>512.0</v>
      </c>
      <c r="E5" s="37">
        <v>3.0</v>
      </c>
      <c r="F5" s="37">
        <v>1617.0</v>
      </c>
      <c r="G5" s="37">
        <v>71.0</v>
      </c>
      <c r="I5" s="37">
        <v>3.0</v>
      </c>
      <c r="J5" s="37">
        <v>2053.0</v>
      </c>
      <c r="K5" s="37">
        <v>94.0</v>
      </c>
      <c r="M5" s="37">
        <v>3.0</v>
      </c>
      <c r="N5" s="37">
        <v>1555.0</v>
      </c>
      <c r="O5" s="37">
        <v>68.0</v>
      </c>
      <c r="P5" s="8">
        <f t="shared" ref="P5:Q5" si="1">sum(N4:N9)</f>
        <v>94068</v>
      </c>
      <c r="Q5" s="8">
        <f t="shared" si="1"/>
        <v>4712</v>
      </c>
    </row>
    <row r="6">
      <c r="A6" s="22">
        <v>4.0</v>
      </c>
      <c r="B6" s="22">
        <v>323928.0</v>
      </c>
      <c r="C6" s="22">
        <v>88.0</v>
      </c>
      <c r="E6" s="19">
        <v>4.0</v>
      </c>
      <c r="F6" s="19">
        <v>23017.0</v>
      </c>
      <c r="G6" s="19">
        <v>239.0</v>
      </c>
      <c r="I6" s="37">
        <v>4.0</v>
      </c>
      <c r="J6" s="37">
        <v>56656.0</v>
      </c>
      <c r="K6" s="37">
        <v>2863.0</v>
      </c>
      <c r="M6" s="37">
        <v>4.0</v>
      </c>
      <c r="N6" s="37">
        <v>12999.0</v>
      </c>
      <c r="O6" s="37">
        <v>649.0</v>
      </c>
    </row>
    <row r="7">
      <c r="A7" s="46">
        <v>5.0</v>
      </c>
      <c r="B7" s="46">
        <v>215.0</v>
      </c>
      <c r="C7" s="46">
        <v>67.0</v>
      </c>
      <c r="E7" s="19">
        <v>5.0</v>
      </c>
      <c r="F7" s="19">
        <v>23266.0</v>
      </c>
      <c r="G7" s="19">
        <v>242.0</v>
      </c>
      <c r="I7" s="37">
        <v>5.0</v>
      </c>
      <c r="J7" s="37">
        <v>32289.0</v>
      </c>
      <c r="K7" s="37">
        <v>1625.0</v>
      </c>
      <c r="M7" s="37">
        <v>5.0</v>
      </c>
      <c r="N7" s="37">
        <v>14362.0</v>
      </c>
      <c r="O7" s="37">
        <v>719.0</v>
      </c>
    </row>
    <row r="8">
      <c r="E8" s="22">
        <v>6.0</v>
      </c>
      <c r="F8" s="22">
        <v>162928.0</v>
      </c>
      <c r="G8" s="22">
        <v>317.0</v>
      </c>
      <c r="I8" s="19">
        <v>6.0</v>
      </c>
      <c r="J8" s="19">
        <v>11916.0</v>
      </c>
      <c r="K8" s="19">
        <v>109.0</v>
      </c>
      <c r="M8" s="37">
        <v>6.0</v>
      </c>
      <c r="N8" s="37">
        <v>19968.0</v>
      </c>
      <c r="O8" s="37">
        <v>1003.0</v>
      </c>
    </row>
    <row r="9">
      <c r="E9" s="22">
        <v>7.0</v>
      </c>
      <c r="F9" s="22">
        <v>161003.0</v>
      </c>
      <c r="G9" s="22">
        <v>273.0</v>
      </c>
      <c r="H9" s="8">
        <f>sum(G8:G9)</f>
        <v>590</v>
      </c>
      <c r="I9" s="19">
        <v>7.0</v>
      </c>
      <c r="J9" s="19">
        <v>11333.0</v>
      </c>
      <c r="K9" s="19">
        <v>102.0</v>
      </c>
      <c r="M9" s="37">
        <v>7.0</v>
      </c>
      <c r="N9" s="37">
        <v>29284.0</v>
      </c>
      <c r="O9" s="37">
        <v>1476.0</v>
      </c>
    </row>
    <row r="10">
      <c r="E10" s="46">
        <v>8.0</v>
      </c>
      <c r="F10" s="46">
        <v>2483.0</v>
      </c>
      <c r="G10" s="46">
        <v>40.0</v>
      </c>
      <c r="H10" s="8">
        <f>H9/2</f>
        <v>295</v>
      </c>
      <c r="I10" s="19">
        <v>8.0</v>
      </c>
      <c r="J10" s="19">
        <v>11397.0</v>
      </c>
      <c r="K10" s="19">
        <v>103.0</v>
      </c>
      <c r="M10" s="19">
        <v>8.0</v>
      </c>
      <c r="N10" s="19">
        <v>5904.0</v>
      </c>
      <c r="O10" s="19">
        <v>39.0</v>
      </c>
    </row>
    <row r="11">
      <c r="A11" s="1">
        <v>1.0</v>
      </c>
      <c r="I11" s="19">
        <v>9.0</v>
      </c>
      <c r="J11" s="19">
        <v>11645.0</v>
      </c>
      <c r="K11" s="19">
        <v>106.0</v>
      </c>
      <c r="M11" s="19">
        <v>9.0</v>
      </c>
      <c r="N11" s="19">
        <v>5468.0</v>
      </c>
      <c r="O11" s="19">
        <v>34.0</v>
      </c>
      <c r="P11" s="8">
        <f t="shared" ref="P11:Q11" si="2">sum(N10:N15)</f>
        <v>46299</v>
      </c>
      <c r="Q11" s="8">
        <f t="shared" si="2"/>
        <v>361</v>
      </c>
    </row>
    <row r="12">
      <c r="B12" s="1" t="s">
        <v>5</v>
      </c>
      <c r="I12" s="22">
        <v>10.0</v>
      </c>
      <c r="J12" s="22">
        <v>99508.0</v>
      </c>
      <c r="K12" s="22">
        <v>684.0</v>
      </c>
      <c r="M12" s="19">
        <v>10.0</v>
      </c>
      <c r="N12" s="19">
        <v>6055.0</v>
      </c>
      <c r="O12" s="19">
        <v>41.0</v>
      </c>
    </row>
    <row r="13">
      <c r="A13" s="1" t="s">
        <v>839</v>
      </c>
      <c r="B13" s="1" t="s">
        <v>840</v>
      </c>
      <c r="E13" s="1">
        <v>2.0</v>
      </c>
      <c r="I13" s="22">
        <v>11.0</v>
      </c>
      <c r="J13" s="22">
        <v>115363.0</v>
      </c>
      <c r="K13" s="22">
        <v>854.0</v>
      </c>
      <c r="L13" s="8">
        <f>sum(K12:K15)</f>
        <v>2389</v>
      </c>
      <c r="M13" s="19">
        <v>11.0</v>
      </c>
      <c r="N13" s="19">
        <v>5757.0</v>
      </c>
      <c r="O13" s="19">
        <v>37.0</v>
      </c>
    </row>
    <row r="14">
      <c r="B14" s="47" t="s">
        <v>841</v>
      </c>
      <c r="I14" s="22">
        <v>12.0</v>
      </c>
      <c r="J14" s="22">
        <v>48443.0</v>
      </c>
      <c r="K14" s="22">
        <v>376.0</v>
      </c>
      <c r="L14" s="8">
        <f>L13/4</f>
        <v>597.25</v>
      </c>
      <c r="M14" s="19">
        <v>12.0</v>
      </c>
      <c r="N14" s="19">
        <v>11785.0</v>
      </c>
      <c r="O14" s="19">
        <v>108.0</v>
      </c>
    </row>
    <row r="15">
      <c r="I15" s="22">
        <v>13.0</v>
      </c>
      <c r="J15" s="22">
        <v>60623.0</v>
      </c>
      <c r="K15" s="22">
        <v>475.0</v>
      </c>
      <c r="M15" s="19">
        <v>13.0</v>
      </c>
      <c r="N15" s="19">
        <v>11330.0</v>
      </c>
      <c r="O15" s="19">
        <v>102.0</v>
      </c>
    </row>
    <row r="16">
      <c r="I16" s="46">
        <v>14.0</v>
      </c>
      <c r="J16" s="46">
        <v>518.0</v>
      </c>
      <c r="K16" s="46">
        <v>68.0</v>
      </c>
      <c r="M16" s="22">
        <v>14.0</v>
      </c>
      <c r="N16" s="22">
        <v>47323.0</v>
      </c>
      <c r="O16" s="22">
        <v>834.0</v>
      </c>
    </row>
    <row r="17">
      <c r="M17" s="22">
        <v>15.0</v>
      </c>
      <c r="N17" s="22">
        <v>29823.0</v>
      </c>
      <c r="O17" s="22">
        <v>724.0</v>
      </c>
      <c r="P17" s="8">
        <f t="shared" ref="P17:Q17" si="3">sum(N16:N21)</f>
        <v>323943</v>
      </c>
      <c r="Q17" s="8">
        <f t="shared" si="3"/>
        <v>5127</v>
      </c>
    </row>
    <row r="18">
      <c r="I18" s="1">
        <v>4.0</v>
      </c>
      <c r="M18" s="22">
        <v>16.0</v>
      </c>
      <c r="N18" s="22">
        <v>30159.0</v>
      </c>
      <c r="O18" s="22">
        <v>721.0</v>
      </c>
      <c r="Q18" s="8">
        <f>Q17/6</f>
        <v>854.5</v>
      </c>
    </row>
    <row r="19">
      <c r="M19" s="22">
        <v>17.0</v>
      </c>
      <c r="N19" s="22">
        <v>79803.0</v>
      </c>
      <c r="O19" s="22">
        <v>1043.0</v>
      </c>
    </row>
    <row r="20">
      <c r="M20" s="22">
        <v>18.0</v>
      </c>
      <c r="N20" s="22">
        <v>54883.0</v>
      </c>
      <c r="O20" s="22">
        <v>987.0</v>
      </c>
    </row>
    <row r="21">
      <c r="M21" s="22">
        <v>19.0</v>
      </c>
      <c r="N21" s="22">
        <v>81952.0</v>
      </c>
      <c r="O21" s="22">
        <v>818.0</v>
      </c>
    </row>
    <row r="22">
      <c r="M22" s="46">
        <v>20.0</v>
      </c>
      <c r="N22" s="46">
        <v>614.0</v>
      </c>
      <c r="O22" s="46">
        <v>84.0</v>
      </c>
    </row>
    <row r="24">
      <c r="M24" s="1">
        <v>6.0</v>
      </c>
    </row>
  </sheetData>
  <hyperlinks>
    <hyperlink r:id="rId1" ref="B14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4</v>
      </c>
    </row>
    <row r="2">
      <c r="A2" s="1" t="s">
        <v>842</v>
      </c>
      <c r="B2" s="1">
        <v>45.0</v>
      </c>
    </row>
    <row r="3">
      <c r="A3" s="1" t="s">
        <v>843</v>
      </c>
      <c r="B3" s="1">
        <v>4632.0</v>
      </c>
    </row>
    <row r="7">
      <c r="E7" s="1" t="s">
        <v>4</v>
      </c>
      <c r="F7" s="1">
        <v>0.0</v>
      </c>
    </row>
    <row r="8">
      <c r="E8" s="1" t="s">
        <v>7</v>
      </c>
      <c r="F8" s="1">
        <v>0.0</v>
      </c>
    </row>
    <row r="9">
      <c r="E9" s="1" t="s">
        <v>9</v>
      </c>
      <c r="F9" s="1">
        <v>0.0</v>
      </c>
    </row>
    <row r="10">
      <c r="E10" s="1" t="s">
        <v>5</v>
      </c>
    </row>
    <row r="11">
      <c r="E11" s="20" t="s">
        <v>771</v>
      </c>
    </row>
    <row r="12">
      <c r="E12" s="1" t="s">
        <v>16</v>
      </c>
    </row>
    <row r="13">
      <c r="E13" s="1" t="s">
        <v>701</v>
      </c>
    </row>
    <row r="14">
      <c r="E14" s="20" t="s">
        <v>18</v>
      </c>
    </row>
    <row r="15">
      <c r="E15" s="1" t="s">
        <v>14</v>
      </c>
      <c r="F15" s="1">
        <v>0.0</v>
      </c>
    </row>
    <row r="16">
      <c r="E16" s="1" t="s">
        <v>10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45.0"/>
  </cols>
  <sheetData>
    <row r="1">
      <c r="A1" s="48" t="s">
        <v>844</v>
      </c>
      <c r="B1" s="48" t="s">
        <v>845</v>
      </c>
    </row>
    <row r="2">
      <c r="A2" s="49" t="s">
        <v>846</v>
      </c>
      <c r="B2" s="50" t="s">
        <v>847</v>
      </c>
    </row>
    <row r="3">
      <c r="A3" s="49" t="s">
        <v>848</v>
      </c>
      <c r="B3" s="50" t="s">
        <v>849</v>
      </c>
    </row>
    <row r="4">
      <c r="A4" s="49" t="s">
        <v>850</v>
      </c>
      <c r="B4" s="50" t="s">
        <v>851</v>
      </c>
    </row>
    <row r="5">
      <c r="A5" s="49" t="s">
        <v>852</v>
      </c>
      <c r="B5" s="50" t="s">
        <v>853</v>
      </c>
    </row>
    <row r="6">
      <c r="A6" s="49" t="s">
        <v>854</v>
      </c>
      <c r="B6" s="50" t="s">
        <v>855</v>
      </c>
    </row>
    <row r="7">
      <c r="A7" s="49" t="s">
        <v>856</v>
      </c>
      <c r="B7" s="50" t="s">
        <v>857</v>
      </c>
    </row>
    <row r="8">
      <c r="A8" s="49" t="s">
        <v>858</v>
      </c>
      <c r="B8" s="50" t="s">
        <v>859</v>
      </c>
    </row>
    <row r="9">
      <c r="A9" s="49" t="s">
        <v>860</v>
      </c>
      <c r="B9" s="50" t="s">
        <v>861</v>
      </c>
    </row>
    <row r="10">
      <c r="A10" s="49" t="s">
        <v>862</v>
      </c>
      <c r="B10" s="50" t="s">
        <v>863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4</v>
      </c>
      <c r="C2" s="1" t="s">
        <v>7</v>
      </c>
      <c r="D2" s="1" t="s">
        <v>9</v>
      </c>
      <c r="E2" s="1" t="s">
        <v>5</v>
      </c>
      <c r="F2" s="1" t="s">
        <v>771</v>
      </c>
      <c r="G2" s="1" t="s">
        <v>16</v>
      </c>
      <c r="H2" s="1" t="s">
        <v>701</v>
      </c>
      <c r="I2" s="1" t="s">
        <v>18</v>
      </c>
      <c r="J2" s="1" t="s">
        <v>14</v>
      </c>
      <c r="K2" s="1" t="s">
        <v>10</v>
      </c>
    </row>
    <row r="3">
      <c r="A3" s="17" t="s">
        <v>429</v>
      </c>
      <c r="B3" s="1">
        <v>294.97</v>
      </c>
      <c r="C3" s="1">
        <v>1003.81</v>
      </c>
      <c r="D3" s="1">
        <v>225.95</v>
      </c>
      <c r="E3" s="1">
        <v>11.54</v>
      </c>
      <c r="F3" s="1">
        <v>126.35</v>
      </c>
      <c r="G3" s="1">
        <v>1508.61</v>
      </c>
      <c r="H3" s="1">
        <v>192.76</v>
      </c>
      <c r="I3" s="1">
        <v>1475.42</v>
      </c>
      <c r="J3" s="1">
        <v>516.69</v>
      </c>
      <c r="K3" s="1">
        <v>190.12</v>
      </c>
    </row>
    <row r="4">
      <c r="A4" s="17" t="s">
        <v>430</v>
      </c>
      <c r="B4" s="1">
        <v>331.18</v>
      </c>
      <c r="C4" s="1">
        <v>1020.12</v>
      </c>
      <c r="D4" s="1">
        <v>210.34</v>
      </c>
      <c r="E4" s="1">
        <v>11.54</v>
      </c>
      <c r="F4" s="1">
        <v>153.76</v>
      </c>
      <c r="G4" s="1">
        <v>1728.07</v>
      </c>
      <c r="H4" s="1">
        <v>184.03</v>
      </c>
      <c r="I4" s="1">
        <v>1641.57</v>
      </c>
      <c r="J4" s="1">
        <v>535.06</v>
      </c>
      <c r="K4" s="1">
        <v>217.84</v>
      </c>
    </row>
    <row r="5">
      <c r="A5" s="17" t="s">
        <v>431</v>
      </c>
      <c r="B5" s="1">
        <v>1072.64</v>
      </c>
      <c r="C5" s="1">
        <v>2815.58</v>
      </c>
      <c r="D5" s="1">
        <v>283.78</v>
      </c>
      <c r="E5" s="1">
        <v>11.4</v>
      </c>
      <c r="F5" s="1">
        <v>436.0</v>
      </c>
      <c r="G5" s="1">
        <v>6506.68</v>
      </c>
      <c r="H5" s="1">
        <v>183.16</v>
      </c>
      <c r="I5" s="1">
        <v>5530.0</v>
      </c>
      <c r="J5" s="1">
        <v>1652.37</v>
      </c>
      <c r="K5" s="1">
        <v>721.03</v>
      </c>
    </row>
    <row r="6">
      <c r="A6" s="17" t="s">
        <v>432</v>
      </c>
      <c r="B6" s="1">
        <v>993.31</v>
      </c>
      <c r="C6" s="1">
        <v>2947.85</v>
      </c>
      <c r="D6" s="1">
        <v>416.57</v>
      </c>
      <c r="E6" s="1">
        <v>15.11</v>
      </c>
      <c r="F6" s="1">
        <v>376.64</v>
      </c>
      <c r="G6" s="1">
        <v>6226.89</v>
      </c>
      <c r="H6" s="1">
        <v>261.64</v>
      </c>
      <c r="I6" s="1">
        <v>4408.91</v>
      </c>
      <c r="J6" s="1">
        <v>1419.11</v>
      </c>
      <c r="K6" s="1">
        <v>651.17</v>
      </c>
    </row>
    <row r="7">
      <c r="A7" s="17" t="s">
        <v>433</v>
      </c>
      <c r="B7" s="1">
        <v>782.56</v>
      </c>
      <c r="C7" s="1">
        <v>2404.13</v>
      </c>
      <c r="D7" s="1">
        <v>405.78</v>
      </c>
      <c r="E7" s="1">
        <v>14.83</v>
      </c>
      <c r="F7" s="1">
        <v>24.12</v>
      </c>
      <c r="G7" s="1">
        <v>4519.85</v>
      </c>
      <c r="H7" s="1">
        <v>268.02</v>
      </c>
      <c r="I7" s="1">
        <v>2898.29</v>
      </c>
      <c r="J7" s="1">
        <v>992.07</v>
      </c>
      <c r="K7" s="1">
        <v>484.53</v>
      </c>
    </row>
    <row r="8">
      <c r="A8" s="17" t="s">
        <v>434</v>
      </c>
      <c r="B8" s="1">
        <v>906.64</v>
      </c>
      <c r="C8" s="1">
        <v>2340.07</v>
      </c>
      <c r="D8" s="1">
        <v>238.65</v>
      </c>
      <c r="E8" s="1">
        <v>14.14</v>
      </c>
      <c r="F8" s="1">
        <v>349.55</v>
      </c>
      <c r="G8" s="1">
        <v>5620.22</v>
      </c>
      <c r="H8" s="1">
        <v>187.79</v>
      </c>
      <c r="I8" s="1">
        <v>4328.57</v>
      </c>
      <c r="J8" s="1">
        <v>1360.72</v>
      </c>
      <c r="K8" s="1">
        <v>609.29</v>
      </c>
    </row>
    <row r="9">
      <c r="A9" s="17" t="s">
        <v>435</v>
      </c>
      <c r="B9" s="1">
        <v>236.7</v>
      </c>
      <c r="C9" s="1">
        <v>672.93</v>
      </c>
      <c r="D9" s="1">
        <v>166.06</v>
      </c>
      <c r="E9" s="1">
        <v>14.41</v>
      </c>
      <c r="F9" s="1">
        <v>100.42</v>
      </c>
      <c r="G9" s="1">
        <v>1036.74</v>
      </c>
      <c r="H9" s="1">
        <v>195.44</v>
      </c>
      <c r="I9" s="1">
        <v>836.36</v>
      </c>
      <c r="J9" s="1">
        <v>342.14</v>
      </c>
      <c r="K9" s="1">
        <v>165.59</v>
      </c>
    </row>
    <row r="10">
      <c r="A10" s="17" t="s">
        <v>708</v>
      </c>
      <c r="B10" s="1">
        <v>468.41</v>
      </c>
      <c r="C10" s="1">
        <v>756.57</v>
      </c>
      <c r="D10" s="1">
        <v>162.5</v>
      </c>
      <c r="E10" s="1">
        <v>13.62</v>
      </c>
      <c r="F10" s="1">
        <v>99.73</v>
      </c>
      <c r="G10" s="1">
        <v>1006.89</v>
      </c>
      <c r="H10" s="1">
        <v>189.75</v>
      </c>
      <c r="I10" s="1">
        <v>695.02</v>
      </c>
      <c r="J10" s="1">
        <v>841.64</v>
      </c>
      <c r="K10" s="1">
        <v>172.36</v>
      </c>
    </row>
    <row r="13">
      <c r="B13" s="1" t="s">
        <v>4</v>
      </c>
    </row>
    <row r="14">
      <c r="A14" s="17" t="s">
        <v>429</v>
      </c>
      <c r="B14" s="1">
        <v>294.97</v>
      </c>
      <c r="C14" s="1">
        <v>0.98</v>
      </c>
    </row>
    <row r="15">
      <c r="A15" s="17" t="s">
        <v>430</v>
      </c>
      <c r="B15" s="1">
        <v>331.18</v>
      </c>
      <c r="C15" s="1">
        <v>0.93</v>
      </c>
    </row>
    <row r="16">
      <c r="A16" s="17" t="s">
        <v>431</v>
      </c>
      <c r="B16" s="1">
        <v>1072.64</v>
      </c>
      <c r="C16" s="1">
        <v>2.64</v>
      </c>
    </row>
    <row r="17">
      <c r="A17" s="17" t="s">
        <v>432</v>
      </c>
      <c r="B17" s="1">
        <v>993.31</v>
      </c>
      <c r="C17" s="1">
        <v>2.86</v>
      </c>
    </row>
    <row r="18">
      <c r="A18" s="17" t="s">
        <v>433</v>
      </c>
      <c r="B18" s="1">
        <v>782.56</v>
      </c>
      <c r="C18" s="1">
        <v>2.3</v>
      </c>
    </row>
    <row r="19">
      <c r="A19" s="17" t="s">
        <v>434</v>
      </c>
      <c r="B19" s="1">
        <v>906.64</v>
      </c>
      <c r="C19" s="1">
        <v>2.69</v>
      </c>
    </row>
    <row r="20">
      <c r="A20" s="17" t="s">
        <v>435</v>
      </c>
      <c r="B20" s="1">
        <v>236.7</v>
      </c>
      <c r="C20" s="1">
        <v>1.03</v>
      </c>
    </row>
    <row r="21">
      <c r="A21" s="17" t="s">
        <v>708</v>
      </c>
      <c r="B21" s="1">
        <v>468.41</v>
      </c>
      <c r="C21" s="1">
        <v>1.06</v>
      </c>
    </row>
    <row r="24">
      <c r="B24" s="1" t="s">
        <v>4</v>
      </c>
    </row>
    <row r="25">
      <c r="A25" s="17" t="s">
        <v>429</v>
      </c>
      <c r="B25" s="1">
        <f t="shared" ref="B25:C25" si="1">B14/B$14</f>
        <v>1</v>
      </c>
      <c r="C25" s="1">
        <f t="shared" si="1"/>
        <v>1</v>
      </c>
    </row>
    <row r="26">
      <c r="A26" s="17" t="s">
        <v>430</v>
      </c>
      <c r="B26" s="1">
        <f t="shared" ref="B26:C26" si="2">B15/B$14</f>
        <v>1.122758247</v>
      </c>
      <c r="C26" s="1">
        <f t="shared" si="2"/>
        <v>0.9489795918</v>
      </c>
    </row>
    <row r="27">
      <c r="A27" s="17" t="s">
        <v>431</v>
      </c>
      <c r="B27" s="1">
        <f t="shared" ref="B27:C27" si="3">B16/B$14</f>
        <v>3.636437604</v>
      </c>
      <c r="C27" s="1">
        <f t="shared" si="3"/>
        <v>2.693877551</v>
      </c>
    </row>
    <row r="28">
      <c r="A28" s="17" t="s">
        <v>432</v>
      </c>
      <c r="B28" s="1">
        <f t="shared" ref="B28:C28" si="4">B17/B$14</f>
        <v>3.367494999</v>
      </c>
      <c r="C28" s="1">
        <f t="shared" si="4"/>
        <v>2.918367347</v>
      </c>
    </row>
    <row r="29">
      <c r="A29" s="17" t="s">
        <v>433</v>
      </c>
      <c r="B29" s="1">
        <f t="shared" ref="B29:C29" si="5">B18/B$14</f>
        <v>2.653015561</v>
      </c>
      <c r="C29" s="1">
        <f t="shared" si="5"/>
        <v>2.346938776</v>
      </c>
    </row>
    <row r="30">
      <c r="A30" s="17" t="s">
        <v>434</v>
      </c>
      <c r="B30" s="1">
        <f t="shared" ref="B30:C30" si="6">B19/B$14</f>
        <v>3.073668509</v>
      </c>
      <c r="C30" s="1">
        <f t="shared" si="6"/>
        <v>2.744897959</v>
      </c>
    </row>
    <row r="31">
      <c r="A31" s="17" t="s">
        <v>435</v>
      </c>
      <c r="B31" s="1">
        <f t="shared" ref="B31:C31" si="7">B20/B$14</f>
        <v>0.8024544869</v>
      </c>
      <c r="C31" s="1">
        <f t="shared" si="7"/>
        <v>1.051020408</v>
      </c>
    </row>
    <row r="32">
      <c r="A32" s="17" t="s">
        <v>708</v>
      </c>
      <c r="B32" s="1">
        <f t="shared" ref="B32:C32" si="8">B21/B$14</f>
        <v>1.587991999</v>
      </c>
      <c r="C32" s="1">
        <f t="shared" si="8"/>
        <v>1.081632653</v>
      </c>
    </row>
    <row r="35">
      <c r="B35" s="1" t="s">
        <v>7</v>
      </c>
    </row>
    <row r="36">
      <c r="A36" s="17" t="s">
        <v>429</v>
      </c>
      <c r="B36" s="1">
        <v>1003.81</v>
      </c>
      <c r="C36" s="1">
        <v>1.12</v>
      </c>
    </row>
    <row r="37">
      <c r="A37" s="17" t="s">
        <v>430</v>
      </c>
      <c r="B37" s="1">
        <v>1020.12</v>
      </c>
      <c r="C37" s="1">
        <v>1.48</v>
      </c>
    </row>
    <row r="38">
      <c r="A38" s="17" t="s">
        <v>431</v>
      </c>
      <c r="B38" s="1">
        <v>2815.58</v>
      </c>
      <c r="C38" s="1">
        <v>2.7</v>
      </c>
    </row>
    <row r="39">
      <c r="A39" s="17" t="s">
        <v>432</v>
      </c>
      <c r="B39" s="1">
        <v>2947.85</v>
      </c>
      <c r="C39" s="1">
        <v>3.02</v>
      </c>
    </row>
    <row r="40">
      <c r="A40" s="17" t="s">
        <v>433</v>
      </c>
      <c r="B40" s="1">
        <v>2404.13</v>
      </c>
      <c r="C40" s="1">
        <v>2.78</v>
      </c>
    </row>
    <row r="41">
      <c r="A41" s="17" t="s">
        <v>434</v>
      </c>
      <c r="B41" s="1">
        <v>2340.07</v>
      </c>
      <c r="C41" s="1">
        <v>2.85</v>
      </c>
    </row>
    <row r="42">
      <c r="A42" s="17" t="s">
        <v>435</v>
      </c>
      <c r="B42" s="1">
        <v>672.93</v>
      </c>
      <c r="C42" s="1">
        <v>1.7</v>
      </c>
    </row>
    <row r="43">
      <c r="A43" s="17" t="s">
        <v>708</v>
      </c>
      <c r="B43" s="1">
        <v>756.57</v>
      </c>
      <c r="C43" s="1">
        <v>1.57</v>
      </c>
    </row>
    <row r="46">
      <c r="B46" s="1" t="s">
        <v>7</v>
      </c>
    </row>
    <row r="47">
      <c r="A47" s="17" t="s">
        <v>429</v>
      </c>
      <c r="B47" s="1">
        <f t="shared" ref="B47:C47" si="9">B36/B$36</f>
        <v>1</v>
      </c>
      <c r="C47" s="1">
        <f t="shared" si="9"/>
        <v>1</v>
      </c>
    </row>
    <row r="48">
      <c r="A48" s="17" t="s">
        <v>430</v>
      </c>
      <c r="B48" s="1">
        <f t="shared" ref="B48:C48" si="10">B37/B$36</f>
        <v>1.016248095</v>
      </c>
      <c r="C48" s="1">
        <f t="shared" si="10"/>
        <v>1.321428571</v>
      </c>
    </row>
    <row r="49">
      <c r="A49" s="17" t="s">
        <v>431</v>
      </c>
      <c r="B49" s="1">
        <f t="shared" ref="B49:C49" si="11">B38/B$36</f>
        <v>2.804893356</v>
      </c>
      <c r="C49" s="1">
        <f t="shared" si="11"/>
        <v>2.410714286</v>
      </c>
    </row>
    <row r="50">
      <c r="A50" s="17" t="s">
        <v>432</v>
      </c>
      <c r="B50" s="1">
        <f t="shared" ref="B50:C50" si="12">B39/B$36</f>
        <v>2.93666132</v>
      </c>
      <c r="C50" s="1">
        <f t="shared" si="12"/>
        <v>2.696428571</v>
      </c>
    </row>
    <row r="51">
      <c r="A51" s="17" t="s">
        <v>433</v>
      </c>
      <c r="B51" s="1">
        <f t="shared" ref="B51:C51" si="13">B40/B$36</f>
        <v>2.395005031</v>
      </c>
      <c r="C51" s="1">
        <f t="shared" si="13"/>
        <v>2.482142857</v>
      </c>
    </row>
    <row r="52">
      <c r="A52" s="17" t="s">
        <v>434</v>
      </c>
      <c r="B52" s="1">
        <f t="shared" ref="B52:C52" si="14">B41/B$36</f>
        <v>2.331188173</v>
      </c>
      <c r="C52" s="1">
        <f t="shared" si="14"/>
        <v>2.544642857</v>
      </c>
    </row>
    <row r="53">
      <c r="A53" s="17" t="s">
        <v>435</v>
      </c>
      <c r="B53" s="1">
        <f t="shared" ref="B53:C53" si="15">B42/B$36</f>
        <v>0.6703758679</v>
      </c>
      <c r="C53" s="1">
        <f t="shared" si="15"/>
        <v>1.517857143</v>
      </c>
    </row>
    <row r="54">
      <c r="A54" s="17" t="s">
        <v>708</v>
      </c>
      <c r="B54" s="1">
        <f t="shared" ref="B54:C54" si="16">B43/B$36</f>
        <v>0.7536984091</v>
      </c>
      <c r="C54" s="1">
        <f t="shared" si="16"/>
        <v>1.401785714</v>
      </c>
    </row>
    <row r="57">
      <c r="B57" s="1" t="s">
        <v>9</v>
      </c>
    </row>
    <row r="58">
      <c r="A58" s="17" t="s">
        <v>429</v>
      </c>
      <c r="B58" s="1">
        <v>225.95</v>
      </c>
      <c r="C58" s="1">
        <v>1.72</v>
      </c>
    </row>
    <row r="59">
      <c r="A59" s="17" t="s">
        <v>430</v>
      </c>
      <c r="B59" s="1">
        <v>210.34</v>
      </c>
      <c r="C59" s="1">
        <v>1.67</v>
      </c>
    </row>
    <row r="60">
      <c r="A60" s="17" t="s">
        <v>431</v>
      </c>
      <c r="B60" s="1">
        <v>283.78</v>
      </c>
      <c r="C60" s="1">
        <v>2.17</v>
      </c>
    </row>
    <row r="61">
      <c r="A61" s="17" t="s">
        <v>432</v>
      </c>
      <c r="B61" s="1">
        <v>416.57</v>
      </c>
      <c r="C61" s="1">
        <v>3.3</v>
      </c>
    </row>
    <row r="62">
      <c r="A62" s="17" t="s">
        <v>433</v>
      </c>
      <c r="B62" s="1">
        <v>405.78</v>
      </c>
      <c r="C62" s="1">
        <v>3.23</v>
      </c>
    </row>
    <row r="63">
      <c r="A63" s="17" t="s">
        <v>434</v>
      </c>
      <c r="B63" s="1">
        <v>238.65</v>
      </c>
      <c r="C63" s="1">
        <v>2.08</v>
      </c>
    </row>
    <row r="64">
      <c r="A64" s="17" t="s">
        <v>435</v>
      </c>
      <c r="B64" s="1">
        <v>166.06</v>
      </c>
      <c r="C64" s="1">
        <v>1.63</v>
      </c>
    </row>
    <row r="65">
      <c r="A65" s="17" t="s">
        <v>708</v>
      </c>
      <c r="B65" s="1">
        <v>162.5</v>
      </c>
      <c r="C65" s="1">
        <v>1.59</v>
      </c>
    </row>
    <row r="68">
      <c r="B68" s="1" t="s">
        <v>9</v>
      </c>
    </row>
    <row r="69">
      <c r="A69" s="17" t="s">
        <v>429</v>
      </c>
      <c r="B69" s="1">
        <f t="shared" ref="B69:C69" si="17">B58/B$58</f>
        <v>1</v>
      </c>
      <c r="C69" s="1">
        <f t="shared" si="17"/>
        <v>1</v>
      </c>
    </row>
    <row r="70">
      <c r="A70" s="17" t="s">
        <v>430</v>
      </c>
      <c r="B70" s="1">
        <f t="shared" ref="B70:C70" si="18">B59/B$58</f>
        <v>0.930913919</v>
      </c>
      <c r="C70" s="1">
        <f t="shared" si="18"/>
        <v>0.9709302326</v>
      </c>
    </row>
    <row r="71">
      <c r="A71" s="17" t="s">
        <v>431</v>
      </c>
      <c r="B71" s="1">
        <f t="shared" ref="B71:C71" si="19">B60/B$58</f>
        <v>1.25594158</v>
      </c>
      <c r="C71" s="1">
        <f t="shared" si="19"/>
        <v>1.261627907</v>
      </c>
    </row>
    <row r="72">
      <c r="A72" s="17" t="s">
        <v>432</v>
      </c>
      <c r="B72" s="1">
        <f t="shared" ref="B72:C72" si="20">B61/B$58</f>
        <v>1.843637973</v>
      </c>
      <c r="C72" s="1">
        <f t="shared" si="20"/>
        <v>1.918604651</v>
      </c>
    </row>
    <row r="73">
      <c r="A73" s="17" t="s">
        <v>433</v>
      </c>
      <c r="B73" s="1">
        <f t="shared" ref="B73:C73" si="21">B62/B$58</f>
        <v>1.795884045</v>
      </c>
      <c r="C73" s="1">
        <f t="shared" si="21"/>
        <v>1.877906977</v>
      </c>
    </row>
    <row r="74">
      <c r="A74" s="17" t="s">
        <v>434</v>
      </c>
      <c r="B74" s="1">
        <f t="shared" ref="B74:C74" si="22">B63/B$58</f>
        <v>1.056207125</v>
      </c>
      <c r="C74" s="1">
        <f t="shared" si="22"/>
        <v>1.209302326</v>
      </c>
    </row>
    <row r="75">
      <c r="A75" s="17" t="s">
        <v>435</v>
      </c>
      <c r="B75" s="1">
        <f t="shared" ref="B75:C75" si="23">B64/B$58</f>
        <v>0.7349413587</v>
      </c>
      <c r="C75" s="1">
        <f t="shared" si="23"/>
        <v>0.9476744186</v>
      </c>
    </row>
    <row r="76">
      <c r="A76" s="17" t="s">
        <v>708</v>
      </c>
      <c r="B76" s="1">
        <f t="shared" ref="B76:C76" si="24">B65/B$58</f>
        <v>0.7191856605</v>
      </c>
      <c r="C76" s="1">
        <f t="shared" si="24"/>
        <v>0.9244186047</v>
      </c>
    </row>
    <row r="79">
      <c r="B79" s="1" t="s">
        <v>5</v>
      </c>
    </row>
    <row r="80">
      <c r="A80" s="17" t="s">
        <v>429</v>
      </c>
      <c r="B80" s="1">
        <v>11.54</v>
      </c>
      <c r="C80" s="1">
        <v>0.47</v>
      </c>
    </row>
    <row r="81">
      <c r="A81" s="17" t="s">
        <v>430</v>
      </c>
      <c r="B81" s="1">
        <v>11.54</v>
      </c>
      <c r="C81" s="1">
        <v>0.51</v>
      </c>
    </row>
    <row r="82">
      <c r="A82" s="17" t="s">
        <v>431</v>
      </c>
      <c r="B82" s="1">
        <v>11.4</v>
      </c>
      <c r="C82" s="1">
        <v>0.5</v>
      </c>
    </row>
    <row r="83">
      <c r="A83" s="17" t="s">
        <v>432</v>
      </c>
      <c r="B83" s="1">
        <v>15.11</v>
      </c>
      <c r="C83" s="1">
        <v>0.67</v>
      </c>
    </row>
    <row r="84">
      <c r="A84" s="17" t="s">
        <v>433</v>
      </c>
      <c r="B84" s="1">
        <v>14.83</v>
      </c>
      <c r="C84" s="1">
        <v>0.64</v>
      </c>
    </row>
    <row r="85">
      <c r="A85" s="17" t="s">
        <v>434</v>
      </c>
      <c r="B85" s="1">
        <v>14.14</v>
      </c>
      <c r="C85" s="1">
        <v>0.63</v>
      </c>
    </row>
    <row r="86">
      <c r="A86" s="17" t="s">
        <v>435</v>
      </c>
      <c r="B86" s="1">
        <v>14.41</v>
      </c>
      <c r="C86" s="1">
        <v>0.64</v>
      </c>
    </row>
    <row r="87">
      <c r="A87" s="17" t="s">
        <v>708</v>
      </c>
      <c r="B87" s="1">
        <v>13.62</v>
      </c>
      <c r="C87" s="1">
        <v>0.65</v>
      </c>
    </row>
    <row r="90">
      <c r="B90" s="1" t="s">
        <v>5</v>
      </c>
    </row>
    <row r="91">
      <c r="A91" s="17" t="s">
        <v>429</v>
      </c>
      <c r="B91" s="1">
        <f t="shared" ref="B91:C91" si="25">B80/B$80</f>
        <v>1</v>
      </c>
      <c r="C91" s="1">
        <f t="shared" si="25"/>
        <v>1</v>
      </c>
    </row>
    <row r="92">
      <c r="A92" s="17" t="s">
        <v>430</v>
      </c>
      <c r="B92" s="1">
        <f t="shared" ref="B92:C92" si="26">B81/B$80</f>
        <v>1</v>
      </c>
      <c r="C92" s="1">
        <f t="shared" si="26"/>
        <v>1.085106383</v>
      </c>
    </row>
    <row r="93">
      <c r="A93" s="17" t="s">
        <v>431</v>
      </c>
      <c r="B93" s="1">
        <f t="shared" ref="B93:C93" si="27">B82/B$80</f>
        <v>0.9878682842</v>
      </c>
      <c r="C93" s="1">
        <f t="shared" si="27"/>
        <v>1.063829787</v>
      </c>
    </row>
    <row r="94">
      <c r="A94" s="17" t="s">
        <v>432</v>
      </c>
      <c r="B94" s="1">
        <f t="shared" ref="B94:C94" si="28">B83/B$80</f>
        <v>1.309358752</v>
      </c>
      <c r="C94" s="1">
        <f t="shared" si="28"/>
        <v>1.425531915</v>
      </c>
    </row>
    <row r="95">
      <c r="A95" s="17" t="s">
        <v>433</v>
      </c>
      <c r="B95" s="1">
        <f t="shared" ref="B95:C95" si="29">B84/B$80</f>
        <v>1.285095321</v>
      </c>
      <c r="C95" s="1">
        <f t="shared" si="29"/>
        <v>1.361702128</v>
      </c>
    </row>
    <row r="96">
      <c r="A96" s="17" t="s">
        <v>434</v>
      </c>
      <c r="B96" s="1">
        <f t="shared" ref="B96:C96" si="30">B85/B$80</f>
        <v>1.225303293</v>
      </c>
      <c r="C96" s="1">
        <f t="shared" si="30"/>
        <v>1.340425532</v>
      </c>
    </row>
    <row r="97">
      <c r="A97" s="17" t="s">
        <v>435</v>
      </c>
      <c r="B97" s="1">
        <f t="shared" ref="B97:C97" si="31">B86/B$80</f>
        <v>1.248700173</v>
      </c>
      <c r="C97" s="1">
        <f t="shared" si="31"/>
        <v>1.361702128</v>
      </c>
    </row>
    <row r="98">
      <c r="A98" s="17" t="s">
        <v>708</v>
      </c>
      <c r="B98" s="1">
        <f t="shared" ref="B98:C98" si="32">B87/B$80</f>
        <v>1.180242634</v>
      </c>
      <c r="C98" s="1">
        <f t="shared" si="32"/>
        <v>1.382978723</v>
      </c>
    </row>
    <row r="101">
      <c r="B101" s="1" t="s">
        <v>771</v>
      </c>
    </row>
    <row r="102">
      <c r="A102" s="17" t="s">
        <v>429</v>
      </c>
      <c r="B102" s="1">
        <v>126.35</v>
      </c>
    </row>
    <row r="103">
      <c r="A103" s="17" t="s">
        <v>430</v>
      </c>
      <c r="B103" s="1">
        <v>153.76</v>
      </c>
    </row>
    <row r="104">
      <c r="A104" s="17" t="s">
        <v>431</v>
      </c>
      <c r="B104" s="1">
        <v>436.0</v>
      </c>
    </row>
    <row r="105">
      <c r="A105" s="17" t="s">
        <v>432</v>
      </c>
      <c r="B105" s="1">
        <v>376.64</v>
      </c>
    </row>
    <row r="106">
      <c r="A106" s="17" t="s">
        <v>433</v>
      </c>
      <c r="B106" s="1">
        <v>24.12</v>
      </c>
    </row>
    <row r="107">
      <c r="A107" s="17" t="s">
        <v>434</v>
      </c>
      <c r="B107" s="1">
        <v>349.55</v>
      </c>
    </row>
    <row r="108">
      <c r="A108" s="17" t="s">
        <v>435</v>
      </c>
      <c r="B108" s="1">
        <v>100.42</v>
      </c>
    </row>
    <row r="109">
      <c r="A109" s="17" t="s">
        <v>708</v>
      </c>
      <c r="B109" s="1">
        <v>99.73</v>
      </c>
    </row>
    <row r="112">
      <c r="B112" s="1" t="s">
        <v>771</v>
      </c>
    </row>
    <row r="113">
      <c r="A113" s="17" t="s">
        <v>429</v>
      </c>
      <c r="B113" s="1">
        <f t="shared" ref="B113:C113" si="33">B102/B$102</f>
        <v>1</v>
      </c>
      <c r="C113" s="1" t="str">
        <f t="shared" si="33"/>
        <v>#DIV/0!</v>
      </c>
    </row>
    <row r="114">
      <c r="A114" s="17" t="s">
        <v>430</v>
      </c>
      <c r="B114" s="1">
        <f t="shared" ref="B114:C114" si="34">B103/B$102</f>
        <v>1.21693708</v>
      </c>
      <c r="C114" s="1" t="str">
        <f t="shared" si="34"/>
        <v>#DIV/0!</v>
      </c>
    </row>
    <row r="115">
      <c r="A115" s="17" t="s">
        <v>431</v>
      </c>
      <c r="B115" s="1">
        <f t="shared" ref="B115:C115" si="35">B104/B$102</f>
        <v>3.450732093</v>
      </c>
      <c r="C115" s="1" t="str">
        <f t="shared" si="35"/>
        <v>#DIV/0!</v>
      </c>
    </row>
    <row r="116">
      <c r="A116" s="17" t="s">
        <v>432</v>
      </c>
      <c r="B116" s="1">
        <f t="shared" ref="B116:C116" si="36">B105/B$102</f>
        <v>2.980925999</v>
      </c>
      <c r="C116" s="1" t="str">
        <f t="shared" si="36"/>
        <v>#DIV/0!</v>
      </c>
    </row>
    <row r="117">
      <c r="A117" s="17" t="s">
        <v>433</v>
      </c>
      <c r="B117" s="1">
        <f t="shared" ref="B117:C117" si="37">B106/B$102</f>
        <v>0.1908982984</v>
      </c>
      <c r="C117" s="1" t="str">
        <f t="shared" si="37"/>
        <v>#DIV/0!</v>
      </c>
    </row>
    <row r="118">
      <c r="A118" s="17" t="s">
        <v>434</v>
      </c>
      <c r="B118" s="1">
        <f t="shared" ref="B118:C118" si="38">B107/B$102</f>
        <v>2.766521567</v>
      </c>
      <c r="C118" s="1" t="str">
        <f t="shared" si="38"/>
        <v>#DIV/0!</v>
      </c>
    </row>
    <row r="119">
      <c r="A119" s="17" t="s">
        <v>435</v>
      </c>
      <c r="B119" s="1">
        <f t="shared" ref="B119:C119" si="39">B108/B$102</f>
        <v>0.7947764147</v>
      </c>
      <c r="C119" s="1" t="str">
        <f t="shared" si="39"/>
        <v>#DIV/0!</v>
      </c>
    </row>
    <row r="120">
      <c r="A120" s="17" t="s">
        <v>708</v>
      </c>
      <c r="B120" s="1">
        <f t="shared" ref="B120:C120" si="40">B109/B$102</f>
        <v>0.7893153937</v>
      </c>
      <c r="C120" s="1" t="str">
        <f t="shared" si="40"/>
        <v>#DIV/0!</v>
      </c>
    </row>
    <row r="123">
      <c r="B123" s="1" t="s">
        <v>16</v>
      </c>
    </row>
    <row r="124">
      <c r="A124" s="17" t="s">
        <v>429</v>
      </c>
      <c r="B124" s="1">
        <v>1508.61</v>
      </c>
      <c r="C124" s="1">
        <v>1.25</v>
      </c>
    </row>
    <row r="125">
      <c r="A125" s="17" t="s">
        <v>430</v>
      </c>
      <c r="B125" s="1">
        <v>1728.07</v>
      </c>
      <c r="C125" s="1">
        <v>1.32</v>
      </c>
    </row>
    <row r="126">
      <c r="A126" s="17" t="s">
        <v>431</v>
      </c>
      <c r="B126" s="1">
        <v>6506.68</v>
      </c>
      <c r="C126" s="1">
        <v>5.08</v>
      </c>
    </row>
    <row r="127">
      <c r="A127" s="17" t="s">
        <v>432</v>
      </c>
      <c r="B127" s="1">
        <v>6226.89</v>
      </c>
      <c r="C127" s="1">
        <v>5.59</v>
      </c>
    </row>
    <row r="128">
      <c r="A128" s="17" t="s">
        <v>433</v>
      </c>
      <c r="B128" s="1">
        <v>4519.85</v>
      </c>
      <c r="C128" s="1">
        <v>4.09</v>
      </c>
    </row>
    <row r="129">
      <c r="A129" s="17" t="s">
        <v>434</v>
      </c>
      <c r="B129" s="1">
        <v>5620.22</v>
      </c>
      <c r="C129" s="1">
        <v>5.33</v>
      </c>
    </row>
    <row r="130">
      <c r="A130" s="17" t="s">
        <v>435</v>
      </c>
      <c r="B130" s="1">
        <v>1036.74</v>
      </c>
      <c r="C130" s="1">
        <v>1.52</v>
      </c>
    </row>
    <row r="131">
      <c r="A131" s="17" t="s">
        <v>708</v>
      </c>
      <c r="B131" s="1">
        <v>1006.89</v>
      </c>
      <c r="C131" s="1">
        <v>1.49</v>
      </c>
    </row>
    <row r="134">
      <c r="B134" s="1" t="s">
        <v>16</v>
      </c>
    </row>
    <row r="135">
      <c r="A135" s="17" t="s">
        <v>429</v>
      </c>
      <c r="B135" s="1">
        <f t="shared" ref="B135:C135" si="41">B124/B$124</f>
        <v>1</v>
      </c>
      <c r="C135" s="1">
        <f t="shared" si="41"/>
        <v>1</v>
      </c>
    </row>
    <row r="136">
      <c r="A136" s="17" t="s">
        <v>430</v>
      </c>
      <c r="B136" s="1">
        <f t="shared" ref="B136:C136" si="42">B125/B$124</f>
        <v>1.145471659</v>
      </c>
      <c r="C136" s="1">
        <f t="shared" si="42"/>
        <v>1.056</v>
      </c>
    </row>
    <row r="137">
      <c r="A137" s="17" t="s">
        <v>431</v>
      </c>
      <c r="B137" s="1">
        <f t="shared" ref="B137:C137" si="43">B126/B$124</f>
        <v>4.313029875</v>
      </c>
      <c r="C137" s="1">
        <f t="shared" si="43"/>
        <v>4.064</v>
      </c>
    </row>
    <row r="138">
      <c r="A138" s="17" t="s">
        <v>432</v>
      </c>
      <c r="B138" s="1">
        <f t="shared" ref="B138:C138" si="44">B127/B$124</f>
        <v>4.127567761</v>
      </c>
      <c r="C138" s="1">
        <f t="shared" si="44"/>
        <v>4.472</v>
      </c>
    </row>
    <row r="139">
      <c r="A139" s="17" t="s">
        <v>433</v>
      </c>
      <c r="B139" s="1">
        <f t="shared" ref="B139:C139" si="45">B128/B$124</f>
        <v>2.996036086</v>
      </c>
      <c r="C139" s="1">
        <f t="shared" si="45"/>
        <v>3.272</v>
      </c>
    </row>
    <row r="140">
      <c r="A140" s="17" t="s">
        <v>434</v>
      </c>
      <c r="B140" s="1">
        <f t="shared" ref="B140:C140" si="46">B129/B$124</f>
        <v>3.725429369</v>
      </c>
      <c r="C140" s="1">
        <f t="shared" si="46"/>
        <v>4.264</v>
      </c>
    </row>
    <row r="141">
      <c r="A141" s="17" t="s">
        <v>435</v>
      </c>
      <c r="B141" s="1">
        <f t="shared" ref="B141:C141" si="47">B130/B$124</f>
        <v>0.6872153837</v>
      </c>
      <c r="C141" s="1">
        <f t="shared" si="47"/>
        <v>1.216</v>
      </c>
    </row>
    <row r="142">
      <c r="A142" s="17" t="s">
        <v>708</v>
      </c>
      <c r="B142" s="1">
        <f t="shared" ref="B142:C142" si="48">B131/B$124</f>
        <v>0.6674289578</v>
      </c>
      <c r="C142" s="1">
        <f t="shared" si="48"/>
        <v>1.192</v>
      </c>
    </row>
    <row r="145">
      <c r="B145" s="1" t="s">
        <v>701</v>
      </c>
    </row>
    <row r="146">
      <c r="A146" s="17" t="s">
        <v>429</v>
      </c>
      <c r="B146" s="1">
        <v>192.76</v>
      </c>
      <c r="C146" s="1">
        <v>1.3</v>
      </c>
    </row>
    <row r="147">
      <c r="A147" s="17" t="s">
        <v>430</v>
      </c>
      <c r="B147" s="1">
        <v>184.03</v>
      </c>
      <c r="C147" s="1">
        <v>1.29</v>
      </c>
    </row>
    <row r="148">
      <c r="A148" s="17" t="s">
        <v>431</v>
      </c>
      <c r="B148" s="1">
        <v>183.16</v>
      </c>
      <c r="C148" s="1">
        <v>1.3</v>
      </c>
    </row>
    <row r="149">
      <c r="A149" s="17" t="s">
        <v>432</v>
      </c>
      <c r="B149" s="1">
        <v>261.64</v>
      </c>
      <c r="C149" s="1">
        <v>1.68</v>
      </c>
    </row>
    <row r="150">
      <c r="A150" s="17" t="s">
        <v>433</v>
      </c>
      <c r="B150" s="1">
        <v>268.02</v>
      </c>
      <c r="C150" s="1">
        <v>1.7</v>
      </c>
    </row>
    <row r="151">
      <c r="A151" s="17" t="s">
        <v>434</v>
      </c>
      <c r="B151" s="1">
        <v>187.79</v>
      </c>
      <c r="C151" s="1">
        <v>1.46</v>
      </c>
    </row>
    <row r="152">
      <c r="A152" s="17" t="s">
        <v>435</v>
      </c>
      <c r="B152" s="1">
        <v>195.44</v>
      </c>
      <c r="C152" s="1">
        <v>1.52</v>
      </c>
    </row>
    <row r="153">
      <c r="A153" s="17" t="s">
        <v>708</v>
      </c>
      <c r="B153" s="1">
        <v>189.75</v>
      </c>
      <c r="C153" s="1">
        <v>1.46</v>
      </c>
    </row>
    <row r="156">
      <c r="B156" s="1" t="s">
        <v>701</v>
      </c>
    </row>
    <row r="157">
      <c r="A157" s="17" t="s">
        <v>429</v>
      </c>
      <c r="B157" s="1">
        <f t="shared" ref="B157:C157" si="49">B146/B$146</f>
        <v>1</v>
      </c>
      <c r="C157" s="1">
        <f t="shared" si="49"/>
        <v>1</v>
      </c>
    </row>
    <row r="158">
      <c r="A158" s="17" t="s">
        <v>430</v>
      </c>
      <c r="B158" s="1">
        <f t="shared" ref="B158:C158" si="50">B147/B$146</f>
        <v>0.9547105209</v>
      </c>
      <c r="C158" s="1">
        <f t="shared" si="50"/>
        <v>0.9923076923</v>
      </c>
    </row>
    <row r="159">
      <c r="A159" s="17" t="s">
        <v>431</v>
      </c>
      <c r="B159" s="1">
        <f t="shared" ref="B159:C159" si="51">B148/B$146</f>
        <v>0.9501971363</v>
      </c>
      <c r="C159" s="1">
        <f t="shared" si="51"/>
        <v>1</v>
      </c>
    </row>
    <row r="160">
      <c r="A160" s="17" t="s">
        <v>432</v>
      </c>
      <c r="B160" s="1">
        <f t="shared" ref="B160:C160" si="52">B149/B$146</f>
        <v>1.357335547</v>
      </c>
      <c r="C160" s="1">
        <f t="shared" si="52"/>
        <v>1.292307692</v>
      </c>
    </row>
    <row r="161">
      <c r="A161" s="17" t="s">
        <v>433</v>
      </c>
      <c r="B161" s="1">
        <f t="shared" ref="B161:C161" si="53">B150/B$146</f>
        <v>1.3904337</v>
      </c>
      <c r="C161" s="1">
        <f t="shared" si="53"/>
        <v>1.307692308</v>
      </c>
    </row>
    <row r="162">
      <c r="A162" s="17" t="s">
        <v>434</v>
      </c>
      <c r="B162" s="1">
        <f t="shared" ref="B162:C162" si="54">B151/B$146</f>
        <v>0.9742166425</v>
      </c>
      <c r="C162" s="1">
        <f t="shared" si="54"/>
        <v>1.123076923</v>
      </c>
    </row>
    <row r="163">
      <c r="A163" s="17" t="s">
        <v>435</v>
      </c>
      <c r="B163" s="1">
        <f t="shared" ref="B163:C163" si="55">B152/B$146</f>
        <v>1.013903299</v>
      </c>
      <c r="C163" s="1">
        <f t="shared" si="55"/>
        <v>1.169230769</v>
      </c>
    </row>
    <row r="164">
      <c r="A164" s="17" t="s">
        <v>708</v>
      </c>
      <c r="B164" s="1">
        <f t="shared" ref="B164:C164" si="56">B153/B$146</f>
        <v>0.9843847271</v>
      </c>
      <c r="C164" s="1">
        <f t="shared" si="56"/>
        <v>1.123076923</v>
      </c>
    </row>
    <row r="167">
      <c r="B167" s="1" t="s">
        <v>18</v>
      </c>
    </row>
    <row r="168">
      <c r="A168" s="17" t="s">
        <v>429</v>
      </c>
      <c r="B168" s="1">
        <v>1475.42</v>
      </c>
      <c r="C168" s="1">
        <v>2.56</v>
      </c>
      <c r="G168" s="1">
        <v>1.57</v>
      </c>
    </row>
    <row r="169">
      <c r="A169" s="17" t="s">
        <v>430</v>
      </c>
      <c r="B169" s="1">
        <v>1641.57</v>
      </c>
      <c r="C169" s="1">
        <v>3.24</v>
      </c>
      <c r="G169" s="1">
        <v>2.08</v>
      </c>
    </row>
    <row r="170">
      <c r="A170" s="17" t="s">
        <v>431</v>
      </c>
      <c r="B170" s="1">
        <v>5530.0</v>
      </c>
      <c r="C170" s="1">
        <v>13.89</v>
      </c>
      <c r="G170" s="1">
        <v>8.52</v>
      </c>
    </row>
    <row r="171">
      <c r="A171" s="17" t="s">
        <v>432</v>
      </c>
      <c r="B171" s="1">
        <v>4408.91</v>
      </c>
      <c r="C171" s="1">
        <v>15.16</v>
      </c>
      <c r="G171" s="1">
        <v>8.89</v>
      </c>
    </row>
    <row r="172">
      <c r="A172" s="17" t="s">
        <v>433</v>
      </c>
      <c r="B172" s="1">
        <v>2898.29</v>
      </c>
      <c r="C172" s="1">
        <v>10.3</v>
      </c>
      <c r="G172" s="1">
        <v>6.86</v>
      </c>
    </row>
    <row r="173">
      <c r="A173" s="17" t="s">
        <v>434</v>
      </c>
      <c r="B173" s="1">
        <v>4328.57</v>
      </c>
      <c r="C173" s="1">
        <v>15.77</v>
      </c>
      <c r="G173" s="1">
        <v>9.93</v>
      </c>
    </row>
    <row r="174">
      <c r="A174" s="17" t="s">
        <v>435</v>
      </c>
      <c r="B174" s="1">
        <v>836.36</v>
      </c>
      <c r="C174" s="1">
        <v>3.78</v>
      </c>
      <c r="G174" s="1">
        <v>2.73</v>
      </c>
    </row>
    <row r="175">
      <c r="A175" s="17" t="s">
        <v>708</v>
      </c>
      <c r="B175" s="1">
        <v>695.02</v>
      </c>
      <c r="C175" s="1">
        <v>4.0</v>
      </c>
      <c r="G175" s="1">
        <v>2.96</v>
      </c>
    </row>
    <row r="178">
      <c r="B178" s="1" t="s">
        <v>18</v>
      </c>
    </row>
    <row r="179">
      <c r="A179" s="17" t="s">
        <v>429</v>
      </c>
      <c r="B179" s="1">
        <f t="shared" ref="B179:C179" si="57">B168/B$168</f>
        <v>1</v>
      </c>
      <c r="C179" s="1">
        <f t="shared" si="57"/>
        <v>1</v>
      </c>
    </row>
    <row r="180">
      <c r="A180" s="17" t="s">
        <v>430</v>
      </c>
      <c r="B180" s="1">
        <f t="shared" ref="B180:C180" si="58">B169/B$168</f>
        <v>1.112612002</v>
      </c>
      <c r="C180" s="1">
        <f t="shared" si="58"/>
        <v>1.265625</v>
      </c>
    </row>
    <row r="181">
      <c r="A181" s="17" t="s">
        <v>431</v>
      </c>
      <c r="B181" s="1">
        <f t="shared" ref="B181:C181" si="59">B170/B$168</f>
        <v>3.748085291</v>
      </c>
      <c r="C181" s="1">
        <f t="shared" si="59"/>
        <v>5.42578125</v>
      </c>
    </row>
    <row r="182">
      <c r="A182" s="17" t="s">
        <v>432</v>
      </c>
      <c r="B182" s="1">
        <f t="shared" ref="B182:C182" si="60">B171/B$168</f>
        <v>2.988240637</v>
      </c>
      <c r="C182" s="1">
        <f t="shared" si="60"/>
        <v>5.921875</v>
      </c>
    </row>
    <row r="183">
      <c r="A183" s="17" t="s">
        <v>433</v>
      </c>
      <c r="B183" s="1">
        <f t="shared" ref="B183:C183" si="61">B172/B$168</f>
        <v>1.964383023</v>
      </c>
      <c r="C183" s="1">
        <f t="shared" si="61"/>
        <v>4.0234375</v>
      </c>
    </row>
    <row r="184">
      <c r="A184" s="17" t="s">
        <v>434</v>
      </c>
      <c r="B184" s="1">
        <f t="shared" ref="B184:C184" si="62">B173/B$168</f>
        <v>2.933788345</v>
      </c>
      <c r="C184" s="1">
        <f t="shared" si="62"/>
        <v>6.16015625</v>
      </c>
    </row>
    <row r="185">
      <c r="A185" s="17" t="s">
        <v>435</v>
      </c>
      <c r="B185" s="1">
        <f t="shared" ref="B185:C185" si="63">B174/B$168</f>
        <v>0.5668623172</v>
      </c>
      <c r="C185" s="1">
        <f t="shared" si="63"/>
        <v>1.4765625</v>
      </c>
    </row>
    <row r="186">
      <c r="A186" s="17" t="s">
        <v>708</v>
      </c>
      <c r="B186" s="1">
        <f t="shared" ref="B186:C186" si="64">B175/B$168</f>
        <v>0.471065866</v>
      </c>
      <c r="C186" s="1">
        <f t="shared" si="64"/>
        <v>1.5625</v>
      </c>
    </row>
    <row r="189">
      <c r="B189" s="1" t="s">
        <v>14</v>
      </c>
    </row>
    <row r="190">
      <c r="A190" s="17" t="s">
        <v>429</v>
      </c>
      <c r="B190" s="1">
        <v>516.69</v>
      </c>
      <c r="C190" s="1">
        <v>1.34</v>
      </c>
    </row>
    <row r="191">
      <c r="A191" s="17" t="s">
        <v>430</v>
      </c>
      <c r="B191" s="1">
        <v>535.06</v>
      </c>
      <c r="C191" s="1">
        <v>1.29</v>
      </c>
    </row>
    <row r="192">
      <c r="A192" s="17" t="s">
        <v>431</v>
      </c>
      <c r="B192" s="1">
        <v>1652.37</v>
      </c>
      <c r="C192" s="1">
        <v>4.32</v>
      </c>
    </row>
    <row r="193">
      <c r="A193" s="17" t="s">
        <v>432</v>
      </c>
      <c r="B193" s="1">
        <v>1419.11</v>
      </c>
      <c r="C193" s="1">
        <v>4.47</v>
      </c>
    </row>
    <row r="194">
      <c r="A194" s="17" t="s">
        <v>433</v>
      </c>
      <c r="B194" s="1">
        <v>992.07</v>
      </c>
      <c r="C194" s="1">
        <v>3.39</v>
      </c>
    </row>
    <row r="195">
      <c r="A195" s="17" t="s">
        <v>434</v>
      </c>
      <c r="B195" s="1">
        <v>1360.72</v>
      </c>
      <c r="C195" s="1">
        <v>4.65</v>
      </c>
    </row>
    <row r="196">
      <c r="A196" s="17" t="s">
        <v>435</v>
      </c>
      <c r="B196" s="1">
        <v>342.14</v>
      </c>
      <c r="C196" s="1">
        <v>1.59</v>
      </c>
    </row>
    <row r="197">
      <c r="A197" s="17" t="s">
        <v>708</v>
      </c>
      <c r="B197" s="1">
        <v>841.64</v>
      </c>
      <c r="C197" s="1">
        <v>1.59</v>
      </c>
    </row>
    <row r="200">
      <c r="B200" s="1" t="s">
        <v>14</v>
      </c>
    </row>
    <row r="201">
      <c r="A201" s="17" t="s">
        <v>429</v>
      </c>
      <c r="B201" s="1">
        <f t="shared" ref="B201:C201" si="65">B190/B$190</f>
        <v>1</v>
      </c>
      <c r="C201" s="1">
        <f t="shared" si="65"/>
        <v>1</v>
      </c>
    </row>
    <row r="202">
      <c r="A202" s="17" t="s">
        <v>430</v>
      </c>
      <c r="B202" s="1">
        <f t="shared" ref="B202:C202" si="66">B191/B$190</f>
        <v>1.035553233</v>
      </c>
      <c r="C202" s="1">
        <f t="shared" si="66"/>
        <v>0.9626865672</v>
      </c>
    </row>
    <row r="203">
      <c r="A203" s="17" t="s">
        <v>431</v>
      </c>
      <c r="B203" s="1">
        <f t="shared" ref="B203:C203" si="67">B192/B$190</f>
        <v>3.197991058</v>
      </c>
      <c r="C203" s="1">
        <f t="shared" si="67"/>
        <v>3.223880597</v>
      </c>
    </row>
    <row r="204">
      <c r="A204" s="17" t="s">
        <v>432</v>
      </c>
      <c r="B204" s="1">
        <f t="shared" ref="B204:C204" si="68">B193/B$190</f>
        <v>2.746540479</v>
      </c>
      <c r="C204" s="1">
        <f t="shared" si="68"/>
        <v>3.335820896</v>
      </c>
    </row>
    <row r="205">
      <c r="A205" s="17" t="s">
        <v>433</v>
      </c>
      <c r="B205" s="1">
        <f t="shared" ref="B205:C205" si="69">B194/B$190</f>
        <v>1.920048772</v>
      </c>
      <c r="C205" s="1">
        <f t="shared" si="69"/>
        <v>2.529850746</v>
      </c>
    </row>
    <row r="206">
      <c r="A206" s="17" t="s">
        <v>434</v>
      </c>
      <c r="B206" s="1">
        <f t="shared" ref="B206:C206" si="70">B195/B$190</f>
        <v>2.633532679</v>
      </c>
      <c r="C206" s="1">
        <f t="shared" si="70"/>
        <v>3.470149254</v>
      </c>
    </row>
    <row r="207">
      <c r="A207" s="17" t="s">
        <v>435</v>
      </c>
      <c r="B207" s="1">
        <f t="shared" ref="B207:C207" si="71">B196/B$190</f>
        <v>0.6621765469</v>
      </c>
      <c r="C207" s="1">
        <f t="shared" si="71"/>
        <v>1.186567164</v>
      </c>
    </row>
    <row r="208">
      <c r="A208" s="17" t="s">
        <v>708</v>
      </c>
      <c r="B208" s="1">
        <f t="shared" ref="B208:C208" si="72">B197/B$190</f>
        <v>1.628907082</v>
      </c>
      <c r="C208" s="1">
        <f t="shared" si="72"/>
        <v>1.186567164</v>
      </c>
    </row>
    <row r="211">
      <c r="B211" s="1" t="s">
        <v>10</v>
      </c>
    </row>
    <row r="212">
      <c r="A212" s="17" t="s">
        <v>429</v>
      </c>
      <c r="B212" s="1">
        <v>190.12</v>
      </c>
      <c r="C212" s="1">
        <v>1.83</v>
      </c>
    </row>
    <row r="213">
      <c r="A213" s="17" t="s">
        <v>430</v>
      </c>
      <c r="B213" s="1">
        <v>217.84</v>
      </c>
      <c r="C213" s="1">
        <v>2.18</v>
      </c>
    </row>
    <row r="214">
      <c r="A214" s="17" t="s">
        <v>431</v>
      </c>
      <c r="B214" s="1">
        <v>721.03</v>
      </c>
      <c r="C214" s="1">
        <v>6.2</v>
      </c>
    </row>
    <row r="215">
      <c r="A215" s="17" t="s">
        <v>432</v>
      </c>
      <c r="B215" s="1">
        <v>651.17</v>
      </c>
      <c r="C215" s="1">
        <v>6.24</v>
      </c>
    </row>
    <row r="216">
      <c r="A216" s="17" t="s">
        <v>433</v>
      </c>
      <c r="B216" s="1">
        <v>484.53</v>
      </c>
      <c r="C216" s="1">
        <v>4.82</v>
      </c>
    </row>
    <row r="217">
      <c r="A217" s="17" t="s">
        <v>434</v>
      </c>
      <c r="B217" s="1">
        <v>609.29</v>
      </c>
      <c r="C217" s="1">
        <v>6.2</v>
      </c>
    </row>
    <row r="218">
      <c r="A218" s="17" t="s">
        <v>435</v>
      </c>
      <c r="B218" s="1">
        <v>165.59</v>
      </c>
      <c r="C218" s="1">
        <v>2.29</v>
      </c>
    </row>
    <row r="219">
      <c r="A219" s="17" t="s">
        <v>708</v>
      </c>
      <c r="B219" s="1">
        <v>172.36</v>
      </c>
      <c r="C219" s="1">
        <v>2.5</v>
      </c>
    </row>
    <row r="222">
      <c r="B222" s="1" t="s">
        <v>10</v>
      </c>
    </row>
    <row r="223">
      <c r="A223" s="17" t="s">
        <v>429</v>
      </c>
      <c r="B223" s="1">
        <f t="shared" ref="B223:C223" si="73">B212/B$212</f>
        <v>1</v>
      </c>
      <c r="C223" s="1">
        <f t="shared" si="73"/>
        <v>1</v>
      </c>
    </row>
    <row r="224">
      <c r="A224" s="17" t="s">
        <v>430</v>
      </c>
      <c r="B224" s="1">
        <f t="shared" ref="B224:C224" si="74">B213/B$212</f>
        <v>1.145802651</v>
      </c>
      <c r="C224" s="1">
        <f t="shared" si="74"/>
        <v>1.191256831</v>
      </c>
    </row>
    <row r="225">
      <c r="A225" s="17" t="s">
        <v>431</v>
      </c>
      <c r="B225" s="1">
        <f t="shared" ref="B225:C225" si="75">B214/B$212</f>
        <v>3.792499474</v>
      </c>
      <c r="C225" s="1">
        <f t="shared" si="75"/>
        <v>3.387978142</v>
      </c>
    </row>
    <row r="226">
      <c r="A226" s="17" t="s">
        <v>432</v>
      </c>
      <c r="B226" s="1">
        <f t="shared" ref="B226:C226" si="76">B215/B$212</f>
        <v>3.425047339</v>
      </c>
      <c r="C226" s="1">
        <f t="shared" si="76"/>
        <v>3.409836066</v>
      </c>
    </row>
    <row r="227">
      <c r="A227" s="17" t="s">
        <v>433</v>
      </c>
      <c r="B227" s="1">
        <f t="shared" ref="B227:C227" si="77">B216/B$212</f>
        <v>2.548548285</v>
      </c>
      <c r="C227" s="1">
        <f t="shared" si="77"/>
        <v>2.633879781</v>
      </c>
    </row>
    <row r="228">
      <c r="A228" s="17" t="s">
        <v>434</v>
      </c>
      <c r="B228" s="1">
        <f t="shared" ref="B228:C228" si="78">B217/B$212</f>
        <v>3.204765411</v>
      </c>
      <c r="C228" s="1">
        <f t="shared" si="78"/>
        <v>3.387978142</v>
      </c>
    </row>
    <row r="229">
      <c r="A229" s="17" t="s">
        <v>435</v>
      </c>
      <c r="B229" s="1">
        <f t="shared" ref="B229:C229" si="79">B218/B$212</f>
        <v>0.8709762255</v>
      </c>
      <c r="C229" s="1">
        <f t="shared" si="79"/>
        <v>1.25136612</v>
      </c>
    </row>
    <row r="230">
      <c r="A230" s="17" t="s">
        <v>708</v>
      </c>
      <c r="B230" s="1">
        <f t="shared" ref="B230:C230" si="80">B219/B$212</f>
        <v>0.9065853145</v>
      </c>
      <c r="C230" s="1">
        <f t="shared" si="80"/>
        <v>1.366120219</v>
      </c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6">
      <c r="B376" s="1" t="s">
        <v>4</v>
      </c>
    </row>
    <row r="377">
      <c r="A377" s="17" t="s">
        <v>429</v>
      </c>
      <c r="B377" s="1">
        <v>294.97</v>
      </c>
    </row>
    <row r="378">
      <c r="A378" s="17" t="s">
        <v>430</v>
      </c>
      <c r="B378" s="1">
        <v>331.18</v>
      </c>
    </row>
    <row r="379">
      <c r="A379" s="17" t="s">
        <v>431</v>
      </c>
      <c r="B379" s="1">
        <v>1072.64</v>
      </c>
    </row>
    <row r="380">
      <c r="A380" s="17" t="s">
        <v>432</v>
      </c>
      <c r="B380" s="1">
        <v>993.31</v>
      </c>
    </row>
    <row r="381">
      <c r="A381" s="17" t="s">
        <v>433</v>
      </c>
      <c r="B381" s="1">
        <v>782.56</v>
      </c>
    </row>
    <row r="382">
      <c r="A382" s="17" t="s">
        <v>434</v>
      </c>
      <c r="B382" s="1">
        <v>906.64</v>
      </c>
    </row>
    <row r="383">
      <c r="A383" s="17" t="s">
        <v>435</v>
      </c>
      <c r="B383" s="1">
        <v>236.7</v>
      </c>
    </row>
    <row r="384">
      <c r="A384" s="17" t="s">
        <v>708</v>
      </c>
      <c r="B384" s="1">
        <v>468.41</v>
      </c>
    </row>
    <row r="387">
      <c r="B387" s="1" t="s">
        <v>4</v>
      </c>
    </row>
    <row r="388">
      <c r="A388" s="17" t="s">
        <v>429</v>
      </c>
      <c r="B388" s="1">
        <v>294.97</v>
      </c>
    </row>
    <row r="389">
      <c r="A389" s="17" t="s">
        <v>430</v>
      </c>
      <c r="B389" s="1">
        <v>331.18</v>
      </c>
    </row>
    <row r="390">
      <c r="A390" s="17" t="s">
        <v>431</v>
      </c>
      <c r="B390" s="1">
        <v>1072.64</v>
      </c>
    </row>
    <row r="391">
      <c r="A391" s="17" t="s">
        <v>432</v>
      </c>
      <c r="B391" s="1">
        <v>993.31</v>
      </c>
    </row>
    <row r="392">
      <c r="A392" s="17" t="s">
        <v>433</v>
      </c>
      <c r="B392" s="1">
        <v>782.56</v>
      </c>
    </row>
    <row r="393">
      <c r="A393" s="17" t="s">
        <v>434</v>
      </c>
      <c r="B393" s="1">
        <v>906.64</v>
      </c>
    </row>
    <row r="394">
      <c r="A394" s="17" t="s">
        <v>435</v>
      </c>
      <c r="B394" s="1">
        <v>236.7</v>
      </c>
    </row>
    <row r="395">
      <c r="A395" s="17" t="s">
        <v>708</v>
      </c>
      <c r="B395" s="1">
        <v>468.41</v>
      </c>
    </row>
    <row r="398">
      <c r="B398" s="1" t="s">
        <v>4</v>
      </c>
    </row>
    <row r="399">
      <c r="A399" s="17" t="s">
        <v>429</v>
      </c>
      <c r="B399" s="1">
        <v>294.97</v>
      </c>
    </row>
    <row r="400">
      <c r="A400" s="17" t="s">
        <v>430</v>
      </c>
      <c r="B400" s="1">
        <v>331.18</v>
      </c>
    </row>
    <row r="401">
      <c r="A401" s="17" t="s">
        <v>431</v>
      </c>
      <c r="B401" s="1">
        <v>1072.64</v>
      </c>
    </row>
    <row r="402">
      <c r="A402" s="17" t="s">
        <v>432</v>
      </c>
      <c r="B402" s="1">
        <v>993.31</v>
      </c>
    </row>
    <row r="403">
      <c r="A403" s="17" t="s">
        <v>433</v>
      </c>
      <c r="B403" s="1">
        <v>782.56</v>
      </c>
    </row>
    <row r="404">
      <c r="A404" s="17" t="s">
        <v>434</v>
      </c>
      <c r="B404" s="1">
        <v>906.64</v>
      </c>
    </row>
    <row r="405">
      <c r="A405" s="17" t="s">
        <v>435</v>
      </c>
      <c r="B405" s="1">
        <v>236.7</v>
      </c>
    </row>
    <row r="406">
      <c r="A406" s="17" t="s">
        <v>708</v>
      </c>
      <c r="B406" s="1">
        <v>468.41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6">
      <c r="B6" s="1" t="s">
        <v>4</v>
      </c>
      <c r="C6" s="1">
        <v>0.94</v>
      </c>
    </row>
    <row r="7">
      <c r="B7" s="1" t="s">
        <v>7</v>
      </c>
      <c r="C7" s="8">
        <f>35674/38607</f>
        <v>0.9240293211</v>
      </c>
    </row>
    <row r="8">
      <c r="B8" s="1" t="s">
        <v>9</v>
      </c>
      <c r="C8" s="1">
        <f>8594/9132</f>
        <v>0.94108629</v>
      </c>
    </row>
    <row r="9">
      <c r="B9" s="1" t="s">
        <v>5</v>
      </c>
      <c r="C9" s="8">
        <f>20083/22434</f>
        <v>0.8952037087</v>
      </c>
    </row>
    <row r="10">
      <c r="B10" s="1" t="s">
        <v>16</v>
      </c>
      <c r="C10" s="8">
        <f>6694/7430</f>
        <v>0.9009421265</v>
      </c>
    </row>
    <row r="11">
      <c r="B11" s="1" t="s">
        <v>701</v>
      </c>
      <c r="C11" s="8">
        <f>3087/3995</f>
        <v>0.7727158949</v>
      </c>
    </row>
    <row r="12">
      <c r="B12" s="1" t="s">
        <v>14</v>
      </c>
      <c r="C12" s="8">
        <f>5130/5506</f>
        <v>0.9317108609</v>
      </c>
    </row>
    <row r="13">
      <c r="B13" s="1" t="s">
        <v>10</v>
      </c>
      <c r="C13" s="8">
        <f>25696/29974</f>
        <v>0.8572763061</v>
      </c>
    </row>
    <row r="14">
      <c r="C14" s="8">
        <f>GEOMEAN(C6:C13)</f>
        <v>0.8936870308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4</v>
      </c>
      <c r="C2" s="1" t="s">
        <v>7</v>
      </c>
      <c r="D2" s="1" t="s">
        <v>9</v>
      </c>
      <c r="E2" s="1" t="s">
        <v>5</v>
      </c>
      <c r="F2" s="1" t="s">
        <v>771</v>
      </c>
      <c r="G2" s="1" t="s">
        <v>16</v>
      </c>
      <c r="H2" s="1" t="s">
        <v>701</v>
      </c>
      <c r="I2" s="1" t="s">
        <v>18</v>
      </c>
      <c r="J2" s="1" t="s">
        <v>14</v>
      </c>
      <c r="K2" s="1" t="s">
        <v>10</v>
      </c>
    </row>
    <row r="3">
      <c r="A3" s="17" t="s">
        <v>429</v>
      </c>
      <c r="B3" s="1">
        <v>294.97</v>
      </c>
      <c r="C3" s="1">
        <v>1003.81</v>
      </c>
      <c r="D3" s="1">
        <v>225.95</v>
      </c>
      <c r="E3" s="1">
        <v>11.54</v>
      </c>
      <c r="F3" s="1">
        <v>126.35</v>
      </c>
      <c r="G3" s="1">
        <v>1508.61</v>
      </c>
      <c r="H3" s="1">
        <v>192.76</v>
      </c>
      <c r="I3" s="1">
        <v>1475.42</v>
      </c>
      <c r="J3" s="1">
        <v>516.69</v>
      </c>
      <c r="K3" s="1">
        <v>190.12</v>
      </c>
    </row>
    <row r="4">
      <c r="A4" s="17" t="s">
        <v>430</v>
      </c>
      <c r="B4" s="1">
        <v>331.18</v>
      </c>
      <c r="C4" s="1">
        <v>1020.12</v>
      </c>
      <c r="D4" s="1">
        <v>210.34</v>
      </c>
      <c r="E4" s="1">
        <v>11.54</v>
      </c>
      <c r="F4" s="1">
        <v>153.76</v>
      </c>
      <c r="G4" s="1">
        <v>1728.07</v>
      </c>
      <c r="H4" s="1">
        <v>184.03</v>
      </c>
      <c r="I4" s="1">
        <v>1641.57</v>
      </c>
      <c r="J4" s="1">
        <v>535.06</v>
      </c>
      <c r="K4" s="1">
        <v>217.84</v>
      </c>
    </row>
    <row r="5">
      <c r="A5" s="17" t="s">
        <v>431</v>
      </c>
      <c r="B5" s="1">
        <v>1072.64</v>
      </c>
      <c r="C5" s="1">
        <v>2815.58</v>
      </c>
      <c r="D5" s="1">
        <v>283.78</v>
      </c>
      <c r="E5" s="1">
        <v>11.4</v>
      </c>
      <c r="F5" s="1">
        <v>436.0</v>
      </c>
      <c r="G5" s="1">
        <v>6506.68</v>
      </c>
      <c r="H5" s="1">
        <v>183.16</v>
      </c>
      <c r="I5" s="1">
        <v>5530.0</v>
      </c>
      <c r="J5" s="1">
        <v>1652.37</v>
      </c>
      <c r="K5" s="1">
        <v>721.03</v>
      </c>
    </row>
    <row r="6">
      <c r="A6" s="17" t="s">
        <v>432</v>
      </c>
      <c r="B6" s="1">
        <v>993.31</v>
      </c>
      <c r="C6" s="1">
        <v>2947.85</v>
      </c>
      <c r="D6" s="1">
        <v>416.57</v>
      </c>
      <c r="E6" s="1">
        <v>15.11</v>
      </c>
      <c r="F6" s="1">
        <v>376.64</v>
      </c>
      <c r="G6" s="1">
        <v>6226.89</v>
      </c>
      <c r="H6" s="1">
        <v>261.64</v>
      </c>
      <c r="I6" s="1">
        <v>4408.91</v>
      </c>
      <c r="J6" s="1">
        <v>1419.11</v>
      </c>
      <c r="K6" s="1">
        <v>651.17</v>
      </c>
    </row>
    <row r="7">
      <c r="A7" s="17" t="s">
        <v>433</v>
      </c>
      <c r="B7" s="1">
        <v>782.56</v>
      </c>
      <c r="C7" s="1">
        <v>2404.13</v>
      </c>
      <c r="D7" s="1">
        <v>405.78</v>
      </c>
      <c r="E7" s="1">
        <v>14.83</v>
      </c>
      <c r="F7" s="1">
        <v>24.12</v>
      </c>
      <c r="G7" s="1">
        <v>4519.85</v>
      </c>
      <c r="H7" s="1">
        <v>268.02</v>
      </c>
      <c r="I7" s="1">
        <v>2898.29</v>
      </c>
      <c r="J7" s="1">
        <v>992.07</v>
      </c>
      <c r="K7" s="1">
        <v>484.53</v>
      </c>
    </row>
    <row r="8">
      <c r="A8" s="17" t="s">
        <v>434</v>
      </c>
      <c r="B8" s="1">
        <v>906.64</v>
      </c>
      <c r="C8" s="1">
        <v>2340.07</v>
      </c>
      <c r="D8" s="1">
        <v>238.65</v>
      </c>
      <c r="E8" s="1">
        <v>14.14</v>
      </c>
      <c r="F8" s="1">
        <v>349.55</v>
      </c>
      <c r="G8" s="1">
        <v>5620.22</v>
      </c>
      <c r="H8" s="1">
        <v>187.79</v>
      </c>
      <c r="I8" s="1">
        <v>4328.57</v>
      </c>
      <c r="J8" s="1">
        <v>1360.72</v>
      </c>
      <c r="K8" s="1">
        <v>609.29</v>
      </c>
    </row>
    <row r="9">
      <c r="A9" s="17" t="s">
        <v>435</v>
      </c>
      <c r="B9" s="1">
        <v>236.7</v>
      </c>
      <c r="C9" s="1">
        <v>672.93</v>
      </c>
      <c r="D9" s="1">
        <v>166.06</v>
      </c>
      <c r="E9" s="1">
        <v>14.41</v>
      </c>
      <c r="F9" s="1">
        <v>100.42</v>
      </c>
      <c r="G9" s="1">
        <v>1036.74</v>
      </c>
      <c r="H9" s="1">
        <v>195.44</v>
      </c>
      <c r="I9" s="1">
        <v>836.36</v>
      </c>
      <c r="J9" s="1">
        <v>342.14</v>
      </c>
      <c r="K9" s="1">
        <v>165.59</v>
      </c>
    </row>
    <row r="10">
      <c r="A10" s="17" t="s">
        <v>708</v>
      </c>
      <c r="B10" s="1">
        <v>468.41</v>
      </c>
      <c r="C10" s="1">
        <v>756.57</v>
      </c>
      <c r="D10" s="1">
        <v>162.5</v>
      </c>
      <c r="E10" s="1">
        <v>13.62</v>
      </c>
      <c r="F10" s="1">
        <v>99.73</v>
      </c>
      <c r="G10" s="1">
        <v>1006.89</v>
      </c>
      <c r="H10" s="1">
        <v>189.75</v>
      </c>
      <c r="I10" s="1">
        <v>695.02</v>
      </c>
      <c r="J10" s="1">
        <v>841.64</v>
      </c>
      <c r="K10" s="1">
        <v>172.36</v>
      </c>
    </row>
    <row r="13">
      <c r="B13" s="1" t="s">
        <v>4</v>
      </c>
    </row>
    <row r="14">
      <c r="A14" s="17" t="s">
        <v>429</v>
      </c>
      <c r="B14" s="1">
        <v>294.97</v>
      </c>
      <c r="C14" s="1">
        <v>2.09</v>
      </c>
    </row>
    <row r="15">
      <c r="A15" s="17" t="s">
        <v>430</v>
      </c>
      <c r="B15" s="1">
        <v>331.18</v>
      </c>
      <c r="C15" s="1">
        <v>2.01</v>
      </c>
    </row>
    <row r="16">
      <c r="A16" s="17" t="s">
        <v>431</v>
      </c>
      <c r="B16" s="1">
        <v>1072.64</v>
      </c>
      <c r="C16" s="1">
        <v>5.16</v>
      </c>
    </row>
    <row r="17">
      <c r="A17" s="17" t="s">
        <v>432</v>
      </c>
      <c r="B17" s="1">
        <v>993.31</v>
      </c>
      <c r="C17" s="1">
        <v>5.77</v>
      </c>
    </row>
    <row r="18">
      <c r="A18" s="17" t="s">
        <v>433</v>
      </c>
      <c r="B18" s="1">
        <v>782.56</v>
      </c>
      <c r="C18" s="1">
        <v>4.84</v>
      </c>
    </row>
    <row r="19">
      <c r="A19" s="17" t="s">
        <v>434</v>
      </c>
      <c r="B19" s="1">
        <v>906.64</v>
      </c>
      <c r="C19" s="1">
        <v>5.71</v>
      </c>
    </row>
    <row r="20">
      <c r="A20" s="17" t="s">
        <v>435</v>
      </c>
      <c r="B20" s="1">
        <v>236.7</v>
      </c>
      <c r="C20" s="1">
        <v>2.27</v>
      </c>
    </row>
    <row r="21">
      <c r="A21" s="17" t="s">
        <v>708</v>
      </c>
      <c r="B21" s="1">
        <v>468.41</v>
      </c>
      <c r="C21" s="1">
        <v>2.31</v>
      </c>
    </row>
    <row r="24">
      <c r="B24" s="1" t="s">
        <v>4</v>
      </c>
    </row>
    <row r="25">
      <c r="A25" s="17" t="s">
        <v>429</v>
      </c>
      <c r="B25" s="1">
        <f t="shared" ref="B25:C25" si="1">B14/B$14</f>
        <v>1</v>
      </c>
      <c r="C25" s="1">
        <f t="shared" si="1"/>
        <v>1</v>
      </c>
    </row>
    <row r="26">
      <c r="A26" s="17" t="s">
        <v>430</v>
      </c>
      <c r="B26" s="1">
        <f t="shared" ref="B26:C26" si="2">B15/B$14</f>
        <v>1.122758247</v>
      </c>
      <c r="C26" s="1">
        <f t="shared" si="2"/>
        <v>0.961722488</v>
      </c>
    </row>
    <row r="27">
      <c r="A27" s="17" t="s">
        <v>431</v>
      </c>
      <c r="B27" s="1">
        <f t="shared" ref="B27:C27" si="3">B16/B$14</f>
        <v>3.636437604</v>
      </c>
      <c r="C27" s="1">
        <f t="shared" si="3"/>
        <v>2.468899522</v>
      </c>
    </row>
    <row r="28">
      <c r="A28" s="17" t="s">
        <v>432</v>
      </c>
      <c r="B28" s="1">
        <f t="shared" ref="B28:C28" si="4">B17/B$14</f>
        <v>3.367494999</v>
      </c>
      <c r="C28" s="1">
        <f t="shared" si="4"/>
        <v>2.76076555</v>
      </c>
    </row>
    <row r="29">
      <c r="A29" s="17" t="s">
        <v>433</v>
      </c>
      <c r="B29" s="1">
        <f t="shared" ref="B29:C29" si="5">B18/B$14</f>
        <v>2.653015561</v>
      </c>
      <c r="C29" s="1">
        <f t="shared" si="5"/>
        <v>2.315789474</v>
      </c>
    </row>
    <row r="30">
      <c r="A30" s="17" t="s">
        <v>434</v>
      </c>
      <c r="B30" s="1">
        <f t="shared" ref="B30:C30" si="6">B19/B$14</f>
        <v>3.073668509</v>
      </c>
      <c r="C30" s="1">
        <f t="shared" si="6"/>
        <v>2.732057416</v>
      </c>
    </row>
    <row r="31">
      <c r="A31" s="17" t="s">
        <v>435</v>
      </c>
      <c r="B31" s="1">
        <f t="shared" ref="B31:C31" si="7">B20/B$14</f>
        <v>0.8024544869</v>
      </c>
      <c r="C31" s="1">
        <f t="shared" si="7"/>
        <v>1.086124402</v>
      </c>
    </row>
    <row r="32">
      <c r="A32" s="17" t="s">
        <v>708</v>
      </c>
      <c r="B32" s="1">
        <f t="shared" ref="B32:C32" si="8">B21/B$14</f>
        <v>1.587991999</v>
      </c>
      <c r="C32" s="1">
        <f t="shared" si="8"/>
        <v>1.105263158</v>
      </c>
    </row>
    <row r="35">
      <c r="B35" s="1" t="s">
        <v>7</v>
      </c>
    </row>
    <row r="36">
      <c r="A36" s="17" t="s">
        <v>429</v>
      </c>
      <c r="B36" s="1">
        <v>1003.81</v>
      </c>
      <c r="C36" s="1">
        <v>1.9</v>
      </c>
    </row>
    <row r="37">
      <c r="A37" s="17" t="s">
        <v>430</v>
      </c>
      <c r="B37" s="1">
        <v>1020.12</v>
      </c>
      <c r="C37" s="1">
        <v>2.46</v>
      </c>
    </row>
    <row r="38">
      <c r="A38" s="17" t="s">
        <v>431</v>
      </c>
      <c r="B38" s="1">
        <v>2815.58</v>
      </c>
      <c r="C38" s="1">
        <v>4.59</v>
      </c>
    </row>
    <row r="39">
      <c r="A39" s="17" t="s">
        <v>432</v>
      </c>
      <c r="B39" s="1">
        <v>2947.85</v>
      </c>
      <c r="C39" s="1">
        <v>5.2</v>
      </c>
    </row>
    <row r="40">
      <c r="A40" s="17" t="s">
        <v>433</v>
      </c>
      <c r="B40" s="1">
        <v>2404.13</v>
      </c>
      <c r="C40" s="1">
        <v>4.46</v>
      </c>
    </row>
    <row r="41">
      <c r="A41" s="17" t="s">
        <v>434</v>
      </c>
      <c r="B41" s="1">
        <v>2340.07</v>
      </c>
      <c r="C41" s="1">
        <v>4.64</v>
      </c>
    </row>
    <row r="42">
      <c r="A42" s="17" t="s">
        <v>435</v>
      </c>
      <c r="B42" s="1">
        <v>672.93</v>
      </c>
      <c r="C42" s="1">
        <v>2.61</v>
      </c>
    </row>
    <row r="43">
      <c r="A43" s="17" t="s">
        <v>708</v>
      </c>
      <c r="B43" s="1">
        <v>756.57</v>
      </c>
      <c r="C43" s="1">
        <v>2.6</v>
      </c>
    </row>
    <row r="46">
      <c r="B46" s="1" t="s">
        <v>7</v>
      </c>
    </row>
    <row r="47">
      <c r="A47" s="17" t="s">
        <v>429</v>
      </c>
      <c r="B47" s="1">
        <f t="shared" ref="B47:C47" si="9">B36/B$36</f>
        <v>1</v>
      </c>
      <c r="C47" s="1">
        <f t="shared" si="9"/>
        <v>1</v>
      </c>
    </row>
    <row r="48">
      <c r="A48" s="17" t="s">
        <v>430</v>
      </c>
      <c r="B48" s="1">
        <f t="shared" ref="B48:C48" si="10">B37/B$36</f>
        <v>1.016248095</v>
      </c>
      <c r="C48" s="1">
        <f t="shared" si="10"/>
        <v>1.294736842</v>
      </c>
    </row>
    <row r="49">
      <c r="A49" s="17" t="s">
        <v>431</v>
      </c>
      <c r="B49" s="1">
        <f t="shared" ref="B49:C49" si="11">B38/B$36</f>
        <v>2.804893356</v>
      </c>
      <c r="C49" s="1">
        <f t="shared" si="11"/>
        <v>2.415789474</v>
      </c>
    </row>
    <row r="50">
      <c r="A50" s="17" t="s">
        <v>432</v>
      </c>
      <c r="B50" s="1">
        <f t="shared" ref="B50:C50" si="12">B39/B$36</f>
        <v>2.93666132</v>
      </c>
      <c r="C50" s="1">
        <f t="shared" si="12"/>
        <v>2.736842105</v>
      </c>
    </row>
    <row r="51">
      <c r="A51" s="17" t="s">
        <v>433</v>
      </c>
      <c r="B51" s="1">
        <f t="shared" ref="B51:C51" si="13">B40/B$36</f>
        <v>2.395005031</v>
      </c>
      <c r="C51" s="1">
        <f t="shared" si="13"/>
        <v>2.347368421</v>
      </c>
    </row>
    <row r="52">
      <c r="A52" s="17" t="s">
        <v>434</v>
      </c>
      <c r="B52" s="1">
        <f t="shared" ref="B52:C52" si="14">B41/B$36</f>
        <v>2.331188173</v>
      </c>
      <c r="C52" s="1">
        <f t="shared" si="14"/>
        <v>2.442105263</v>
      </c>
    </row>
    <row r="53">
      <c r="A53" s="17" t="s">
        <v>435</v>
      </c>
      <c r="B53" s="1">
        <f t="shared" ref="B53:C53" si="15">B42/B$36</f>
        <v>0.6703758679</v>
      </c>
      <c r="C53" s="1">
        <f t="shared" si="15"/>
        <v>1.373684211</v>
      </c>
    </row>
    <row r="54">
      <c r="A54" s="17" t="s">
        <v>708</v>
      </c>
      <c r="B54" s="1">
        <f t="shared" ref="B54:C54" si="16">B43/B$36</f>
        <v>0.7536984091</v>
      </c>
      <c r="C54" s="1">
        <f t="shared" si="16"/>
        <v>1.368421053</v>
      </c>
    </row>
    <row r="57">
      <c r="B57" s="1" t="s">
        <v>9</v>
      </c>
    </row>
    <row r="58">
      <c r="A58" s="17" t="s">
        <v>429</v>
      </c>
      <c r="B58" s="1">
        <v>225.95</v>
      </c>
      <c r="C58" s="1">
        <v>3.2</v>
      </c>
    </row>
    <row r="59">
      <c r="A59" s="17" t="s">
        <v>430</v>
      </c>
      <c r="B59" s="1">
        <v>210.34</v>
      </c>
      <c r="C59" s="1">
        <v>3.09</v>
      </c>
    </row>
    <row r="60">
      <c r="A60" s="17" t="s">
        <v>431</v>
      </c>
      <c r="B60" s="1">
        <v>283.78</v>
      </c>
      <c r="C60" s="1">
        <v>3.75</v>
      </c>
    </row>
    <row r="61">
      <c r="A61" s="17" t="s">
        <v>432</v>
      </c>
      <c r="B61" s="1">
        <v>416.57</v>
      </c>
      <c r="C61" s="1">
        <v>5.91</v>
      </c>
    </row>
    <row r="62">
      <c r="A62" s="17" t="s">
        <v>433</v>
      </c>
      <c r="B62" s="1">
        <v>405.78</v>
      </c>
      <c r="C62" s="1">
        <v>5.89</v>
      </c>
    </row>
    <row r="63">
      <c r="A63" s="17" t="s">
        <v>434</v>
      </c>
      <c r="B63" s="1">
        <v>238.65</v>
      </c>
      <c r="C63" s="1">
        <v>3.61</v>
      </c>
    </row>
    <row r="64">
      <c r="A64" s="17" t="s">
        <v>435</v>
      </c>
      <c r="B64" s="1">
        <v>166.06</v>
      </c>
      <c r="C64" s="1">
        <v>3.01</v>
      </c>
    </row>
    <row r="65">
      <c r="A65" s="17" t="s">
        <v>708</v>
      </c>
      <c r="B65" s="1">
        <v>162.5</v>
      </c>
      <c r="C65" s="1">
        <v>2.95</v>
      </c>
    </row>
    <row r="68">
      <c r="B68" s="1" t="s">
        <v>9</v>
      </c>
    </row>
    <row r="69">
      <c r="A69" s="17" t="s">
        <v>429</v>
      </c>
      <c r="B69" s="1">
        <f t="shared" ref="B69:C69" si="17">B58/B$58</f>
        <v>1</v>
      </c>
      <c r="C69" s="1">
        <f t="shared" si="17"/>
        <v>1</v>
      </c>
    </row>
    <row r="70">
      <c r="A70" s="17" t="s">
        <v>430</v>
      </c>
      <c r="B70" s="1">
        <f t="shared" ref="B70:C70" si="18">B59/B$58</f>
        <v>0.930913919</v>
      </c>
      <c r="C70" s="1">
        <f t="shared" si="18"/>
        <v>0.965625</v>
      </c>
    </row>
    <row r="71">
      <c r="A71" s="17" t="s">
        <v>431</v>
      </c>
      <c r="B71" s="1">
        <f t="shared" ref="B71:C71" si="19">B60/B$58</f>
        <v>1.25594158</v>
      </c>
      <c r="C71" s="1">
        <f t="shared" si="19"/>
        <v>1.171875</v>
      </c>
    </row>
    <row r="72">
      <c r="A72" s="17" t="s">
        <v>432</v>
      </c>
      <c r="B72" s="1">
        <f t="shared" ref="B72:C72" si="20">B61/B$58</f>
        <v>1.843637973</v>
      </c>
      <c r="C72" s="1">
        <f t="shared" si="20"/>
        <v>1.846875</v>
      </c>
    </row>
    <row r="73">
      <c r="A73" s="17" t="s">
        <v>433</v>
      </c>
      <c r="B73" s="1">
        <f t="shared" ref="B73:C73" si="21">B62/B$58</f>
        <v>1.795884045</v>
      </c>
      <c r="C73" s="1">
        <f t="shared" si="21"/>
        <v>1.840625</v>
      </c>
    </row>
    <row r="74">
      <c r="A74" s="17" t="s">
        <v>434</v>
      </c>
      <c r="B74" s="1">
        <f t="shared" ref="B74:C74" si="22">B63/B$58</f>
        <v>1.056207125</v>
      </c>
      <c r="C74" s="1">
        <f t="shared" si="22"/>
        <v>1.128125</v>
      </c>
    </row>
    <row r="75">
      <c r="A75" s="17" t="s">
        <v>435</v>
      </c>
      <c r="B75" s="1">
        <f t="shared" ref="B75:C75" si="23">B64/B$58</f>
        <v>0.7349413587</v>
      </c>
      <c r="C75" s="1">
        <f t="shared" si="23"/>
        <v>0.940625</v>
      </c>
    </row>
    <row r="76">
      <c r="A76" s="17" t="s">
        <v>708</v>
      </c>
      <c r="B76" s="1">
        <f t="shared" ref="B76:C76" si="24">B65/B$58</f>
        <v>0.7191856605</v>
      </c>
      <c r="C76" s="1">
        <f t="shared" si="24"/>
        <v>0.921875</v>
      </c>
    </row>
    <row r="79">
      <c r="B79" s="1" t="s">
        <v>5</v>
      </c>
    </row>
    <row r="80">
      <c r="A80" s="17" t="s">
        <v>429</v>
      </c>
      <c r="B80" s="1">
        <v>11.54</v>
      </c>
      <c r="C80" s="1">
        <v>0.64</v>
      </c>
    </row>
    <row r="81">
      <c r="A81" s="17" t="s">
        <v>430</v>
      </c>
      <c r="B81" s="1">
        <v>11.54</v>
      </c>
      <c r="C81" s="1">
        <v>0.65</v>
      </c>
    </row>
    <row r="82">
      <c r="A82" s="17" t="s">
        <v>431</v>
      </c>
      <c r="B82" s="1">
        <v>11.4</v>
      </c>
      <c r="C82" s="1">
        <v>0.65</v>
      </c>
    </row>
    <row r="83">
      <c r="A83" s="17" t="s">
        <v>432</v>
      </c>
      <c r="B83" s="1">
        <v>15.11</v>
      </c>
      <c r="C83" s="1">
        <v>0.9</v>
      </c>
    </row>
    <row r="84">
      <c r="A84" s="17" t="s">
        <v>433</v>
      </c>
      <c r="B84" s="1">
        <v>14.83</v>
      </c>
      <c r="C84" s="1">
        <v>0.89</v>
      </c>
    </row>
    <row r="85">
      <c r="A85" s="17" t="s">
        <v>434</v>
      </c>
      <c r="B85" s="1">
        <v>14.14</v>
      </c>
      <c r="C85" s="1">
        <v>0.87</v>
      </c>
    </row>
    <row r="86">
      <c r="A86" s="17" t="s">
        <v>435</v>
      </c>
      <c r="B86" s="1">
        <v>14.41</v>
      </c>
      <c r="C86" s="1">
        <v>0.88</v>
      </c>
    </row>
    <row r="87">
      <c r="A87" s="17" t="s">
        <v>708</v>
      </c>
      <c r="B87" s="1">
        <v>13.62</v>
      </c>
      <c r="C87" s="1">
        <v>0.79</v>
      </c>
    </row>
    <row r="90">
      <c r="B90" s="1" t="s">
        <v>5</v>
      </c>
    </row>
    <row r="91">
      <c r="A91" s="17" t="s">
        <v>429</v>
      </c>
      <c r="B91" s="1">
        <f t="shared" ref="B91:C91" si="25">B80/B$80</f>
        <v>1</v>
      </c>
      <c r="C91" s="1">
        <f t="shared" si="25"/>
        <v>1</v>
      </c>
    </row>
    <row r="92">
      <c r="A92" s="17" t="s">
        <v>430</v>
      </c>
      <c r="B92" s="1">
        <f t="shared" ref="B92:C92" si="26">B81/B$80</f>
        <v>1</v>
      </c>
      <c r="C92" s="1">
        <f t="shared" si="26"/>
        <v>1.015625</v>
      </c>
    </row>
    <row r="93">
      <c r="A93" s="17" t="s">
        <v>431</v>
      </c>
      <c r="B93" s="1">
        <f t="shared" ref="B93:C93" si="27">B82/B$80</f>
        <v>0.9878682842</v>
      </c>
      <c r="C93" s="1">
        <f t="shared" si="27"/>
        <v>1.015625</v>
      </c>
    </row>
    <row r="94">
      <c r="A94" s="17" t="s">
        <v>432</v>
      </c>
      <c r="B94" s="1">
        <f t="shared" ref="B94:C94" si="28">B83/B$80</f>
        <v>1.309358752</v>
      </c>
      <c r="C94" s="1">
        <f t="shared" si="28"/>
        <v>1.40625</v>
      </c>
    </row>
    <row r="95">
      <c r="A95" s="17" t="s">
        <v>433</v>
      </c>
      <c r="B95" s="1">
        <f t="shared" ref="B95:C95" si="29">B84/B$80</f>
        <v>1.285095321</v>
      </c>
      <c r="C95" s="1">
        <f t="shared" si="29"/>
        <v>1.390625</v>
      </c>
    </row>
    <row r="96">
      <c r="A96" s="17" t="s">
        <v>434</v>
      </c>
      <c r="B96" s="1">
        <f t="shared" ref="B96:C96" si="30">B85/B$80</f>
        <v>1.225303293</v>
      </c>
      <c r="C96" s="1">
        <f t="shared" si="30"/>
        <v>1.359375</v>
      </c>
    </row>
    <row r="97">
      <c r="A97" s="17" t="s">
        <v>435</v>
      </c>
      <c r="B97" s="1">
        <f t="shared" ref="B97:C97" si="31">B86/B$80</f>
        <v>1.248700173</v>
      </c>
      <c r="C97" s="1">
        <f t="shared" si="31"/>
        <v>1.375</v>
      </c>
    </row>
    <row r="98">
      <c r="A98" s="17" t="s">
        <v>708</v>
      </c>
      <c r="B98" s="1">
        <f t="shared" ref="B98:C98" si="32">B87/B$80</f>
        <v>1.180242634</v>
      </c>
      <c r="C98" s="1">
        <f t="shared" si="32"/>
        <v>1.234375</v>
      </c>
    </row>
    <row r="101">
      <c r="B101" s="1" t="s">
        <v>771</v>
      </c>
    </row>
    <row r="102">
      <c r="A102" s="17" t="s">
        <v>429</v>
      </c>
      <c r="B102" s="1">
        <v>126.35</v>
      </c>
    </row>
    <row r="103">
      <c r="A103" s="17" t="s">
        <v>430</v>
      </c>
      <c r="B103" s="1">
        <v>153.76</v>
      </c>
    </row>
    <row r="104">
      <c r="A104" s="17" t="s">
        <v>431</v>
      </c>
      <c r="B104" s="1">
        <v>436.0</v>
      </c>
    </row>
    <row r="105">
      <c r="A105" s="17" t="s">
        <v>432</v>
      </c>
      <c r="B105" s="1">
        <v>376.64</v>
      </c>
    </row>
    <row r="106">
      <c r="A106" s="17" t="s">
        <v>433</v>
      </c>
      <c r="B106" s="1">
        <v>24.12</v>
      </c>
    </row>
    <row r="107">
      <c r="A107" s="17" t="s">
        <v>434</v>
      </c>
      <c r="B107" s="1">
        <v>349.55</v>
      </c>
    </row>
    <row r="108">
      <c r="A108" s="17" t="s">
        <v>435</v>
      </c>
      <c r="B108" s="1">
        <v>100.42</v>
      </c>
    </row>
    <row r="109">
      <c r="A109" s="17" t="s">
        <v>708</v>
      </c>
      <c r="B109" s="1">
        <v>99.73</v>
      </c>
    </row>
    <row r="112">
      <c r="B112" s="1" t="s">
        <v>771</v>
      </c>
    </row>
    <row r="113">
      <c r="A113" s="17" t="s">
        <v>429</v>
      </c>
      <c r="B113" s="1">
        <f t="shared" ref="B113:C113" si="33">B102/B$102</f>
        <v>1</v>
      </c>
      <c r="C113" s="1" t="str">
        <f t="shared" si="33"/>
        <v>#DIV/0!</v>
      </c>
    </row>
    <row r="114">
      <c r="A114" s="17" t="s">
        <v>430</v>
      </c>
      <c r="B114" s="1">
        <f t="shared" ref="B114:C114" si="34">B103/B$102</f>
        <v>1.21693708</v>
      </c>
      <c r="C114" s="1" t="str">
        <f t="shared" si="34"/>
        <v>#DIV/0!</v>
      </c>
    </row>
    <row r="115">
      <c r="A115" s="17" t="s">
        <v>431</v>
      </c>
      <c r="B115" s="1">
        <f t="shared" ref="B115:C115" si="35">B104/B$102</f>
        <v>3.450732093</v>
      </c>
      <c r="C115" s="1" t="str">
        <f t="shared" si="35"/>
        <v>#DIV/0!</v>
      </c>
    </row>
    <row r="116">
      <c r="A116" s="17" t="s">
        <v>432</v>
      </c>
      <c r="B116" s="1">
        <f t="shared" ref="B116:C116" si="36">B105/B$102</f>
        <v>2.980925999</v>
      </c>
      <c r="C116" s="1" t="str">
        <f t="shared" si="36"/>
        <v>#DIV/0!</v>
      </c>
    </row>
    <row r="117">
      <c r="A117" s="17" t="s">
        <v>433</v>
      </c>
      <c r="B117" s="1">
        <f t="shared" ref="B117:C117" si="37">B106/B$102</f>
        <v>0.1908982984</v>
      </c>
      <c r="C117" s="1" t="str">
        <f t="shared" si="37"/>
        <v>#DIV/0!</v>
      </c>
    </row>
    <row r="118">
      <c r="A118" s="17" t="s">
        <v>434</v>
      </c>
      <c r="B118" s="1">
        <f t="shared" ref="B118:C118" si="38">B107/B$102</f>
        <v>2.766521567</v>
      </c>
      <c r="C118" s="1" t="str">
        <f t="shared" si="38"/>
        <v>#DIV/0!</v>
      </c>
    </row>
    <row r="119">
      <c r="A119" s="17" t="s">
        <v>435</v>
      </c>
      <c r="B119" s="1">
        <f t="shared" ref="B119:C119" si="39">B108/B$102</f>
        <v>0.7947764147</v>
      </c>
      <c r="C119" s="1" t="str">
        <f t="shared" si="39"/>
        <v>#DIV/0!</v>
      </c>
    </row>
    <row r="120">
      <c r="A120" s="17" t="s">
        <v>708</v>
      </c>
      <c r="B120" s="1">
        <f t="shared" ref="B120:C120" si="40">B109/B$102</f>
        <v>0.7893153937</v>
      </c>
      <c r="C120" s="1" t="str">
        <f t="shared" si="40"/>
        <v>#DIV/0!</v>
      </c>
    </row>
    <row r="123">
      <c r="B123" s="1" t="s">
        <v>16</v>
      </c>
    </row>
    <row r="124">
      <c r="A124" s="17" t="s">
        <v>429</v>
      </c>
      <c r="B124" s="1">
        <v>1508.61</v>
      </c>
      <c r="C124" s="1">
        <v>4.5</v>
      </c>
    </row>
    <row r="125">
      <c r="A125" s="17" t="s">
        <v>430</v>
      </c>
      <c r="B125" s="1">
        <v>1728.07</v>
      </c>
      <c r="C125" s="1">
        <v>5.17</v>
      </c>
    </row>
    <row r="126">
      <c r="A126" s="17" t="s">
        <v>431</v>
      </c>
      <c r="B126" s="1">
        <v>6506.68</v>
      </c>
      <c r="C126" s="1">
        <v>20.51</v>
      </c>
    </row>
    <row r="127">
      <c r="A127" s="17" t="s">
        <v>432</v>
      </c>
      <c r="B127" s="1">
        <v>6226.89</v>
      </c>
      <c r="C127" s="1">
        <v>21.99</v>
      </c>
    </row>
    <row r="128">
      <c r="A128" s="17" t="s">
        <v>433</v>
      </c>
      <c r="B128" s="1">
        <v>4519.85</v>
      </c>
      <c r="C128" s="1">
        <v>16.42</v>
      </c>
    </row>
    <row r="129">
      <c r="A129" s="17" t="s">
        <v>434</v>
      </c>
      <c r="B129" s="1">
        <v>5620.22</v>
      </c>
      <c r="C129" s="1">
        <v>21.24</v>
      </c>
    </row>
    <row r="130">
      <c r="A130" s="17" t="s">
        <v>435</v>
      </c>
      <c r="B130" s="1">
        <v>1036.74</v>
      </c>
      <c r="C130" s="1">
        <v>5.93</v>
      </c>
    </row>
    <row r="131">
      <c r="A131" s="17" t="s">
        <v>708</v>
      </c>
      <c r="B131" s="1">
        <v>1006.89</v>
      </c>
      <c r="C131" s="1">
        <v>5.79</v>
      </c>
    </row>
    <row r="134">
      <c r="B134" s="1" t="s">
        <v>16</v>
      </c>
    </row>
    <row r="135">
      <c r="A135" s="17" t="s">
        <v>429</v>
      </c>
      <c r="B135" s="1">
        <f t="shared" ref="B135:C135" si="41">B124/B$124</f>
        <v>1</v>
      </c>
      <c r="C135" s="1">
        <f t="shared" si="41"/>
        <v>1</v>
      </c>
    </row>
    <row r="136">
      <c r="A136" s="17" t="s">
        <v>430</v>
      </c>
      <c r="B136" s="1">
        <f t="shared" ref="B136:C136" si="42">B125/B$124</f>
        <v>1.145471659</v>
      </c>
      <c r="C136" s="1">
        <f t="shared" si="42"/>
        <v>1.148888889</v>
      </c>
    </row>
    <row r="137">
      <c r="A137" s="17" t="s">
        <v>431</v>
      </c>
      <c r="B137" s="1">
        <f t="shared" ref="B137:C137" si="43">B126/B$124</f>
        <v>4.313029875</v>
      </c>
      <c r="C137" s="1">
        <f t="shared" si="43"/>
        <v>4.557777778</v>
      </c>
    </row>
    <row r="138">
      <c r="A138" s="17" t="s">
        <v>432</v>
      </c>
      <c r="B138" s="1">
        <f t="shared" ref="B138:C138" si="44">B127/B$124</f>
        <v>4.127567761</v>
      </c>
      <c r="C138" s="1">
        <f t="shared" si="44"/>
        <v>4.886666667</v>
      </c>
    </row>
    <row r="139">
      <c r="A139" s="17" t="s">
        <v>433</v>
      </c>
      <c r="B139" s="1">
        <f t="shared" ref="B139:C139" si="45">B128/B$124</f>
        <v>2.996036086</v>
      </c>
      <c r="C139" s="1">
        <f t="shared" si="45"/>
        <v>3.648888889</v>
      </c>
    </row>
    <row r="140">
      <c r="A140" s="17" t="s">
        <v>434</v>
      </c>
      <c r="B140" s="1">
        <f t="shared" ref="B140:C140" si="46">B129/B$124</f>
        <v>3.725429369</v>
      </c>
      <c r="C140" s="1">
        <f t="shared" si="46"/>
        <v>4.72</v>
      </c>
    </row>
    <row r="141">
      <c r="A141" s="17" t="s">
        <v>435</v>
      </c>
      <c r="B141" s="1">
        <f t="shared" ref="B141:C141" si="47">B130/B$124</f>
        <v>0.6872153837</v>
      </c>
      <c r="C141" s="1">
        <f t="shared" si="47"/>
        <v>1.317777778</v>
      </c>
    </row>
    <row r="142">
      <c r="A142" s="17" t="s">
        <v>708</v>
      </c>
      <c r="B142" s="1">
        <f t="shared" ref="B142:C142" si="48">B131/B$124</f>
        <v>0.6674289578</v>
      </c>
      <c r="C142" s="1">
        <f t="shared" si="48"/>
        <v>1.286666667</v>
      </c>
    </row>
    <row r="145">
      <c r="B145" s="1" t="s">
        <v>701</v>
      </c>
    </row>
    <row r="146">
      <c r="A146" s="17" t="s">
        <v>429</v>
      </c>
      <c r="B146" s="1">
        <v>192.76</v>
      </c>
      <c r="C146" s="1">
        <v>2.18</v>
      </c>
    </row>
    <row r="147">
      <c r="A147" s="17" t="s">
        <v>430</v>
      </c>
      <c r="B147" s="1">
        <v>184.03</v>
      </c>
      <c r="C147" s="1">
        <v>2.15</v>
      </c>
    </row>
    <row r="148">
      <c r="A148" s="17" t="s">
        <v>431</v>
      </c>
      <c r="B148" s="1">
        <v>183.16</v>
      </c>
      <c r="C148" s="1">
        <v>2.15</v>
      </c>
    </row>
    <row r="149">
      <c r="A149" s="17" t="s">
        <v>432</v>
      </c>
      <c r="B149" s="1">
        <v>261.64</v>
      </c>
      <c r="C149" s="1">
        <v>2.81</v>
      </c>
    </row>
    <row r="150">
      <c r="A150" s="17" t="s">
        <v>433</v>
      </c>
      <c r="B150" s="1">
        <v>268.02</v>
      </c>
      <c r="C150" s="1">
        <v>2.84</v>
      </c>
    </row>
    <row r="151">
      <c r="A151" s="17" t="s">
        <v>434</v>
      </c>
      <c r="B151" s="1">
        <v>187.79</v>
      </c>
      <c r="C151" s="1">
        <v>2.45</v>
      </c>
    </row>
    <row r="152">
      <c r="A152" s="17" t="s">
        <v>435</v>
      </c>
      <c r="B152" s="1">
        <v>195.44</v>
      </c>
      <c r="C152" s="1">
        <v>2.53</v>
      </c>
    </row>
    <row r="153">
      <c r="A153" s="17" t="s">
        <v>708</v>
      </c>
      <c r="B153" s="1">
        <v>189.75</v>
      </c>
      <c r="C153" s="1">
        <v>2.44</v>
      </c>
    </row>
    <row r="156">
      <c r="B156" s="1" t="s">
        <v>701</v>
      </c>
    </row>
    <row r="157">
      <c r="A157" s="17" t="s">
        <v>429</v>
      </c>
      <c r="B157" s="1">
        <f t="shared" ref="B157:C157" si="49">B146/B$146</f>
        <v>1</v>
      </c>
      <c r="C157" s="1">
        <f t="shared" si="49"/>
        <v>1</v>
      </c>
    </row>
    <row r="158">
      <c r="A158" s="17" t="s">
        <v>430</v>
      </c>
      <c r="B158" s="1">
        <f t="shared" ref="B158:C158" si="50">B147/B$146</f>
        <v>0.9547105209</v>
      </c>
      <c r="C158" s="1">
        <f t="shared" si="50"/>
        <v>0.9862385321</v>
      </c>
    </row>
    <row r="159">
      <c r="A159" s="17" t="s">
        <v>431</v>
      </c>
      <c r="B159" s="1">
        <f t="shared" ref="B159:C159" si="51">B148/B$146</f>
        <v>0.9501971363</v>
      </c>
      <c r="C159" s="1">
        <f t="shared" si="51"/>
        <v>0.9862385321</v>
      </c>
    </row>
    <row r="160">
      <c r="A160" s="17" t="s">
        <v>432</v>
      </c>
      <c r="B160" s="1">
        <f t="shared" ref="B160:C160" si="52">B149/B$146</f>
        <v>1.357335547</v>
      </c>
      <c r="C160" s="1">
        <f t="shared" si="52"/>
        <v>1.288990826</v>
      </c>
    </row>
    <row r="161">
      <c r="A161" s="17" t="s">
        <v>433</v>
      </c>
      <c r="B161" s="1">
        <f t="shared" ref="B161:C161" si="53">B150/B$146</f>
        <v>1.3904337</v>
      </c>
      <c r="C161" s="1">
        <f t="shared" si="53"/>
        <v>1.302752294</v>
      </c>
    </row>
    <row r="162">
      <c r="A162" s="17" t="s">
        <v>434</v>
      </c>
      <c r="B162" s="1">
        <f t="shared" ref="B162:C162" si="54">B151/B$146</f>
        <v>0.9742166425</v>
      </c>
      <c r="C162" s="1">
        <f t="shared" si="54"/>
        <v>1.123853211</v>
      </c>
    </row>
    <row r="163">
      <c r="A163" s="17" t="s">
        <v>435</v>
      </c>
      <c r="B163" s="1">
        <f t="shared" ref="B163:C163" si="55">B152/B$146</f>
        <v>1.013903299</v>
      </c>
      <c r="C163" s="1">
        <f t="shared" si="55"/>
        <v>1.160550459</v>
      </c>
    </row>
    <row r="164">
      <c r="A164" s="17" t="s">
        <v>708</v>
      </c>
      <c r="B164" s="1">
        <f t="shared" ref="B164:C164" si="56">B153/B$146</f>
        <v>0.9843847271</v>
      </c>
      <c r="C164" s="1">
        <f t="shared" si="56"/>
        <v>1.119266055</v>
      </c>
    </row>
    <row r="167">
      <c r="B167" s="1" t="s">
        <v>18</v>
      </c>
    </row>
    <row r="168">
      <c r="A168" s="17" t="s">
        <v>429</v>
      </c>
      <c r="B168" s="1">
        <v>1475.42</v>
      </c>
      <c r="C168" s="1">
        <v>4.71</v>
      </c>
      <c r="G168" s="1">
        <v>1.57</v>
      </c>
    </row>
    <row r="169">
      <c r="A169" s="17" t="s">
        <v>430</v>
      </c>
      <c r="B169" s="1">
        <v>1641.57</v>
      </c>
      <c r="C169" s="1">
        <v>6.49</v>
      </c>
      <c r="G169" s="1">
        <v>2.08</v>
      </c>
    </row>
    <row r="170">
      <c r="A170" s="17" t="s">
        <v>431</v>
      </c>
      <c r="B170" s="1">
        <v>5530.0</v>
      </c>
      <c r="C170" s="1">
        <v>28.04</v>
      </c>
      <c r="G170" s="1">
        <v>8.52</v>
      </c>
    </row>
    <row r="171">
      <c r="A171" s="17" t="s">
        <v>432</v>
      </c>
      <c r="B171" s="1">
        <v>4408.91</v>
      </c>
      <c r="C171" s="1">
        <v>27.56</v>
      </c>
      <c r="G171" s="1">
        <v>8.89</v>
      </c>
    </row>
    <row r="172">
      <c r="A172" s="17" t="s">
        <v>433</v>
      </c>
      <c r="B172" s="1">
        <v>2898.29</v>
      </c>
      <c r="C172" s="1">
        <v>19.61</v>
      </c>
      <c r="G172" s="1">
        <v>6.86</v>
      </c>
    </row>
    <row r="173">
      <c r="A173" s="17" t="s">
        <v>434</v>
      </c>
      <c r="B173" s="1">
        <v>4328.57</v>
      </c>
      <c r="C173" s="1">
        <v>28.85</v>
      </c>
      <c r="G173" s="1">
        <v>9.93</v>
      </c>
    </row>
    <row r="174">
      <c r="A174" s="17" t="s">
        <v>435</v>
      </c>
      <c r="B174" s="1">
        <v>836.36</v>
      </c>
      <c r="C174" s="1">
        <v>6.85</v>
      </c>
      <c r="G174" s="1">
        <v>2.73</v>
      </c>
    </row>
    <row r="175">
      <c r="A175" s="17" t="s">
        <v>708</v>
      </c>
      <c r="B175" s="1">
        <v>695.02</v>
      </c>
      <c r="C175" s="1">
        <v>7.72</v>
      </c>
      <c r="G175" s="1">
        <v>2.96</v>
      </c>
    </row>
    <row r="178">
      <c r="B178" s="1" t="s">
        <v>18</v>
      </c>
    </row>
    <row r="179">
      <c r="A179" s="17" t="s">
        <v>429</v>
      </c>
      <c r="B179" s="1">
        <f t="shared" ref="B179:C179" si="57">B168/B$168</f>
        <v>1</v>
      </c>
      <c r="C179" s="1">
        <f t="shared" si="57"/>
        <v>1</v>
      </c>
    </row>
    <row r="180">
      <c r="A180" s="17" t="s">
        <v>430</v>
      </c>
      <c r="B180" s="1">
        <f t="shared" ref="B180:C180" si="58">B169/B$168</f>
        <v>1.112612002</v>
      </c>
      <c r="C180" s="1">
        <f t="shared" si="58"/>
        <v>1.377919321</v>
      </c>
    </row>
    <row r="181">
      <c r="A181" s="17" t="s">
        <v>431</v>
      </c>
      <c r="B181" s="1">
        <f t="shared" ref="B181:C181" si="59">B170/B$168</f>
        <v>3.748085291</v>
      </c>
      <c r="C181" s="1">
        <f t="shared" si="59"/>
        <v>5.95329087</v>
      </c>
    </row>
    <row r="182">
      <c r="A182" s="17" t="s">
        <v>432</v>
      </c>
      <c r="B182" s="1">
        <f t="shared" ref="B182:C182" si="60">B171/B$168</f>
        <v>2.988240637</v>
      </c>
      <c r="C182" s="1">
        <f t="shared" si="60"/>
        <v>5.851380042</v>
      </c>
    </row>
    <row r="183">
      <c r="A183" s="17" t="s">
        <v>433</v>
      </c>
      <c r="B183" s="1">
        <f t="shared" ref="B183:C183" si="61">B172/B$168</f>
        <v>1.964383023</v>
      </c>
      <c r="C183" s="1">
        <f t="shared" si="61"/>
        <v>4.163481953</v>
      </c>
    </row>
    <row r="184">
      <c r="A184" s="17" t="s">
        <v>434</v>
      </c>
      <c r="B184" s="1">
        <f t="shared" ref="B184:C184" si="62">B173/B$168</f>
        <v>2.933788345</v>
      </c>
      <c r="C184" s="1">
        <f t="shared" si="62"/>
        <v>6.125265393</v>
      </c>
    </row>
    <row r="185">
      <c r="A185" s="17" t="s">
        <v>435</v>
      </c>
      <c r="B185" s="1">
        <f t="shared" ref="B185:C185" si="63">B174/B$168</f>
        <v>0.5668623172</v>
      </c>
      <c r="C185" s="1">
        <f t="shared" si="63"/>
        <v>1.454352442</v>
      </c>
    </row>
    <row r="186">
      <c r="A186" s="17" t="s">
        <v>708</v>
      </c>
      <c r="B186" s="1">
        <f t="shared" ref="B186:C186" si="64">B175/B$168</f>
        <v>0.471065866</v>
      </c>
      <c r="C186" s="1">
        <f t="shared" si="64"/>
        <v>1.639065817</v>
      </c>
    </row>
    <row r="189">
      <c r="B189" s="1" t="s">
        <v>14</v>
      </c>
    </row>
    <row r="190">
      <c r="A190" s="17" t="s">
        <v>429</v>
      </c>
      <c r="B190" s="1">
        <v>516.69</v>
      </c>
      <c r="C190" s="1">
        <v>2.85</v>
      </c>
    </row>
    <row r="191">
      <c r="A191" s="17" t="s">
        <v>430</v>
      </c>
      <c r="B191" s="1">
        <v>535.06</v>
      </c>
      <c r="C191" s="1">
        <v>2.67</v>
      </c>
    </row>
    <row r="192">
      <c r="A192" s="17" t="s">
        <v>431</v>
      </c>
      <c r="B192" s="1">
        <v>1652.37</v>
      </c>
      <c r="C192" s="1">
        <v>8.4</v>
      </c>
    </row>
    <row r="193">
      <c r="A193" s="17" t="s">
        <v>432</v>
      </c>
      <c r="B193" s="1">
        <v>1419.11</v>
      </c>
      <c r="C193" s="1">
        <v>8.76</v>
      </c>
    </row>
    <row r="194">
      <c r="A194" s="17" t="s">
        <v>433</v>
      </c>
      <c r="B194" s="1">
        <v>992.07</v>
      </c>
      <c r="C194" s="1">
        <v>6.68</v>
      </c>
    </row>
    <row r="195">
      <c r="A195" s="17" t="s">
        <v>434</v>
      </c>
      <c r="B195" s="1">
        <v>1360.72</v>
      </c>
      <c r="C195" s="1">
        <v>8.97</v>
      </c>
    </row>
    <row r="196">
      <c r="A196" s="17" t="s">
        <v>435</v>
      </c>
      <c r="B196" s="1">
        <v>342.14</v>
      </c>
      <c r="C196" s="1">
        <v>3.19</v>
      </c>
    </row>
    <row r="197">
      <c r="A197" s="17" t="s">
        <v>708</v>
      </c>
      <c r="B197" s="1">
        <v>841.64</v>
      </c>
      <c r="C197" s="1">
        <v>3.23</v>
      </c>
    </row>
    <row r="200">
      <c r="B200" s="1" t="s">
        <v>14</v>
      </c>
    </row>
    <row r="201">
      <c r="A201" s="17" t="s">
        <v>429</v>
      </c>
      <c r="B201" s="1">
        <f t="shared" ref="B201:C201" si="65">B190/B$190</f>
        <v>1</v>
      </c>
      <c r="C201" s="1">
        <f t="shared" si="65"/>
        <v>1</v>
      </c>
    </row>
    <row r="202">
      <c r="A202" s="17" t="s">
        <v>430</v>
      </c>
      <c r="B202" s="1">
        <f t="shared" ref="B202:C202" si="66">B191/B$190</f>
        <v>1.035553233</v>
      </c>
      <c r="C202" s="1">
        <f t="shared" si="66"/>
        <v>0.9368421053</v>
      </c>
    </row>
    <row r="203">
      <c r="A203" s="17" t="s">
        <v>431</v>
      </c>
      <c r="B203" s="1">
        <f t="shared" ref="B203:C203" si="67">B192/B$190</f>
        <v>3.197991058</v>
      </c>
      <c r="C203" s="1">
        <f t="shared" si="67"/>
        <v>2.947368421</v>
      </c>
    </row>
    <row r="204">
      <c r="A204" s="17" t="s">
        <v>432</v>
      </c>
      <c r="B204" s="1">
        <f t="shared" ref="B204:C204" si="68">B193/B$190</f>
        <v>2.746540479</v>
      </c>
      <c r="C204" s="1">
        <f t="shared" si="68"/>
        <v>3.073684211</v>
      </c>
    </row>
    <row r="205">
      <c r="A205" s="17" t="s">
        <v>433</v>
      </c>
      <c r="B205" s="1">
        <f t="shared" ref="B205:C205" si="69">B194/B$190</f>
        <v>1.920048772</v>
      </c>
      <c r="C205" s="1">
        <f t="shared" si="69"/>
        <v>2.343859649</v>
      </c>
    </row>
    <row r="206">
      <c r="A206" s="17" t="s">
        <v>434</v>
      </c>
      <c r="B206" s="1">
        <f t="shared" ref="B206:C206" si="70">B195/B$190</f>
        <v>2.633532679</v>
      </c>
      <c r="C206" s="1">
        <f t="shared" si="70"/>
        <v>3.147368421</v>
      </c>
    </row>
    <row r="207">
      <c r="A207" s="17" t="s">
        <v>435</v>
      </c>
      <c r="B207" s="1">
        <f t="shared" ref="B207:C207" si="71">B196/B$190</f>
        <v>0.6621765469</v>
      </c>
      <c r="C207" s="1">
        <f t="shared" si="71"/>
        <v>1.119298246</v>
      </c>
    </row>
    <row r="208">
      <c r="A208" s="17" t="s">
        <v>708</v>
      </c>
      <c r="B208" s="1">
        <f t="shared" ref="B208:C208" si="72">B197/B$190</f>
        <v>1.628907082</v>
      </c>
      <c r="C208" s="1">
        <f t="shared" si="72"/>
        <v>1.133333333</v>
      </c>
    </row>
    <row r="211">
      <c r="B211" s="1" t="s">
        <v>10</v>
      </c>
    </row>
    <row r="212">
      <c r="A212" s="17" t="s">
        <v>429</v>
      </c>
      <c r="B212" s="1">
        <v>190.12</v>
      </c>
      <c r="C212" s="1">
        <v>2.27</v>
      </c>
    </row>
    <row r="213">
      <c r="A213" s="17" t="s">
        <v>430</v>
      </c>
      <c r="B213" s="1">
        <v>217.84</v>
      </c>
      <c r="C213" s="1">
        <v>2.72</v>
      </c>
    </row>
    <row r="214">
      <c r="A214" s="17" t="s">
        <v>431</v>
      </c>
      <c r="B214" s="1">
        <v>721.03</v>
      </c>
      <c r="C214" s="1">
        <v>7.76</v>
      </c>
    </row>
    <row r="215">
      <c r="A215" s="17" t="s">
        <v>432</v>
      </c>
      <c r="B215" s="1">
        <v>651.17</v>
      </c>
      <c r="C215" s="1">
        <v>7.71</v>
      </c>
    </row>
    <row r="216">
      <c r="A216" s="17" t="s">
        <v>433</v>
      </c>
      <c r="B216" s="1">
        <v>484.53</v>
      </c>
      <c r="C216" s="1">
        <v>5.9</v>
      </c>
    </row>
    <row r="217">
      <c r="A217" s="17" t="s">
        <v>434</v>
      </c>
      <c r="B217" s="1">
        <v>609.29</v>
      </c>
      <c r="C217" s="1">
        <v>7.59</v>
      </c>
    </row>
    <row r="218">
      <c r="A218" s="17" t="s">
        <v>435</v>
      </c>
      <c r="B218" s="1">
        <v>165.59</v>
      </c>
      <c r="C218" s="1">
        <v>2.8</v>
      </c>
    </row>
    <row r="219">
      <c r="A219" s="17" t="s">
        <v>708</v>
      </c>
      <c r="B219" s="1">
        <v>172.36</v>
      </c>
      <c r="C219" s="1">
        <v>2.96</v>
      </c>
    </row>
    <row r="222">
      <c r="B222" s="1" t="s">
        <v>10</v>
      </c>
    </row>
    <row r="223">
      <c r="A223" s="17" t="s">
        <v>429</v>
      </c>
      <c r="B223" s="1">
        <f t="shared" ref="B223:C223" si="73">B212/B$212</f>
        <v>1</v>
      </c>
      <c r="C223" s="1">
        <f t="shared" si="73"/>
        <v>1</v>
      </c>
    </row>
    <row r="224">
      <c r="A224" s="17" t="s">
        <v>430</v>
      </c>
      <c r="B224" s="1">
        <f t="shared" ref="B224:C224" si="74">B213/B$212</f>
        <v>1.145802651</v>
      </c>
      <c r="C224" s="1">
        <f t="shared" si="74"/>
        <v>1.198237885</v>
      </c>
    </row>
    <row r="225">
      <c r="A225" s="17" t="s">
        <v>431</v>
      </c>
      <c r="B225" s="1">
        <f t="shared" ref="B225:C225" si="75">B214/B$212</f>
        <v>3.792499474</v>
      </c>
      <c r="C225" s="1">
        <f t="shared" si="75"/>
        <v>3.418502203</v>
      </c>
    </row>
    <row r="226">
      <c r="A226" s="17" t="s">
        <v>432</v>
      </c>
      <c r="B226" s="1">
        <f t="shared" ref="B226:C226" si="76">B215/B$212</f>
        <v>3.425047339</v>
      </c>
      <c r="C226" s="1">
        <f t="shared" si="76"/>
        <v>3.396475771</v>
      </c>
    </row>
    <row r="227">
      <c r="A227" s="17" t="s">
        <v>433</v>
      </c>
      <c r="B227" s="1">
        <f t="shared" ref="B227:C227" si="77">B216/B$212</f>
        <v>2.548548285</v>
      </c>
      <c r="C227" s="1">
        <f t="shared" si="77"/>
        <v>2.599118943</v>
      </c>
    </row>
    <row r="228">
      <c r="A228" s="17" t="s">
        <v>434</v>
      </c>
      <c r="B228" s="1">
        <f t="shared" ref="B228:C228" si="78">B217/B$212</f>
        <v>3.204765411</v>
      </c>
      <c r="C228" s="1">
        <f t="shared" si="78"/>
        <v>3.343612335</v>
      </c>
    </row>
    <row r="229">
      <c r="A229" s="17" t="s">
        <v>435</v>
      </c>
      <c r="B229" s="1">
        <f t="shared" ref="B229:C229" si="79">B218/B$212</f>
        <v>0.8709762255</v>
      </c>
      <c r="C229" s="1">
        <f t="shared" si="79"/>
        <v>1.233480176</v>
      </c>
    </row>
    <row r="230">
      <c r="A230" s="17" t="s">
        <v>708</v>
      </c>
      <c r="B230" s="1">
        <f t="shared" ref="B230:C230" si="80">B219/B$212</f>
        <v>0.9065853145</v>
      </c>
      <c r="C230" s="1">
        <f t="shared" si="80"/>
        <v>1.303964758</v>
      </c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6">
      <c r="B376" s="1" t="s">
        <v>4</v>
      </c>
    </row>
    <row r="377">
      <c r="A377" s="17" t="s">
        <v>429</v>
      </c>
      <c r="B377" s="1">
        <v>294.97</v>
      </c>
    </row>
    <row r="378">
      <c r="A378" s="17" t="s">
        <v>430</v>
      </c>
      <c r="B378" s="1">
        <v>331.18</v>
      </c>
    </row>
    <row r="379">
      <c r="A379" s="17" t="s">
        <v>431</v>
      </c>
      <c r="B379" s="1">
        <v>1072.64</v>
      </c>
    </row>
    <row r="380">
      <c r="A380" s="17" t="s">
        <v>432</v>
      </c>
      <c r="B380" s="1">
        <v>993.31</v>
      </c>
    </row>
    <row r="381">
      <c r="A381" s="17" t="s">
        <v>433</v>
      </c>
      <c r="B381" s="1">
        <v>782.56</v>
      </c>
    </row>
    <row r="382">
      <c r="A382" s="17" t="s">
        <v>434</v>
      </c>
      <c r="B382" s="1">
        <v>906.64</v>
      </c>
    </row>
    <row r="383">
      <c r="A383" s="17" t="s">
        <v>435</v>
      </c>
      <c r="B383" s="1">
        <v>236.7</v>
      </c>
    </row>
    <row r="384">
      <c r="A384" s="17" t="s">
        <v>708</v>
      </c>
      <c r="B384" s="1">
        <v>468.41</v>
      </c>
    </row>
    <row r="387">
      <c r="B387" s="1" t="s">
        <v>4</v>
      </c>
    </row>
    <row r="388">
      <c r="A388" s="17" t="s">
        <v>429</v>
      </c>
      <c r="B388" s="1">
        <v>294.97</v>
      </c>
    </row>
    <row r="389">
      <c r="A389" s="17" t="s">
        <v>430</v>
      </c>
      <c r="B389" s="1">
        <v>331.18</v>
      </c>
    </row>
    <row r="390">
      <c r="A390" s="17" t="s">
        <v>431</v>
      </c>
      <c r="B390" s="1">
        <v>1072.64</v>
      </c>
    </row>
    <row r="391">
      <c r="A391" s="17" t="s">
        <v>432</v>
      </c>
      <c r="B391" s="1">
        <v>993.31</v>
      </c>
    </row>
    <row r="392">
      <c r="A392" s="17" t="s">
        <v>433</v>
      </c>
      <c r="B392" s="1">
        <v>782.56</v>
      </c>
    </row>
    <row r="393">
      <c r="A393" s="17" t="s">
        <v>434</v>
      </c>
      <c r="B393" s="1">
        <v>906.64</v>
      </c>
    </row>
    <row r="394">
      <c r="A394" s="17" t="s">
        <v>435</v>
      </c>
      <c r="B394" s="1">
        <v>236.7</v>
      </c>
    </row>
    <row r="395">
      <c r="A395" s="17" t="s">
        <v>708</v>
      </c>
      <c r="B395" s="1">
        <v>468.41</v>
      </c>
    </row>
    <row r="398">
      <c r="B398" s="1" t="s">
        <v>4</v>
      </c>
    </row>
    <row r="399">
      <c r="A399" s="17" t="s">
        <v>429</v>
      </c>
      <c r="B399" s="1">
        <v>294.97</v>
      </c>
    </row>
    <row r="400">
      <c r="A400" s="17" t="s">
        <v>430</v>
      </c>
      <c r="B400" s="1">
        <v>331.18</v>
      </c>
    </row>
    <row r="401">
      <c r="A401" s="17" t="s">
        <v>431</v>
      </c>
      <c r="B401" s="1">
        <v>1072.64</v>
      </c>
    </row>
    <row r="402">
      <c r="A402" s="17" t="s">
        <v>432</v>
      </c>
      <c r="B402" s="1">
        <v>993.31</v>
      </c>
    </row>
    <row r="403">
      <c r="A403" s="17" t="s">
        <v>433</v>
      </c>
      <c r="B403" s="1">
        <v>782.56</v>
      </c>
    </row>
    <row r="404">
      <c r="A404" s="17" t="s">
        <v>434</v>
      </c>
      <c r="B404" s="1">
        <v>906.64</v>
      </c>
    </row>
    <row r="405">
      <c r="A405" s="17" t="s">
        <v>435</v>
      </c>
      <c r="B405" s="1">
        <v>236.7</v>
      </c>
    </row>
    <row r="406">
      <c r="A406" s="17" t="s">
        <v>708</v>
      </c>
      <c r="B406" s="1">
        <v>468.41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4</v>
      </c>
      <c r="C2" s="1" t="s">
        <v>7</v>
      </c>
      <c r="D2" s="1" t="s">
        <v>9</v>
      </c>
      <c r="E2" s="1" t="s">
        <v>5</v>
      </c>
      <c r="F2" s="1" t="s">
        <v>771</v>
      </c>
      <c r="G2" s="1" t="s">
        <v>16</v>
      </c>
      <c r="H2" s="1" t="s">
        <v>701</v>
      </c>
      <c r="I2" s="1" t="s">
        <v>18</v>
      </c>
      <c r="J2" s="1" t="s">
        <v>14</v>
      </c>
      <c r="K2" s="1" t="s">
        <v>10</v>
      </c>
    </row>
    <row r="3">
      <c r="A3" s="17" t="s">
        <v>429</v>
      </c>
      <c r="B3" s="1">
        <v>294.97</v>
      </c>
      <c r="C3" s="1">
        <v>1003.81</v>
      </c>
      <c r="D3" s="1">
        <v>225.95</v>
      </c>
      <c r="E3" s="1">
        <v>11.54</v>
      </c>
      <c r="F3" s="1">
        <v>126.35</v>
      </c>
      <c r="G3" s="1">
        <v>1508.61</v>
      </c>
      <c r="H3" s="1">
        <v>192.76</v>
      </c>
      <c r="I3" s="1">
        <v>1475.42</v>
      </c>
      <c r="J3" s="1">
        <v>516.69</v>
      </c>
      <c r="K3" s="1">
        <v>190.12</v>
      </c>
    </row>
    <row r="4">
      <c r="A4" s="17" t="s">
        <v>430</v>
      </c>
      <c r="B4" s="1">
        <v>331.18</v>
      </c>
      <c r="C4" s="1">
        <v>1020.12</v>
      </c>
      <c r="D4" s="1">
        <v>210.34</v>
      </c>
      <c r="E4" s="1">
        <v>11.54</v>
      </c>
      <c r="F4" s="1">
        <v>153.76</v>
      </c>
      <c r="G4" s="1">
        <v>1728.07</v>
      </c>
      <c r="H4" s="1">
        <v>184.03</v>
      </c>
      <c r="I4" s="1">
        <v>1641.57</v>
      </c>
      <c r="J4" s="1">
        <v>535.06</v>
      </c>
      <c r="K4" s="1">
        <v>217.84</v>
      </c>
    </row>
    <row r="5">
      <c r="A5" s="17" t="s">
        <v>431</v>
      </c>
      <c r="B5" s="1">
        <v>1072.64</v>
      </c>
      <c r="C5" s="1">
        <v>2815.58</v>
      </c>
      <c r="D5" s="1">
        <v>283.78</v>
      </c>
      <c r="E5" s="1">
        <v>11.4</v>
      </c>
      <c r="F5" s="1">
        <v>436.0</v>
      </c>
      <c r="G5" s="1">
        <v>6506.68</v>
      </c>
      <c r="H5" s="1">
        <v>183.16</v>
      </c>
      <c r="I5" s="1">
        <v>5530.0</v>
      </c>
      <c r="J5" s="1">
        <v>1652.37</v>
      </c>
      <c r="K5" s="1">
        <v>721.03</v>
      </c>
    </row>
    <row r="6">
      <c r="A6" s="17" t="s">
        <v>432</v>
      </c>
      <c r="B6" s="1">
        <v>993.31</v>
      </c>
      <c r="C6" s="1">
        <v>2947.85</v>
      </c>
      <c r="D6" s="1">
        <v>416.57</v>
      </c>
      <c r="E6" s="1">
        <v>15.11</v>
      </c>
      <c r="F6" s="1">
        <v>376.64</v>
      </c>
      <c r="G6" s="1">
        <v>6226.89</v>
      </c>
      <c r="H6" s="1">
        <v>261.64</v>
      </c>
      <c r="I6" s="1">
        <v>4408.91</v>
      </c>
      <c r="J6" s="1">
        <v>1419.11</v>
      </c>
      <c r="K6" s="1">
        <v>651.17</v>
      </c>
    </row>
    <row r="7">
      <c r="A7" s="17" t="s">
        <v>433</v>
      </c>
      <c r="B7" s="1">
        <v>782.56</v>
      </c>
      <c r="C7" s="1">
        <v>2404.13</v>
      </c>
      <c r="D7" s="1">
        <v>405.78</v>
      </c>
      <c r="E7" s="1">
        <v>14.83</v>
      </c>
      <c r="F7" s="1">
        <v>24.12</v>
      </c>
      <c r="G7" s="1">
        <v>4519.85</v>
      </c>
      <c r="H7" s="1">
        <v>268.02</v>
      </c>
      <c r="I7" s="1">
        <v>2898.29</v>
      </c>
      <c r="J7" s="1">
        <v>992.07</v>
      </c>
      <c r="K7" s="1">
        <v>484.53</v>
      </c>
    </row>
    <row r="8">
      <c r="A8" s="17" t="s">
        <v>434</v>
      </c>
      <c r="B8" s="1">
        <v>906.64</v>
      </c>
      <c r="C8" s="1">
        <v>2340.07</v>
      </c>
      <c r="D8" s="1">
        <v>238.65</v>
      </c>
      <c r="E8" s="1">
        <v>14.14</v>
      </c>
      <c r="F8" s="1">
        <v>349.55</v>
      </c>
      <c r="G8" s="1">
        <v>5620.22</v>
      </c>
      <c r="H8" s="1">
        <v>187.79</v>
      </c>
      <c r="I8" s="1">
        <v>4328.57</v>
      </c>
      <c r="J8" s="1">
        <v>1360.72</v>
      </c>
      <c r="K8" s="1">
        <v>609.29</v>
      </c>
    </row>
    <row r="9">
      <c r="A9" s="17" t="s">
        <v>435</v>
      </c>
      <c r="B9" s="1">
        <v>236.7</v>
      </c>
      <c r="C9" s="1">
        <v>672.93</v>
      </c>
      <c r="D9" s="1">
        <v>166.06</v>
      </c>
      <c r="E9" s="1">
        <v>14.41</v>
      </c>
      <c r="F9" s="1">
        <v>100.42</v>
      </c>
      <c r="G9" s="1">
        <v>1036.74</v>
      </c>
      <c r="H9" s="1">
        <v>195.44</v>
      </c>
      <c r="I9" s="1">
        <v>836.36</v>
      </c>
      <c r="J9" s="1">
        <v>342.14</v>
      </c>
      <c r="K9" s="1">
        <v>165.59</v>
      </c>
    </row>
    <row r="10">
      <c r="A10" s="17" t="s">
        <v>708</v>
      </c>
      <c r="B10" s="1">
        <v>468.41</v>
      </c>
      <c r="C10" s="1">
        <v>756.57</v>
      </c>
      <c r="D10" s="1">
        <v>162.5</v>
      </c>
      <c r="E10" s="1">
        <v>13.62</v>
      </c>
      <c r="F10" s="1">
        <v>99.73</v>
      </c>
      <c r="G10" s="1">
        <v>1006.89</v>
      </c>
      <c r="H10" s="1">
        <v>189.75</v>
      </c>
      <c r="I10" s="1">
        <v>695.02</v>
      </c>
      <c r="J10" s="1">
        <v>841.64</v>
      </c>
      <c r="K10" s="1">
        <v>172.36</v>
      </c>
    </row>
    <row r="13">
      <c r="B13" s="1" t="s">
        <v>4</v>
      </c>
    </row>
    <row r="14">
      <c r="A14" s="17" t="s">
        <v>429</v>
      </c>
      <c r="B14" s="1">
        <v>294.97</v>
      </c>
      <c r="C14" s="1">
        <v>2.09</v>
      </c>
    </row>
    <row r="15">
      <c r="A15" s="17" t="s">
        <v>430</v>
      </c>
      <c r="B15" s="1">
        <v>331.18</v>
      </c>
      <c r="C15" s="1">
        <v>2.01</v>
      </c>
      <c r="E15" s="8">
        <f t="shared" ref="E15:F15" si="1">1-(B15/B14)</f>
        <v>-0.1227582466</v>
      </c>
      <c r="F15" s="8">
        <f t="shared" si="1"/>
        <v>0.03827751196</v>
      </c>
      <c r="G15" s="8">
        <f t="shared" ref="G15:G21" si="3">abs(F15-E15)</f>
        <v>0.1610357586</v>
      </c>
    </row>
    <row r="16">
      <c r="A16" s="17" t="s">
        <v>431</v>
      </c>
      <c r="B16" s="1">
        <v>1072.64</v>
      </c>
      <c r="C16" s="1">
        <v>5.16</v>
      </c>
      <c r="E16" s="8">
        <f t="shared" ref="E16:F16" si="2">1-(B16/B15)</f>
        <v>-2.238842925</v>
      </c>
      <c r="F16" s="8">
        <f t="shared" si="2"/>
        <v>-1.567164179</v>
      </c>
      <c r="G16" s="8">
        <f t="shared" si="3"/>
        <v>0.6716787462</v>
      </c>
    </row>
    <row r="17">
      <c r="A17" s="17" t="s">
        <v>432</v>
      </c>
      <c r="B17" s="1">
        <v>993.31</v>
      </c>
      <c r="C17" s="1">
        <v>5.77</v>
      </c>
      <c r="E17" s="8">
        <f t="shared" ref="E17:F17" si="4">1-(B17/B16)</f>
        <v>0.07395771181</v>
      </c>
      <c r="F17" s="8">
        <f t="shared" si="4"/>
        <v>-0.1182170543</v>
      </c>
      <c r="G17" s="8">
        <f t="shared" si="3"/>
        <v>0.1921747661</v>
      </c>
      <c r="I17" s="1" t="s">
        <v>864</v>
      </c>
      <c r="J17" s="1" t="s">
        <v>865</v>
      </c>
      <c r="K17" s="1" t="s">
        <v>866</v>
      </c>
    </row>
    <row r="18">
      <c r="A18" s="17" t="s">
        <v>433</v>
      </c>
      <c r="B18" s="1">
        <v>782.56</v>
      </c>
      <c r="C18" s="1">
        <v>4.84</v>
      </c>
      <c r="E18" s="8">
        <f t="shared" ref="E18:F18" si="5">1-(B18/B17)</f>
        <v>0.2121694134</v>
      </c>
      <c r="F18" s="8">
        <f t="shared" si="5"/>
        <v>0.1611785095</v>
      </c>
      <c r="G18" s="8">
        <f t="shared" si="3"/>
        <v>0.05099090384</v>
      </c>
      <c r="H18" s="1">
        <v>1.0</v>
      </c>
      <c r="I18" s="1" t="s">
        <v>4</v>
      </c>
      <c r="J18" s="8">
        <f>G22</f>
        <v>0.16215039</v>
      </c>
      <c r="K18" s="8">
        <v>0.03684853085043977</v>
      </c>
    </row>
    <row r="19">
      <c r="A19" s="17" t="s">
        <v>434</v>
      </c>
      <c r="B19" s="1">
        <v>906.64</v>
      </c>
      <c r="C19" s="1">
        <v>5.71</v>
      </c>
      <c r="E19" s="8">
        <f t="shared" ref="E19:F19" si="6">1-(B19/B18)</f>
        <v>-0.1585565324</v>
      </c>
      <c r="F19" s="8">
        <f t="shared" si="6"/>
        <v>-0.1797520661</v>
      </c>
      <c r="G19" s="8">
        <f t="shared" si="3"/>
        <v>0.02119553371</v>
      </c>
      <c r="H19" s="1">
        <v>2.0</v>
      </c>
      <c r="I19" s="1" t="s">
        <v>7</v>
      </c>
      <c r="J19" s="8">
        <f>G44</f>
        <v>0.1547783248</v>
      </c>
      <c r="K19" s="8">
        <v>0.02819393178261563</v>
      </c>
    </row>
    <row r="20">
      <c r="A20" s="17" t="s">
        <v>435</v>
      </c>
      <c r="B20" s="1">
        <v>236.7</v>
      </c>
      <c r="C20" s="1">
        <v>2.27</v>
      </c>
      <c r="E20" s="8">
        <f t="shared" ref="E20:F20" si="7">1-(B20/B19)</f>
        <v>0.7389261449</v>
      </c>
      <c r="F20" s="8">
        <f t="shared" si="7"/>
        <v>0.6024518389</v>
      </c>
      <c r="G20" s="8">
        <f t="shared" si="3"/>
        <v>0.136474306</v>
      </c>
      <c r="H20" s="1">
        <v>3.0</v>
      </c>
      <c r="I20" s="1" t="s">
        <v>9</v>
      </c>
      <c r="J20" s="8">
        <f>G66</f>
        <v>0.0345598924</v>
      </c>
      <c r="K20" s="8">
        <v>0.02383121805857034</v>
      </c>
    </row>
    <row r="21">
      <c r="A21" s="17" t="s">
        <v>708</v>
      </c>
      <c r="B21" s="1">
        <v>468.41</v>
      </c>
      <c r="C21" s="1">
        <v>2.31</v>
      </c>
      <c r="E21" s="8">
        <f t="shared" ref="E21:F21" si="8">1-(B21/B20)</f>
        <v>-0.9789184622</v>
      </c>
      <c r="F21" s="8">
        <f t="shared" si="8"/>
        <v>-0.01762114537</v>
      </c>
      <c r="G21" s="8">
        <f t="shared" si="3"/>
        <v>0.9612973168</v>
      </c>
      <c r="H21" s="1">
        <v>4.0</v>
      </c>
      <c r="I21" s="1" t="s">
        <v>5</v>
      </c>
      <c r="J21" s="8">
        <f>G88</f>
        <v>0.01842932932</v>
      </c>
      <c r="K21" s="8">
        <v>0.02227252649000125</v>
      </c>
    </row>
    <row r="22">
      <c r="G22" s="8">
        <f>GEOMEAN(G15:G21)</f>
        <v>0.16215039</v>
      </c>
      <c r="H22" s="1">
        <v>5.0</v>
      </c>
      <c r="I22" s="1" t="s">
        <v>16</v>
      </c>
      <c r="J22" s="8">
        <f>G132</f>
        <v>0.032785453</v>
      </c>
      <c r="K22" s="8">
        <v>0.0074795314576353985</v>
      </c>
    </row>
    <row r="23">
      <c r="H23" s="1">
        <v>6.0</v>
      </c>
      <c r="I23" s="1" t="s">
        <v>701</v>
      </c>
      <c r="J23" s="8">
        <f>G154</f>
        <v>0.02146611469</v>
      </c>
      <c r="K23" s="8">
        <v>0.004750194263946463</v>
      </c>
    </row>
    <row r="24">
      <c r="B24" s="1" t="s">
        <v>4</v>
      </c>
      <c r="H24" s="1">
        <v>7.0</v>
      </c>
      <c r="I24" s="1" t="s">
        <v>18</v>
      </c>
      <c r="J24" s="8">
        <f>G176</f>
        <v>0.1331267536</v>
      </c>
      <c r="K24" s="8">
        <v>0.03684717956398555</v>
      </c>
    </row>
    <row r="25">
      <c r="A25" s="17" t="s">
        <v>429</v>
      </c>
      <c r="B25" s="1">
        <f t="shared" ref="B25:C25" si="9">B14/B$14</f>
        <v>1</v>
      </c>
      <c r="C25" s="1">
        <f t="shared" si="9"/>
        <v>1</v>
      </c>
      <c r="H25" s="1">
        <v>8.0</v>
      </c>
      <c r="I25" s="1" t="s">
        <v>14</v>
      </c>
      <c r="J25" s="8">
        <f>G198</f>
        <v>0.116407504</v>
      </c>
      <c r="K25" s="8">
        <v>0.03733380719978093</v>
      </c>
    </row>
    <row r="26">
      <c r="A26" s="17" t="s">
        <v>430</v>
      </c>
      <c r="B26" s="1">
        <f t="shared" ref="B26:C26" si="10">B15/B$14</f>
        <v>1.122758247</v>
      </c>
      <c r="C26" s="1">
        <f t="shared" si="10"/>
        <v>0.961722488</v>
      </c>
      <c r="H26" s="1">
        <v>9.0</v>
      </c>
      <c r="I26" s="1" t="s">
        <v>10</v>
      </c>
      <c r="J26" s="8">
        <f>G220</f>
        <v>0.05756917662</v>
      </c>
      <c r="K26" s="8">
        <v>0.03768133974152353</v>
      </c>
    </row>
    <row r="27">
      <c r="A27" s="17" t="s">
        <v>431</v>
      </c>
      <c r="B27" s="1">
        <f t="shared" ref="B27:C27" si="11">B16/B$14</f>
        <v>3.636437604</v>
      </c>
      <c r="C27" s="1">
        <f t="shared" si="11"/>
        <v>2.468899522</v>
      </c>
      <c r="H27" s="1">
        <v>10.5</v>
      </c>
      <c r="I27" s="1" t="s">
        <v>720</v>
      </c>
      <c r="J27" s="8">
        <f t="shared" ref="J27:K27" si="12">GEOMEAN(J18:J26)</f>
        <v>0.05997267866</v>
      </c>
      <c r="K27" s="8">
        <f t="shared" si="12"/>
        <v>0.02158136493</v>
      </c>
    </row>
    <row r="28">
      <c r="A28" s="17" t="s">
        <v>432</v>
      </c>
      <c r="B28" s="1">
        <f t="shared" ref="B28:C28" si="13">B17/B$14</f>
        <v>3.367494999</v>
      </c>
      <c r="C28" s="1">
        <f t="shared" si="13"/>
        <v>2.76076555</v>
      </c>
    </row>
    <row r="29">
      <c r="A29" s="17" t="s">
        <v>433</v>
      </c>
      <c r="B29" s="1">
        <f t="shared" ref="B29:C29" si="14">B18/B$14</f>
        <v>2.653015561</v>
      </c>
      <c r="C29" s="1">
        <f t="shared" si="14"/>
        <v>2.315789474</v>
      </c>
    </row>
    <row r="30">
      <c r="A30" s="17" t="s">
        <v>434</v>
      </c>
      <c r="B30" s="1">
        <f t="shared" ref="B30:C30" si="15">B19/B$14</f>
        <v>3.073668509</v>
      </c>
      <c r="C30" s="1">
        <f t="shared" si="15"/>
        <v>2.732057416</v>
      </c>
    </row>
    <row r="31">
      <c r="A31" s="17" t="s">
        <v>435</v>
      </c>
      <c r="B31" s="1">
        <f t="shared" ref="B31:C31" si="16">B20/B$14</f>
        <v>0.8024544869</v>
      </c>
      <c r="C31" s="1">
        <f t="shared" si="16"/>
        <v>1.086124402</v>
      </c>
    </row>
    <row r="32">
      <c r="A32" s="17" t="s">
        <v>708</v>
      </c>
      <c r="B32" s="1">
        <f t="shared" ref="B32:C32" si="17">B21/B$14</f>
        <v>1.587991999</v>
      </c>
      <c r="C32" s="1">
        <f t="shared" si="17"/>
        <v>1.105263158</v>
      </c>
    </row>
    <row r="35">
      <c r="B35" s="1" t="s">
        <v>7</v>
      </c>
    </row>
    <row r="36">
      <c r="A36" s="17" t="s">
        <v>429</v>
      </c>
      <c r="B36" s="1">
        <v>1003.81</v>
      </c>
      <c r="C36" s="1">
        <v>1.9</v>
      </c>
    </row>
    <row r="37">
      <c r="A37" s="17" t="s">
        <v>430</v>
      </c>
      <c r="B37" s="1">
        <v>1020.12</v>
      </c>
      <c r="C37" s="1">
        <v>2.46</v>
      </c>
      <c r="E37" s="8">
        <f t="shared" ref="E37:F37" si="18">1-(B37/B36)</f>
        <v>-0.01624809476</v>
      </c>
      <c r="F37" s="8">
        <f t="shared" si="18"/>
        <v>-0.2947368421</v>
      </c>
      <c r="G37" s="8">
        <f t="shared" ref="G37:G43" si="20">abs(F37-E37)</f>
        <v>0.2784887473</v>
      </c>
    </row>
    <row r="38">
      <c r="A38" s="17" t="s">
        <v>431</v>
      </c>
      <c r="B38" s="1">
        <v>2815.58</v>
      </c>
      <c r="C38" s="1">
        <v>4.59</v>
      </c>
      <c r="E38" s="8">
        <f t="shared" ref="E38:F38" si="19">1-(B38/B37)</f>
        <v>-1.760047838</v>
      </c>
      <c r="F38" s="8">
        <f t="shared" si="19"/>
        <v>-0.8658536585</v>
      </c>
      <c r="G38" s="8">
        <f t="shared" si="20"/>
        <v>0.894194179</v>
      </c>
    </row>
    <row r="39">
      <c r="A39" s="17" t="s">
        <v>432</v>
      </c>
      <c r="B39" s="1">
        <v>2947.85</v>
      </c>
      <c r="C39" s="1">
        <v>5.2</v>
      </c>
      <c r="E39" s="8">
        <f t="shared" ref="E39:F39" si="21">1-(B39/B38)</f>
        <v>-0.04697788733</v>
      </c>
      <c r="F39" s="8">
        <f t="shared" si="21"/>
        <v>-0.1328976035</v>
      </c>
      <c r="G39" s="8">
        <f t="shared" si="20"/>
        <v>0.08591971616</v>
      </c>
    </row>
    <row r="40">
      <c r="A40" s="17" t="s">
        <v>433</v>
      </c>
      <c r="B40" s="1">
        <v>2404.13</v>
      </c>
      <c r="C40" s="1">
        <v>4.46</v>
      </c>
      <c r="E40" s="8">
        <f t="shared" ref="E40:F40" si="22">1-(B40/B39)</f>
        <v>0.1844462914</v>
      </c>
      <c r="F40" s="8">
        <f t="shared" si="22"/>
        <v>0.1423076923</v>
      </c>
      <c r="G40" s="8">
        <f t="shared" si="20"/>
        <v>0.04213859906</v>
      </c>
    </row>
    <row r="41">
      <c r="A41" s="17" t="s">
        <v>434</v>
      </c>
      <c r="B41" s="1">
        <v>2340.07</v>
      </c>
      <c r="C41" s="1">
        <v>4.64</v>
      </c>
      <c r="E41" s="8">
        <f t="shared" ref="E41:F41" si="23">1-(B41/B40)</f>
        <v>0.02664581366</v>
      </c>
      <c r="F41" s="8">
        <f t="shared" si="23"/>
        <v>-0.04035874439</v>
      </c>
      <c r="G41" s="8">
        <f t="shared" si="20"/>
        <v>0.06700455806</v>
      </c>
    </row>
    <row r="42">
      <c r="A42" s="17" t="s">
        <v>435</v>
      </c>
      <c r="B42" s="1">
        <v>672.93</v>
      </c>
      <c r="C42" s="1">
        <v>2.61</v>
      </c>
      <c r="E42" s="8">
        <f t="shared" ref="E42:F42" si="24">1-(B42/B41)</f>
        <v>0.7124316794</v>
      </c>
      <c r="F42" s="8">
        <f t="shared" si="24"/>
        <v>0.4375</v>
      </c>
      <c r="G42" s="8">
        <f t="shared" si="20"/>
        <v>0.2749316794</v>
      </c>
    </row>
    <row r="43">
      <c r="A43" s="17" t="s">
        <v>708</v>
      </c>
      <c r="B43" s="1">
        <v>756.57</v>
      </c>
      <c r="C43" s="1">
        <v>2.6</v>
      </c>
      <c r="E43" s="8">
        <f t="shared" ref="E43:F43" si="25">1-(B43/B42)</f>
        <v>-0.1242922741</v>
      </c>
      <c r="F43" s="8">
        <f t="shared" si="25"/>
        <v>0.003831417625</v>
      </c>
      <c r="G43" s="8">
        <f t="shared" si="20"/>
        <v>0.1281236917</v>
      </c>
    </row>
    <row r="44">
      <c r="G44" s="8">
        <f>GEOMEAN(G37:G43)</f>
        <v>0.1547783248</v>
      </c>
    </row>
    <row r="46">
      <c r="B46" s="1" t="s">
        <v>7</v>
      </c>
    </row>
    <row r="47">
      <c r="A47" s="17" t="s">
        <v>429</v>
      </c>
      <c r="B47" s="1">
        <f t="shared" ref="B47:C47" si="26">B36/B$36</f>
        <v>1</v>
      </c>
      <c r="C47" s="1">
        <f t="shared" si="26"/>
        <v>1</v>
      </c>
    </row>
    <row r="48">
      <c r="A48" s="17" t="s">
        <v>430</v>
      </c>
      <c r="B48" s="1">
        <f t="shared" ref="B48:C48" si="27">B37/B$36</f>
        <v>1.016248095</v>
      </c>
      <c r="C48" s="1">
        <f t="shared" si="27"/>
        <v>1.294736842</v>
      </c>
    </row>
    <row r="49">
      <c r="A49" s="17" t="s">
        <v>431</v>
      </c>
      <c r="B49" s="1">
        <f t="shared" ref="B49:C49" si="28">B38/B$36</f>
        <v>2.804893356</v>
      </c>
      <c r="C49" s="1">
        <f t="shared" si="28"/>
        <v>2.415789474</v>
      </c>
    </row>
    <row r="50">
      <c r="A50" s="17" t="s">
        <v>432</v>
      </c>
      <c r="B50" s="1">
        <f t="shared" ref="B50:C50" si="29">B39/B$36</f>
        <v>2.93666132</v>
      </c>
      <c r="C50" s="1">
        <f t="shared" si="29"/>
        <v>2.736842105</v>
      </c>
    </row>
    <row r="51">
      <c r="A51" s="17" t="s">
        <v>433</v>
      </c>
      <c r="B51" s="1">
        <f t="shared" ref="B51:C51" si="30">B40/B$36</f>
        <v>2.395005031</v>
      </c>
      <c r="C51" s="1">
        <f t="shared" si="30"/>
        <v>2.347368421</v>
      </c>
    </row>
    <row r="52">
      <c r="A52" s="17" t="s">
        <v>434</v>
      </c>
      <c r="B52" s="1">
        <f t="shared" ref="B52:C52" si="31">B41/B$36</f>
        <v>2.331188173</v>
      </c>
      <c r="C52" s="1">
        <f t="shared" si="31"/>
        <v>2.442105263</v>
      </c>
    </row>
    <row r="53">
      <c r="A53" s="17" t="s">
        <v>435</v>
      </c>
      <c r="B53" s="1">
        <f t="shared" ref="B53:C53" si="32">B42/B$36</f>
        <v>0.6703758679</v>
      </c>
      <c r="C53" s="1">
        <f t="shared" si="32"/>
        <v>1.373684211</v>
      </c>
    </row>
    <row r="54">
      <c r="A54" s="17" t="s">
        <v>708</v>
      </c>
      <c r="B54" s="1">
        <f t="shared" ref="B54:C54" si="33">B43/B$36</f>
        <v>0.7536984091</v>
      </c>
      <c r="C54" s="1">
        <f t="shared" si="33"/>
        <v>1.368421053</v>
      </c>
    </row>
    <row r="57">
      <c r="B57" s="1" t="s">
        <v>9</v>
      </c>
    </row>
    <row r="58">
      <c r="A58" s="17" t="s">
        <v>429</v>
      </c>
      <c r="B58" s="1">
        <v>225.95</v>
      </c>
      <c r="C58" s="1">
        <v>3.2</v>
      </c>
    </row>
    <row r="59">
      <c r="A59" s="17" t="s">
        <v>430</v>
      </c>
      <c r="B59" s="1">
        <v>210.34</v>
      </c>
      <c r="C59" s="1">
        <v>3.09</v>
      </c>
      <c r="E59" s="8">
        <f t="shared" ref="E59:F59" si="34">1-(B59/B58)</f>
        <v>0.06908608099</v>
      </c>
      <c r="F59" s="8">
        <f t="shared" si="34"/>
        <v>0.034375</v>
      </c>
      <c r="G59" s="8">
        <f t="shared" ref="G59:G65" si="36">abs(F59-E59)</f>
        <v>0.03471108099</v>
      </c>
    </row>
    <row r="60">
      <c r="A60" s="17" t="s">
        <v>431</v>
      </c>
      <c r="B60" s="1">
        <v>283.78</v>
      </c>
      <c r="C60" s="1">
        <v>3.75</v>
      </c>
      <c r="E60" s="8">
        <f t="shared" ref="E60:F60" si="35">1-(B60/B59)</f>
        <v>-0.3491489969</v>
      </c>
      <c r="F60" s="8">
        <f t="shared" si="35"/>
        <v>-0.213592233</v>
      </c>
      <c r="G60" s="8">
        <f t="shared" si="36"/>
        <v>0.1355567639</v>
      </c>
    </row>
    <row r="61">
      <c r="A61" s="17" t="s">
        <v>432</v>
      </c>
      <c r="B61" s="1">
        <v>416.57</v>
      </c>
      <c r="C61" s="1">
        <v>5.91</v>
      </c>
      <c r="E61" s="8">
        <f t="shared" ref="E61:F61" si="37">1-(B61/B60)</f>
        <v>-0.4679329058</v>
      </c>
      <c r="F61" s="8">
        <f t="shared" si="37"/>
        <v>-0.576</v>
      </c>
      <c r="G61" s="8">
        <f t="shared" si="36"/>
        <v>0.1080670942</v>
      </c>
    </row>
    <row r="62">
      <c r="A62" s="17" t="s">
        <v>433</v>
      </c>
      <c r="B62" s="1">
        <v>405.78</v>
      </c>
      <c r="C62" s="1">
        <v>5.89</v>
      </c>
      <c r="E62" s="8">
        <f t="shared" ref="E62:F62" si="38">1-(B62/B61)</f>
        <v>0.02590200927</v>
      </c>
      <c r="F62" s="8">
        <f t="shared" si="38"/>
        <v>0.003384094755</v>
      </c>
      <c r="G62" s="8">
        <f t="shared" si="36"/>
        <v>0.02251791451</v>
      </c>
    </row>
    <row r="63">
      <c r="A63" s="17" t="s">
        <v>434</v>
      </c>
      <c r="B63" s="1">
        <v>238.65</v>
      </c>
      <c r="C63" s="1">
        <v>3.61</v>
      </c>
      <c r="E63" s="8">
        <f t="shared" ref="E63:F63" si="39">1-(B63/B62)</f>
        <v>0.411873429</v>
      </c>
      <c r="F63" s="8">
        <f t="shared" si="39"/>
        <v>0.3870967742</v>
      </c>
      <c r="G63" s="8">
        <f t="shared" si="36"/>
        <v>0.02477665476</v>
      </c>
    </row>
    <row r="64">
      <c r="A64" s="17" t="s">
        <v>435</v>
      </c>
      <c r="B64" s="1">
        <v>166.06</v>
      </c>
      <c r="C64" s="1">
        <v>3.01</v>
      </c>
      <c r="E64" s="8">
        <f t="shared" ref="E64:F64" si="40">1-(B64/B63)</f>
        <v>0.3041692856</v>
      </c>
      <c r="F64" s="8">
        <f t="shared" si="40"/>
        <v>0.1662049861</v>
      </c>
      <c r="G64" s="8">
        <f t="shared" si="36"/>
        <v>0.1379642994</v>
      </c>
    </row>
    <row r="65">
      <c r="A65" s="17" t="s">
        <v>708</v>
      </c>
      <c r="B65" s="1">
        <v>162.5</v>
      </c>
      <c r="C65" s="1">
        <v>2.95</v>
      </c>
      <c r="E65" s="8">
        <f t="shared" ref="E65:F65" si="41">1-(B65/B64)</f>
        <v>0.02143803445</v>
      </c>
      <c r="F65" s="8">
        <f t="shared" si="41"/>
        <v>0.01993355482</v>
      </c>
      <c r="G65" s="8">
        <f t="shared" si="36"/>
        <v>0.001504479628</v>
      </c>
    </row>
    <row r="66">
      <c r="G66" s="8">
        <f>GEOMEAN(G59:G65)</f>
        <v>0.0345598924</v>
      </c>
    </row>
    <row r="68">
      <c r="B68" s="1" t="s">
        <v>9</v>
      </c>
    </row>
    <row r="69">
      <c r="A69" s="17" t="s">
        <v>429</v>
      </c>
      <c r="B69" s="1">
        <f t="shared" ref="B69:C69" si="42">B58/B$58</f>
        <v>1</v>
      </c>
      <c r="C69" s="1">
        <f t="shared" si="42"/>
        <v>1</v>
      </c>
    </row>
    <row r="70">
      <c r="A70" s="17" t="s">
        <v>430</v>
      </c>
      <c r="B70" s="1">
        <f t="shared" ref="B70:C70" si="43">B59/B$58</f>
        <v>0.930913919</v>
      </c>
      <c r="C70" s="1">
        <f t="shared" si="43"/>
        <v>0.965625</v>
      </c>
    </row>
    <row r="71">
      <c r="A71" s="17" t="s">
        <v>431</v>
      </c>
      <c r="B71" s="1">
        <f t="shared" ref="B71:C71" si="44">B60/B$58</f>
        <v>1.25594158</v>
      </c>
      <c r="C71" s="1">
        <f t="shared" si="44"/>
        <v>1.171875</v>
      </c>
    </row>
    <row r="72">
      <c r="A72" s="17" t="s">
        <v>432</v>
      </c>
      <c r="B72" s="1">
        <f t="shared" ref="B72:C72" si="45">B61/B$58</f>
        <v>1.843637973</v>
      </c>
      <c r="C72" s="1">
        <f t="shared" si="45"/>
        <v>1.846875</v>
      </c>
    </row>
    <row r="73">
      <c r="A73" s="17" t="s">
        <v>433</v>
      </c>
      <c r="B73" s="1">
        <f t="shared" ref="B73:C73" si="46">B62/B$58</f>
        <v>1.795884045</v>
      </c>
      <c r="C73" s="1">
        <f t="shared" si="46"/>
        <v>1.840625</v>
      </c>
    </row>
    <row r="74">
      <c r="A74" s="17" t="s">
        <v>434</v>
      </c>
      <c r="B74" s="1">
        <f t="shared" ref="B74:C74" si="47">B63/B$58</f>
        <v>1.056207125</v>
      </c>
      <c r="C74" s="1">
        <f t="shared" si="47"/>
        <v>1.128125</v>
      </c>
    </row>
    <row r="75">
      <c r="A75" s="17" t="s">
        <v>435</v>
      </c>
      <c r="B75" s="1">
        <f t="shared" ref="B75:C75" si="48">B64/B$58</f>
        <v>0.7349413587</v>
      </c>
      <c r="C75" s="1">
        <f t="shared" si="48"/>
        <v>0.940625</v>
      </c>
    </row>
    <row r="76">
      <c r="A76" s="17" t="s">
        <v>708</v>
      </c>
      <c r="B76" s="1">
        <f t="shared" ref="B76:C76" si="49">B65/B$58</f>
        <v>0.7191856605</v>
      </c>
      <c r="C76" s="1">
        <f t="shared" si="49"/>
        <v>0.921875</v>
      </c>
    </row>
    <row r="79">
      <c r="B79" s="1" t="s">
        <v>5</v>
      </c>
    </row>
    <row r="80">
      <c r="A80" s="17" t="s">
        <v>429</v>
      </c>
      <c r="B80" s="1">
        <v>11.54</v>
      </c>
      <c r="C80" s="1">
        <v>0.64</v>
      </c>
    </row>
    <row r="81">
      <c r="A81" s="17" t="s">
        <v>430</v>
      </c>
      <c r="B81" s="1">
        <v>11.54</v>
      </c>
      <c r="C81" s="1">
        <v>0.65</v>
      </c>
      <c r="E81" s="8">
        <f t="shared" ref="E81:F81" si="50">1-(B81/B80)</f>
        <v>0</v>
      </c>
      <c r="F81" s="8">
        <f t="shared" si="50"/>
        <v>-0.015625</v>
      </c>
      <c r="G81" s="8">
        <f t="shared" ref="G81:G87" si="52">abs(F81-E81)</f>
        <v>0.015625</v>
      </c>
    </row>
    <row r="82">
      <c r="A82" s="17" t="s">
        <v>431</v>
      </c>
      <c r="B82" s="1">
        <v>11.4</v>
      </c>
      <c r="C82" s="1">
        <v>0.65</v>
      </c>
      <c r="E82" s="8">
        <f t="shared" ref="E82:F82" si="51">1-(B82/B81)</f>
        <v>0.01213171577</v>
      </c>
      <c r="F82" s="8">
        <f t="shared" si="51"/>
        <v>0</v>
      </c>
      <c r="G82" s="8">
        <f t="shared" si="52"/>
        <v>0.01213171577</v>
      </c>
    </row>
    <row r="83">
      <c r="A83" s="17" t="s">
        <v>432</v>
      </c>
      <c r="B83" s="1">
        <v>15.11</v>
      </c>
      <c r="C83" s="1">
        <v>0.9</v>
      </c>
      <c r="E83" s="8">
        <f t="shared" ref="E83:F83" si="53">1-(B83/B82)</f>
        <v>-0.3254385965</v>
      </c>
      <c r="F83" s="8">
        <f t="shared" si="53"/>
        <v>-0.3846153846</v>
      </c>
      <c r="G83" s="8">
        <f t="shared" si="52"/>
        <v>0.05917678812</v>
      </c>
    </row>
    <row r="84">
      <c r="A84" s="17" t="s">
        <v>433</v>
      </c>
      <c r="B84" s="1">
        <v>14.83</v>
      </c>
      <c r="C84" s="1">
        <v>0.89</v>
      </c>
      <c r="E84" s="8">
        <f t="shared" ref="E84:F84" si="54">1-(B84/B83)</f>
        <v>0.01853077432</v>
      </c>
      <c r="F84" s="8">
        <f t="shared" si="54"/>
        <v>0.01111111111</v>
      </c>
      <c r="G84" s="8">
        <f t="shared" si="52"/>
        <v>0.007419663211</v>
      </c>
    </row>
    <row r="85">
      <c r="A85" s="17" t="s">
        <v>434</v>
      </c>
      <c r="B85" s="1">
        <v>14.14</v>
      </c>
      <c r="C85" s="1">
        <v>0.87</v>
      </c>
      <c r="E85" s="8">
        <f t="shared" ref="E85:F85" si="55">1-(B85/B84)</f>
        <v>0.04652730951</v>
      </c>
      <c r="F85" s="8">
        <f t="shared" si="55"/>
        <v>0.02247191011</v>
      </c>
      <c r="G85" s="8">
        <f t="shared" si="52"/>
        <v>0.0240553994</v>
      </c>
    </row>
    <row r="86">
      <c r="A86" s="17" t="s">
        <v>435</v>
      </c>
      <c r="B86" s="1">
        <v>14.41</v>
      </c>
      <c r="C86" s="1">
        <v>0.88</v>
      </c>
      <c r="E86" s="8">
        <f t="shared" ref="E86:F86" si="56">1-(B86/B85)</f>
        <v>-0.01909476662</v>
      </c>
      <c r="F86" s="8">
        <f t="shared" si="56"/>
        <v>-0.01149425287</v>
      </c>
      <c r="G86" s="8">
        <f t="shared" si="52"/>
        <v>0.007600513746</v>
      </c>
    </row>
    <row r="87">
      <c r="A87" s="17" t="s">
        <v>708</v>
      </c>
      <c r="B87" s="1">
        <v>13.62</v>
      </c>
      <c r="C87" s="1">
        <v>0.79</v>
      </c>
      <c r="E87" s="8">
        <f t="shared" ref="E87:F87" si="57">1-(B87/B86)</f>
        <v>0.05482303956</v>
      </c>
      <c r="F87" s="8">
        <f t="shared" si="57"/>
        <v>0.1022727273</v>
      </c>
      <c r="G87" s="8">
        <f t="shared" si="52"/>
        <v>0.04744968772</v>
      </c>
    </row>
    <row r="88">
      <c r="G88" s="8">
        <f>GEOMEAN(G81:G87)</f>
        <v>0.01842932932</v>
      </c>
    </row>
    <row r="90">
      <c r="B90" s="1" t="s">
        <v>5</v>
      </c>
    </row>
    <row r="91">
      <c r="A91" s="17" t="s">
        <v>429</v>
      </c>
      <c r="B91" s="1">
        <f t="shared" ref="B91:C91" si="58">B80/B$80</f>
        <v>1</v>
      </c>
      <c r="C91" s="1">
        <f t="shared" si="58"/>
        <v>1</v>
      </c>
    </row>
    <row r="92">
      <c r="A92" s="17" t="s">
        <v>430</v>
      </c>
      <c r="B92" s="1">
        <f t="shared" ref="B92:C92" si="59">B81/B$80</f>
        <v>1</v>
      </c>
      <c r="C92" s="1">
        <f t="shared" si="59"/>
        <v>1.015625</v>
      </c>
    </row>
    <row r="93">
      <c r="A93" s="17" t="s">
        <v>431</v>
      </c>
      <c r="B93" s="1">
        <f t="shared" ref="B93:C93" si="60">B82/B$80</f>
        <v>0.9878682842</v>
      </c>
      <c r="C93" s="1">
        <f t="shared" si="60"/>
        <v>1.015625</v>
      </c>
    </row>
    <row r="94">
      <c r="A94" s="17" t="s">
        <v>432</v>
      </c>
      <c r="B94" s="1">
        <f t="shared" ref="B94:C94" si="61">B83/B$80</f>
        <v>1.309358752</v>
      </c>
      <c r="C94" s="1">
        <f t="shared" si="61"/>
        <v>1.40625</v>
      </c>
    </row>
    <row r="95">
      <c r="A95" s="17" t="s">
        <v>433</v>
      </c>
      <c r="B95" s="1">
        <f t="shared" ref="B95:C95" si="62">B84/B$80</f>
        <v>1.285095321</v>
      </c>
      <c r="C95" s="1">
        <f t="shared" si="62"/>
        <v>1.390625</v>
      </c>
    </row>
    <row r="96">
      <c r="A96" s="17" t="s">
        <v>434</v>
      </c>
      <c r="B96" s="1">
        <f t="shared" ref="B96:C96" si="63">B85/B$80</f>
        <v>1.225303293</v>
      </c>
      <c r="C96" s="1">
        <f t="shared" si="63"/>
        <v>1.359375</v>
      </c>
    </row>
    <row r="97">
      <c r="A97" s="17" t="s">
        <v>435</v>
      </c>
      <c r="B97" s="1">
        <f t="shared" ref="B97:C97" si="64">B86/B$80</f>
        <v>1.248700173</v>
      </c>
      <c r="C97" s="1">
        <f t="shared" si="64"/>
        <v>1.375</v>
      </c>
    </row>
    <row r="98">
      <c r="A98" s="17" t="s">
        <v>708</v>
      </c>
      <c r="B98" s="1">
        <f t="shared" ref="B98:C98" si="65">B87/B$80</f>
        <v>1.180242634</v>
      </c>
      <c r="C98" s="1">
        <f t="shared" si="65"/>
        <v>1.234375</v>
      </c>
    </row>
    <row r="101">
      <c r="B101" s="1" t="s">
        <v>771</v>
      </c>
    </row>
    <row r="102">
      <c r="A102" s="17" t="s">
        <v>429</v>
      </c>
      <c r="B102" s="1">
        <v>126.35</v>
      </c>
    </row>
    <row r="103">
      <c r="A103" s="17" t="s">
        <v>430</v>
      </c>
      <c r="B103" s="1">
        <v>153.76</v>
      </c>
    </row>
    <row r="104">
      <c r="A104" s="17" t="s">
        <v>431</v>
      </c>
      <c r="B104" s="1">
        <v>436.0</v>
      </c>
    </row>
    <row r="105">
      <c r="A105" s="17" t="s">
        <v>432</v>
      </c>
      <c r="B105" s="1">
        <v>376.64</v>
      </c>
    </row>
    <row r="106">
      <c r="A106" s="17" t="s">
        <v>433</v>
      </c>
      <c r="B106" s="1">
        <v>24.12</v>
      </c>
    </row>
    <row r="107">
      <c r="A107" s="17" t="s">
        <v>434</v>
      </c>
      <c r="B107" s="1">
        <v>349.55</v>
      </c>
    </row>
    <row r="108">
      <c r="A108" s="17" t="s">
        <v>435</v>
      </c>
      <c r="B108" s="1">
        <v>100.42</v>
      </c>
    </row>
    <row r="109">
      <c r="A109" s="17" t="s">
        <v>708</v>
      </c>
      <c r="B109" s="1">
        <v>99.73</v>
      </c>
    </row>
    <row r="112">
      <c r="B112" s="1" t="s">
        <v>771</v>
      </c>
    </row>
    <row r="113">
      <c r="A113" s="17" t="s">
        <v>429</v>
      </c>
      <c r="B113" s="1">
        <f t="shared" ref="B113:C113" si="66">B102/B$102</f>
        <v>1</v>
      </c>
      <c r="C113" s="1" t="str">
        <f t="shared" si="66"/>
        <v>#DIV/0!</v>
      </c>
    </row>
    <row r="114">
      <c r="A114" s="17" t="s">
        <v>430</v>
      </c>
      <c r="B114" s="1">
        <f t="shared" ref="B114:C114" si="67">B103/B$102</f>
        <v>1.21693708</v>
      </c>
      <c r="C114" s="1" t="str">
        <f t="shared" si="67"/>
        <v>#DIV/0!</v>
      </c>
    </row>
    <row r="115">
      <c r="A115" s="17" t="s">
        <v>431</v>
      </c>
      <c r="B115" s="1">
        <f t="shared" ref="B115:C115" si="68">B104/B$102</f>
        <v>3.450732093</v>
      </c>
      <c r="C115" s="1" t="str">
        <f t="shared" si="68"/>
        <v>#DIV/0!</v>
      </c>
    </row>
    <row r="116">
      <c r="A116" s="17" t="s">
        <v>432</v>
      </c>
      <c r="B116" s="1">
        <f t="shared" ref="B116:C116" si="69">B105/B$102</f>
        <v>2.980925999</v>
      </c>
      <c r="C116" s="1" t="str">
        <f t="shared" si="69"/>
        <v>#DIV/0!</v>
      </c>
    </row>
    <row r="117">
      <c r="A117" s="17" t="s">
        <v>433</v>
      </c>
      <c r="B117" s="1">
        <f t="shared" ref="B117:C117" si="70">B106/B$102</f>
        <v>0.1908982984</v>
      </c>
      <c r="C117" s="1" t="str">
        <f t="shared" si="70"/>
        <v>#DIV/0!</v>
      </c>
    </row>
    <row r="118">
      <c r="A118" s="17" t="s">
        <v>434</v>
      </c>
      <c r="B118" s="1">
        <f t="shared" ref="B118:C118" si="71">B107/B$102</f>
        <v>2.766521567</v>
      </c>
      <c r="C118" s="1" t="str">
        <f t="shared" si="71"/>
        <v>#DIV/0!</v>
      </c>
    </row>
    <row r="119">
      <c r="A119" s="17" t="s">
        <v>435</v>
      </c>
      <c r="B119" s="1">
        <f t="shared" ref="B119:C119" si="72">B108/B$102</f>
        <v>0.7947764147</v>
      </c>
      <c r="C119" s="1" t="str">
        <f t="shared" si="72"/>
        <v>#DIV/0!</v>
      </c>
    </row>
    <row r="120">
      <c r="A120" s="17" t="s">
        <v>708</v>
      </c>
      <c r="B120" s="1">
        <f t="shared" ref="B120:C120" si="73">B109/B$102</f>
        <v>0.7893153937</v>
      </c>
      <c r="C120" s="1" t="str">
        <f t="shared" si="73"/>
        <v>#DIV/0!</v>
      </c>
    </row>
    <row r="123">
      <c r="B123" s="1" t="s">
        <v>16</v>
      </c>
    </row>
    <row r="124">
      <c r="A124" s="17" t="s">
        <v>429</v>
      </c>
      <c r="B124" s="1">
        <v>1508.61</v>
      </c>
      <c r="C124" s="1">
        <v>4.5</v>
      </c>
    </row>
    <row r="125">
      <c r="A125" s="17" t="s">
        <v>430</v>
      </c>
      <c r="B125" s="1">
        <v>1728.07</v>
      </c>
      <c r="C125" s="1">
        <v>5.17</v>
      </c>
      <c r="E125" s="8">
        <f t="shared" ref="E125:F125" si="74">1-(B125/B124)</f>
        <v>-0.1454716593</v>
      </c>
      <c r="F125" s="8">
        <f t="shared" si="74"/>
        <v>-0.1488888889</v>
      </c>
      <c r="G125" s="8">
        <f t="shared" ref="G125:G131" si="76">abs(F125-E125)</f>
        <v>0.003417229547</v>
      </c>
    </row>
    <row r="126">
      <c r="A126" s="17" t="s">
        <v>431</v>
      </c>
      <c r="B126" s="1">
        <v>6506.68</v>
      </c>
      <c r="C126" s="1">
        <v>20.51</v>
      </c>
      <c r="E126" s="8">
        <f t="shared" ref="E126:F126" si="75">1-(B126/B125)</f>
        <v>-2.765287286</v>
      </c>
      <c r="F126" s="8">
        <f t="shared" si="75"/>
        <v>-2.967117988</v>
      </c>
      <c r="G126" s="8">
        <f t="shared" si="76"/>
        <v>0.2018307026</v>
      </c>
    </row>
    <row r="127">
      <c r="A127" s="17" t="s">
        <v>432</v>
      </c>
      <c r="B127" s="1">
        <v>6226.89</v>
      </c>
      <c r="C127" s="1">
        <v>21.99</v>
      </c>
      <c r="E127" s="8">
        <f t="shared" ref="E127:F127" si="77">1-(B127/B126)</f>
        <v>0.04300042418</v>
      </c>
      <c r="F127" s="8">
        <f t="shared" si="77"/>
        <v>-0.07215992199</v>
      </c>
      <c r="G127" s="8">
        <f t="shared" si="76"/>
        <v>0.1151603462</v>
      </c>
    </row>
    <row r="128">
      <c r="A128" s="17" t="s">
        <v>433</v>
      </c>
      <c r="B128" s="1">
        <v>4519.85</v>
      </c>
      <c r="C128" s="1">
        <v>16.42</v>
      </c>
      <c r="E128" s="8">
        <f t="shared" ref="E128:F128" si="78">1-(B128/B127)</f>
        <v>0.2741400603</v>
      </c>
      <c r="F128" s="8">
        <f t="shared" si="78"/>
        <v>0.2532969532</v>
      </c>
      <c r="G128" s="8">
        <f t="shared" si="76"/>
        <v>0.02084310713</v>
      </c>
    </row>
    <row r="129">
      <c r="A129" s="17" t="s">
        <v>434</v>
      </c>
      <c r="B129" s="1">
        <v>5620.22</v>
      </c>
      <c r="C129" s="1">
        <v>21.24</v>
      </c>
      <c r="E129" s="8">
        <f t="shared" ref="E129:F129" si="79">1-(B129/B128)</f>
        <v>-0.2434527695</v>
      </c>
      <c r="F129" s="8">
        <f t="shared" si="79"/>
        <v>-0.293544458</v>
      </c>
      <c r="G129" s="8">
        <f t="shared" si="76"/>
        <v>0.05009168853</v>
      </c>
    </row>
    <row r="130">
      <c r="A130" s="17" t="s">
        <v>435</v>
      </c>
      <c r="B130" s="1">
        <v>1036.74</v>
      </c>
      <c r="C130" s="1">
        <v>5.93</v>
      </c>
      <c r="E130" s="8">
        <f t="shared" ref="E130:F130" si="80">1-(B130/B129)</f>
        <v>0.8155339115</v>
      </c>
      <c r="F130" s="8">
        <f t="shared" si="80"/>
        <v>0.7208097928</v>
      </c>
      <c r="G130" s="8">
        <f t="shared" si="76"/>
        <v>0.09472411864</v>
      </c>
    </row>
    <row r="131">
      <c r="A131" s="17" t="s">
        <v>708</v>
      </c>
      <c r="B131" s="1">
        <v>1006.89</v>
      </c>
      <c r="C131" s="1">
        <v>5.79</v>
      </c>
      <c r="E131" s="8">
        <f t="shared" ref="E131:F131" si="81">1-(B131/B130)</f>
        <v>0.02879217547</v>
      </c>
      <c r="F131" s="8">
        <f t="shared" si="81"/>
        <v>0.02360876897</v>
      </c>
      <c r="G131" s="8">
        <f t="shared" si="76"/>
        <v>0.005183406502</v>
      </c>
    </row>
    <row r="132">
      <c r="G132" s="8">
        <f>GEOMEAN(G125:G131)</f>
        <v>0.032785453</v>
      </c>
    </row>
    <row r="134">
      <c r="B134" s="1" t="s">
        <v>16</v>
      </c>
    </row>
    <row r="135">
      <c r="A135" s="17" t="s">
        <v>429</v>
      </c>
      <c r="B135" s="1">
        <f t="shared" ref="B135:C135" si="82">B124/B$124</f>
        <v>1</v>
      </c>
      <c r="C135" s="1">
        <f t="shared" si="82"/>
        <v>1</v>
      </c>
    </row>
    <row r="136">
      <c r="A136" s="17" t="s">
        <v>430</v>
      </c>
      <c r="B136" s="1">
        <f t="shared" ref="B136:C136" si="83">B125/B$124</f>
        <v>1.145471659</v>
      </c>
      <c r="C136" s="1">
        <f t="shared" si="83"/>
        <v>1.148888889</v>
      </c>
    </row>
    <row r="137">
      <c r="A137" s="17" t="s">
        <v>431</v>
      </c>
      <c r="B137" s="1">
        <f t="shared" ref="B137:C137" si="84">B126/B$124</f>
        <v>4.313029875</v>
      </c>
      <c r="C137" s="1">
        <f t="shared" si="84"/>
        <v>4.557777778</v>
      </c>
    </row>
    <row r="138">
      <c r="A138" s="17" t="s">
        <v>432</v>
      </c>
      <c r="B138" s="1">
        <f t="shared" ref="B138:C138" si="85">B127/B$124</f>
        <v>4.127567761</v>
      </c>
      <c r="C138" s="1">
        <f t="shared" si="85"/>
        <v>4.886666667</v>
      </c>
    </row>
    <row r="139">
      <c r="A139" s="17" t="s">
        <v>433</v>
      </c>
      <c r="B139" s="1">
        <f t="shared" ref="B139:C139" si="86">B128/B$124</f>
        <v>2.996036086</v>
      </c>
      <c r="C139" s="1">
        <f t="shared" si="86"/>
        <v>3.648888889</v>
      </c>
    </row>
    <row r="140">
      <c r="A140" s="17" t="s">
        <v>434</v>
      </c>
      <c r="B140" s="1">
        <f t="shared" ref="B140:C140" si="87">B129/B$124</f>
        <v>3.725429369</v>
      </c>
      <c r="C140" s="1">
        <f t="shared" si="87"/>
        <v>4.72</v>
      </c>
    </row>
    <row r="141">
      <c r="A141" s="17" t="s">
        <v>435</v>
      </c>
      <c r="B141" s="1">
        <f t="shared" ref="B141:C141" si="88">B130/B$124</f>
        <v>0.6872153837</v>
      </c>
      <c r="C141" s="1">
        <f t="shared" si="88"/>
        <v>1.317777778</v>
      </c>
    </row>
    <row r="142">
      <c r="A142" s="17" t="s">
        <v>708</v>
      </c>
      <c r="B142" s="1">
        <f t="shared" ref="B142:C142" si="89">B131/B$124</f>
        <v>0.6674289578</v>
      </c>
      <c r="C142" s="1">
        <f t="shared" si="89"/>
        <v>1.286666667</v>
      </c>
    </row>
    <row r="145">
      <c r="B145" s="1" t="s">
        <v>701</v>
      </c>
    </row>
    <row r="146">
      <c r="A146" s="17" t="s">
        <v>429</v>
      </c>
      <c r="B146" s="1">
        <v>192.76</v>
      </c>
      <c r="C146" s="1">
        <v>2.18</v>
      </c>
    </row>
    <row r="147">
      <c r="A147" s="17" t="s">
        <v>430</v>
      </c>
      <c r="B147" s="1">
        <v>184.03</v>
      </c>
      <c r="C147" s="1">
        <v>2.15</v>
      </c>
      <c r="E147" s="8">
        <f t="shared" ref="E147:F147" si="90">1-(B147/B146)</f>
        <v>0.04528947915</v>
      </c>
      <c r="F147" s="8">
        <f t="shared" si="90"/>
        <v>0.01376146789</v>
      </c>
      <c r="G147" s="8">
        <f t="shared" ref="G147:G153" si="92">abs(F147-E147)</f>
        <v>0.03152801126</v>
      </c>
    </row>
    <row r="148">
      <c r="A148" s="17" t="s">
        <v>431</v>
      </c>
      <c r="B148" s="1">
        <v>183.16</v>
      </c>
      <c r="C148" s="1">
        <v>2.15</v>
      </c>
      <c r="E148" s="8">
        <f t="shared" ref="E148:F148" si="91">1-(B148/B147)</f>
        <v>0.004727490083</v>
      </c>
      <c r="F148" s="8">
        <f t="shared" si="91"/>
        <v>0</v>
      </c>
      <c r="G148" s="8">
        <f t="shared" si="92"/>
        <v>0.004727490083</v>
      </c>
    </row>
    <row r="149">
      <c r="A149" s="17" t="s">
        <v>432</v>
      </c>
      <c r="B149" s="1">
        <v>261.64</v>
      </c>
      <c r="C149" s="1">
        <v>2.81</v>
      </c>
      <c r="E149" s="8">
        <f t="shared" ref="E149:F149" si="93">1-(B149/B148)</f>
        <v>-0.4284778336</v>
      </c>
      <c r="F149" s="8">
        <f t="shared" si="93"/>
        <v>-0.3069767442</v>
      </c>
      <c r="G149" s="8">
        <f t="shared" si="92"/>
        <v>0.1215010894</v>
      </c>
    </row>
    <row r="150">
      <c r="A150" s="17" t="s">
        <v>433</v>
      </c>
      <c r="B150" s="1">
        <v>268.02</v>
      </c>
      <c r="C150" s="1">
        <v>2.84</v>
      </c>
      <c r="E150" s="8">
        <f t="shared" ref="E150:F150" si="94">1-(B150/B149)</f>
        <v>-0.02438465067</v>
      </c>
      <c r="F150" s="8">
        <f t="shared" si="94"/>
        <v>-0.01067615658</v>
      </c>
      <c r="G150" s="8">
        <f t="shared" si="92"/>
        <v>0.01370849408</v>
      </c>
    </row>
    <row r="151">
      <c r="A151" s="17" t="s">
        <v>434</v>
      </c>
      <c r="B151" s="1">
        <v>187.79</v>
      </c>
      <c r="C151" s="1">
        <v>2.45</v>
      </c>
      <c r="E151" s="8">
        <f t="shared" ref="E151:F151" si="95">1-(B151/B150)</f>
        <v>0.2993433326</v>
      </c>
      <c r="F151" s="8">
        <f t="shared" si="95"/>
        <v>0.1373239437</v>
      </c>
      <c r="G151" s="8">
        <f t="shared" si="92"/>
        <v>0.1620193889</v>
      </c>
    </row>
    <row r="152">
      <c r="A152" s="17" t="s">
        <v>435</v>
      </c>
      <c r="B152" s="1">
        <v>195.44</v>
      </c>
      <c r="C152" s="1">
        <v>2.53</v>
      </c>
      <c r="E152" s="8">
        <f t="shared" ref="E152:F152" si="96">1-(B152/B151)</f>
        <v>-0.04073699345</v>
      </c>
      <c r="F152" s="8">
        <f t="shared" si="96"/>
        <v>-0.03265306122</v>
      </c>
      <c r="G152" s="8">
        <f t="shared" si="92"/>
        <v>0.008083932226</v>
      </c>
    </row>
    <row r="153">
      <c r="A153" s="17" t="s">
        <v>708</v>
      </c>
      <c r="B153" s="1">
        <v>189.75</v>
      </c>
      <c r="C153" s="1">
        <v>2.44</v>
      </c>
      <c r="E153" s="8">
        <f t="shared" ref="E153:F153" si="97">1-(B153/B152)</f>
        <v>0.02911379451</v>
      </c>
      <c r="F153" s="8">
        <f t="shared" si="97"/>
        <v>0.03557312253</v>
      </c>
      <c r="G153" s="8">
        <f t="shared" si="92"/>
        <v>0.006459328015</v>
      </c>
    </row>
    <row r="154">
      <c r="G154" s="8">
        <f>GEOMEAN(G147:G153)</f>
        <v>0.02146611469</v>
      </c>
    </row>
    <row r="156">
      <c r="B156" s="1" t="s">
        <v>701</v>
      </c>
    </row>
    <row r="157">
      <c r="A157" s="17" t="s">
        <v>429</v>
      </c>
      <c r="B157" s="1">
        <f t="shared" ref="B157:C157" si="98">B146/B$146</f>
        <v>1</v>
      </c>
      <c r="C157" s="1">
        <f t="shared" si="98"/>
        <v>1</v>
      </c>
    </row>
    <row r="158">
      <c r="A158" s="17" t="s">
        <v>430</v>
      </c>
      <c r="B158" s="1">
        <f t="shared" ref="B158:C158" si="99">B147/B$146</f>
        <v>0.9547105209</v>
      </c>
      <c r="C158" s="1">
        <f t="shared" si="99"/>
        <v>0.9862385321</v>
      </c>
    </row>
    <row r="159">
      <c r="A159" s="17" t="s">
        <v>431</v>
      </c>
      <c r="B159" s="1">
        <f t="shared" ref="B159:C159" si="100">B148/B$146</f>
        <v>0.9501971363</v>
      </c>
      <c r="C159" s="1">
        <f t="shared" si="100"/>
        <v>0.9862385321</v>
      </c>
    </row>
    <row r="160">
      <c r="A160" s="17" t="s">
        <v>432</v>
      </c>
      <c r="B160" s="1">
        <f t="shared" ref="B160:C160" si="101">B149/B$146</f>
        <v>1.357335547</v>
      </c>
      <c r="C160" s="1">
        <f t="shared" si="101"/>
        <v>1.288990826</v>
      </c>
    </row>
    <row r="161">
      <c r="A161" s="17" t="s">
        <v>433</v>
      </c>
      <c r="B161" s="1">
        <f t="shared" ref="B161:C161" si="102">B150/B$146</f>
        <v>1.3904337</v>
      </c>
      <c r="C161" s="1">
        <f t="shared" si="102"/>
        <v>1.302752294</v>
      </c>
    </row>
    <row r="162">
      <c r="A162" s="17" t="s">
        <v>434</v>
      </c>
      <c r="B162" s="1">
        <f t="shared" ref="B162:C162" si="103">B151/B$146</f>
        <v>0.9742166425</v>
      </c>
      <c r="C162" s="1">
        <f t="shared" si="103"/>
        <v>1.123853211</v>
      </c>
    </row>
    <row r="163">
      <c r="A163" s="17" t="s">
        <v>435</v>
      </c>
      <c r="B163" s="1">
        <f t="shared" ref="B163:C163" si="104">B152/B$146</f>
        <v>1.013903299</v>
      </c>
      <c r="C163" s="1">
        <f t="shared" si="104"/>
        <v>1.160550459</v>
      </c>
    </row>
    <row r="164">
      <c r="A164" s="17" t="s">
        <v>708</v>
      </c>
      <c r="B164" s="1">
        <f t="shared" ref="B164:C164" si="105">B153/B$146</f>
        <v>0.9843847271</v>
      </c>
      <c r="C164" s="1">
        <f t="shared" si="105"/>
        <v>1.119266055</v>
      </c>
    </row>
    <row r="167">
      <c r="B167" s="1" t="s">
        <v>18</v>
      </c>
    </row>
    <row r="168">
      <c r="A168" s="17" t="s">
        <v>429</v>
      </c>
      <c r="B168" s="1">
        <v>1475.42</v>
      </c>
      <c r="C168" s="1">
        <v>4.71</v>
      </c>
    </row>
    <row r="169">
      <c r="A169" s="17" t="s">
        <v>430</v>
      </c>
      <c r="B169" s="1">
        <v>1641.57</v>
      </c>
      <c r="C169" s="1">
        <v>6.49</v>
      </c>
      <c r="E169" s="8">
        <f t="shared" ref="E169:F169" si="106">1-(B169/B168)</f>
        <v>-0.112612002</v>
      </c>
      <c r="F169" s="8">
        <f t="shared" si="106"/>
        <v>-0.3779193206</v>
      </c>
      <c r="G169" s="8">
        <f t="shared" ref="G169:G175" si="108">abs(F169-E169)</f>
        <v>0.2653073186</v>
      </c>
    </row>
    <row r="170">
      <c r="A170" s="17" t="s">
        <v>431</v>
      </c>
      <c r="B170" s="1">
        <v>5530.0</v>
      </c>
      <c r="C170" s="1">
        <v>28.04</v>
      </c>
      <c r="E170" s="8">
        <f t="shared" ref="E170:F170" si="107">1-(B170/B169)</f>
        <v>-2.36872628</v>
      </c>
      <c r="F170" s="8">
        <f t="shared" si="107"/>
        <v>-3.320493066</v>
      </c>
      <c r="G170" s="8">
        <f t="shared" si="108"/>
        <v>0.9517667859</v>
      </c>
    </row>
    <row r="171">
      <c r="A171" s="17" t="s">
        <v>432</v>
      </c>
      <c r="B171" s="1">
        <v>4408.91</v>
      </c>
      <c r="C171" s="1">
        <v>27.56</v>
      </c>
      <c r="E171" s="8">
        <f t="shared" ref="E171:F171" si="109">1-(B171/B170)</f>
        <v>0.2027287523</v>
      </c>
      <c r="F171" s="8">
        <f t="shared" si="109"/>
        <v>0.01711840228</v>
      </c>
      <c r="G171" s="8">
        <f t="shared" si="108"/>
        <v>0.18561035</v>
      </c>
    </row>
    <row r="172">
      <c r="A172" s="17" t="s">
        <v>433</v>
      </c>
      <c r="B172" s="1">
        <v>2898.29</v>
      </c>
      <c r="C172" s="1">
        <v>19.61</v>
      </c>
      <c r="E172" s="8">
        <f t="shared" ref="E172:F172" si="110">1-(B172/B171)</f>
        <v>0.3426289037</v>
      </c>
      <c r="F172" s="8">
        <f t="shared" si="110"/>
        <v>0.2884615385</v>
      </c>
      <c r="G172" s="8">
        <f t="shared" si="108"/>
        <v>0.05416736528</v>
      </c>
    </row>
    <row r="173">
      <c r="A173" s="17" t="s">
        <v>434</v>
      </c>
      <c r="B173" s="1">
        <v>4328.57</v>
      </c>
      <c r="C173" s="1">
        <v>28.85</v>
      </c>
      <c r="E173" s="8">
        <f t="shared" ref="E173:F173" si="111">1-(B173/B172)</f>
        <v>-0.4934909895</v>
      </c>
      <c r="F173" s="8">
        <f t="shared" si="111"/>
        <v>-0.4711881693</v>
      </c>
      <c r="G173" s="8">
        <f t="shared" si="108"/>
        <v>0.02230282021</v>
      </c>
    </row>
    <row r="174">
      <c r="A174" s="17" t="s">
        <v>435</v>
      </c>
      <c r="B174" s="1">
        <v>836.36</v>
      </c>
      <c r="C174" s="1">
        <v>6.85</v>
      </c>
      <c r="E174" s="8">
        <f t="shared" ref="E174:F174" si="112">1-(B174/B173)</f>
        <v>0.8067814544</v>
      </c>
      <c r="F174" s="8">
        <f t="shared" si="112"/>
        <v>0.7625649913</v>
      </c>
      <c r="G174" s="8">
        <f t="shared" si="108"/>
        <v>0.04421646305</v>
      </c>
    </row>
    <row r="175">
      <c r="A175" s="17" t="s">
        <v>708</v>
      </c>
      <c r="B175" s="1">
        <v>695.02</v>
      </c>
      <c r="C175" s="1">
        <v>7.72</v>
      </c>
      <c r="E175" s="8">
        <f t="shared" ref="E175:F175" si="113">1-(B175/B174)</f>
        <v>0.168994213</v>
      </c>
      <c r="F175" s="8">
        <f t="shared" si="113"/>
        <v>-0.1270072993</v>
      </c>
      <c r="G175" s="8">
        <f t="shared" si="108"/>
        <v>0.2960015123</v>
      </c>
    </row>
    <row r="176">
      <c r="G176" s="8">
        <f>GEOMEAN(G169:G175)</f>
        <v>0.1331267536</v>
      </c>
    </row>
    <row r="178">
      <c r="B178" s="1" t="s">
        <v>18</v>
      </c>
    </row>
    <row r="179">
      <c r="A179" s="17" t="s">
        <v>429</v>
      </c>
      <c r="B179" s="1">
        <f t="shared" ref="B179:C179" si="114">B168/B$168</f>
        <v>1</v>
      </c>
      <c r="C179" s="1">
        <f t="shared" si="114"/>
        <v>1</v>
      </c>
    </row>
    <row r="180">
      <c r="A180" s="17" t="s">
        <v>430</v>
      </c>
      <c r="B180" s="1">
        <f t="shared" ref="B180:C180" si="115">B169/B$168</f>
        <v>1.112612002</v>
      </c>
      <c r="C180" s="1">
        <f t="shared" si="115"/>
        <v>1.377919321</v>
      </c>
    </row>
    <row r="181">
      <c r="A181" s="17" t="s">
        <v>431</v>
      </c>
      <c r="B181" s="1">
        <f t="shared" ref="B181:C181" si="116">B170/B$168</f>
        <v>3.748085291</v>
      </c>
      <c r="C181" s="1">
        <f t="shared" si="116"/>
        <v>5.95329087</v>
      </c>
    </row>
    <row r="182">
      <c r="A182" s="17" t="s">
        <v>432</v>
      </c>
      <c r="B182" s="1">
        <f t="shared" ref="B182:C182" si="117">B171/B$168</f>
        <v>2.988240637</v>
      </c>
      <c r="C182" s="1">
        <f t="shared" si="117"/>
        <v>5.851380042</v>
      </c>
    </row>
    <row r="183">
      <c r="A183" s="17" t="s">
        <v>433</v>
      </c>
      <c r="B183" s="1">
        <f t="shared" ref="B183:C183" si="118">B172/B$168</f>
        <v>1.964383023</v>
      </c>
      <c r="C183" s="1">
        <f t="shared" si="118"/>
        <v>4.163481953</v>
      </c>
    </row>
    <row r="184">
      <c r="A184" s="17" t="s">
        <v>434</v>
      </c>
      <c r="B184" s="1">
        <f t="shared" ref="B184:C184" si="119">B173/B$168</f>
        <v>2.933788345</v>
      </c>
      <c r="C184" s="1">
        <f t="shared" si="119"/>
        <v>6.125265393</v>
      </c>
    </row>
    <row r="185">
      <c r="A185" s="17" t="s">
        <v>435</v>
      </c>
      <c r="B185" s="1">
        <f t="shared" ref="B185:C185" si="120">B174/B$168</f>
        <v>0.5668623172</v>
      </c>
      <c r="C185" s="1">
        <f t="shared" si="120"/>
        <v>1.454352442</v>
      </c>
    </row>
    <row r="186">
      <c r="A186" s="17" t="s">
        <v>708</v>
      </c>
      <c r="B186" s="1">
        <f t="shared" ref="B186:C186" si="121">B175/B$168</f>
        <v>0.471065866</v>
      </c>
      <c r="C186" s="1">
        <f t="shared" si="121"/>
        <v>1.639065817</v>
      </c>
    </row>
    <row r="189">
      <c r="B189" s="1" t="s">
        <v>14</v>
      </c>
    </row>
    <row r="190">
      <c r="A190" s="17" t="s">
        <v>429</v>
      </c>
      <c r="B190" s="1">
        <v>516.69</v>
      </c>
      <c r="C190" s="1">
        <v>2.85</v>
      </c>
    </row>
    <row r="191">
      <c r="A191" s="17" t="s">
        <v>430</v>
      </c>
      <c r="B191" s="1">
        <v>535.06</v>
      </c>
      <c r="C191" s="1">
        <v>2.67</v>
      </c>
      <c r="E191" s="8">
        <f t="shared" ref="E191:F191" si="122">1-(B191/B190)</f>
        <v>-0.03555323308</v>
      </c>
      <c r="F191" s="8">
        <f t="shared" si="122"/>
        <v>0.06315789474</v>
      </c>
      <c r="G191" s="8">
        <f t="shared" ref="G191:G197" si="124">abs(F191-E191)</f>
        <v>0.09871112782</v>
      </c>
    </row>
    <row r="192">
      <c r="A192" s="17" t="s">
        <v>431</v>
      </c>
      <c r="B192" s="1">
        <v>1652.37</v>
      </c>
      <c r="C192" s="1">
        <v>8.4</v>
      </c>
      <c r="E192" s="8">
        <f t="shared" ref="E192:F192" si="123">1-(B192/B191)</f>
        <v>-2.088195716</v>
      </c>
      <c r="F192" s="8">
        <f t="shared" si="123"/>
        <v>-2.146067416</v>
      </c>
      <c r="G192" s="8">
        <f t="shared" si="124"/>
        <v>0.05787169936</v>
      </c>
    </row>
    <row r="193">
      <c r="A193" s="17" t="s">
        <v>432</v>
      </c>
      <c r="B193" s="1">
        <v>1419.11</v>
      </c>
      <c r="C193" s="1">
        <v>8.76</v>
      </c>
      <c r="E193" s="8">
        <f t="shared" ref="E193:F193" si="125">1-(B193/B192)</f>
        <v>0.1411669299</v>
      </c>
      <c r="F193" s="8">
        <f t="shared" si="125"/>
        <v>-0.04285714286</v>
      </c>
      <c r="G193" s="8">
        <f t="shared" si="124"/>
        <v>0.1840240728</v>
      </c>
    </row>
    <row r="194">
      <c r="A194" s="17" t="s">
        <v>433</v>
      </c>
      <c r="B194" s="1">
        <v>992.07</v>
      </c>
      <c r="C194" s="1">
        <v>6.68</v>
      </c>
      <c r="E194" s="8">
        <f t="shared" ref="E194:F194" si="126">1-(B194/B193)</f>
        <v>0.3009209998</v>
      </c>
      <c r="F194" s="8">
        <f t="shared" si="126"/>
        <v>0.2374429224</v>
      </c>
      <c r="G194" s="8">
        <f t="shared" si="124"/>
        <v>0.06347807741</v>
      </c>
    </row>
    <row r="195">
      <c r="A195" s="17" t="s">
        <v>434</v>
      </c>
      <c r="B195" s="1">
        <v>1360.72</v>
      </c>
      <c r="C195" s="1">
        <v>8.97</v>
      </c>
      <c r="E195" s="8">
        <f t="shared" ref="E195:F195" si="127">1-(B195/B194)</f>
        <v>-0.3715967623</v>
      </c>
      <c r="F195" s="8">
        <f t="shared" si="127"/>
        <v>-0.3428143713</v>
      </c>
      <c r="G195" s="8">
        <f t="shared" si="124"/>
        <v>0.02878239107</v>
      </c>
    </row>
    <row r="196">
      <c r="A196" s="17" t="s">
        <v>435</v>
      </c>
      <c r="B196" s="1">
        <v>342.14</v>
      </c>
      <c r="C196" s="1">
        <v>3.19</v>
      </c>
      <c r="E196" s="8">
        <f t="shared" ref="E196:F196" si="128">1-(B196/B195)</f>
        <v>0.7485595861</v>
      </c>
      <c r="F196" s="8">
        <f t="shared" si="128"/>
        <v>0.6443701226</v>
      </c>
      <c r="G196" s="8">
        <f t="shared" si="124"/>
        <v>0.1041894635</v>
      </c>
    </row>
    <row r="197">
      <c r="A197" s="17" t="s">
        <v>708</v>
      </c>
      <c r="B197" s="1">
        <v>841.64</v>
      </c>
      <c r="C197" s="1">
        <v>3.23</v>
      </c>
      <c r="E197" s="8">
        <f t="shared" ref="E197:F197" si="129">1-(B197/B196)</f>
        <v>-1.459928684</v>
      </c>
      <c r="F197" s="8">
        <f t="shared" si="129"/>
        <v>-0.01253918495</v>
      </c>
      <c r="G197" s="8">
        <f t="shared" si="124"/>
        <v>1.447389499</v>
      </c>
    </row>
    <row r="198">
      <c r="G198" s="8">
        <f>GEOMEAN(G191:G197)</f>
        <v>0.116407504</v>
      </c>
    </row>
    <row r="200">
      <c r="B200" s="1" t="s">
        <v>14</v>
      </c>
    </row>
    <row r="201">
      <c r="A201" s="17" t="s">
        <v>429</v>
      </c>
      <c r="B201" s="1">
        <f t="shared" ref="B201:C201" si="130">B190/B$190</f>
        <v>1</v>
      </c>
      <c r="C201" s="1">
        <f t="shared" si="130"/>
        <v>1</v>
      </c>
    </row>
    <row r="202">
      <c r="A202" s="17" t="s">
        <v>430</v>
      </c>
      <c r="B202" s="1">
        <f t="shared" ref="B202:C202" si="131">B191/B$190</f>
        <v>1.035553233</v>
      </c>
      <c r="C202" s="1">
        <f t="shared" si="131"/>
        <v>0.9368421053</v>
      </c>
    </row>
    <row r="203">
      <c r="A203" s="17" t="s">
        <v>431</v>
      </c>
      <c r="B203" s="1">
        <f t="shared" ref="B203:C203" si="132">B192/B$190</f>
        <v>3.197991058</v>
      </c>
      <c r="C203" s="1">
        <f t="shared" si="132"/>
        <v>2.947368421</v>
      </c>
    </row>
    <row r="204">
      <c r="A204" s="17" t="s">
        <v>432</v>
      </c>
      <c r="B204" s="1">
        <f t="shared" ref="B204:C204" si="133">B193/B$190</f>
        <v>2.746540479</v>
      </c>
      <c r="C204" s="1">
        <f t="shared" si="133"/>
        <v>3.073684211</v>
      </c>
    </row>
    <row r="205">
      <c r="A205" s="17" t="s">
        <v>433</v>
      </c>
      <c r="B205" s="1">
        <f t="shared" ref="B205:C205" si="134">B194/B$190</f>
        <v>1.920048772</v>
      </c>
      <c r="C205" s="1">
        <f t="shared" si="134"/>
        <v>2.343859649</v>
      </c>
    </row>
    <row r="206">
      <c r="A206" s="17" t="s">
        <v>434</v>
      </c>
      <c r="B206" s="1">
        <f t="shared" ref="B206:C206" si="135">B195/B$190</f>
        <v>2.633532679</v>
      </c>
      <c r="C206" s="1">
        <f t="shared" si="135"/>
        <v>3.147368421</v>
      </c>
    </row>
    <row r="207">
      <c r="A207" s="17" t="s">
        <v>435</v>
      </c>
      <c r="B207" s="1">
        <f t="shared" ref="B207:C207" si="136">B196/B$190</f>
        <v>0.6621765469</v>
      </c>
      <c r="C207" s="1">
        <f t="shared" si="136"/>
        <v>1.119298246</v>
      </c>
    </row>
    <row r="208">
      <c r="A208" s="17" t="s">
        <v>708</v>
      </c>
      <c r="B208" s="1">
        <f t="shared" ref="B208:C208" si="137">B197/B$190</f>
        <v>1.628907082</v>
      </c>
      <c r="C208" s="1">
        <f t="shared" si="137"/>
        <v>1.133333333</v>
      </c>
    </row>
    <row r="211">
      <c r="B211" s="1" t="s">
        <v>10</v>
      </c>
    </row>
    <row r="212">
      <c r="A212" s="17" t="s">
        <v>429</v>
      </c>
      <c r="B212" s="1">
        <v>190.12</v>
      </c>
      <c r="C212" s="1">
        <v>2.27</v>
      </c>
    </row>
    <row r="213">
      <c r="A213" s="17" t="s">
        <v>430</v>
      </c>
      <c r="B213" s="1">
        <v>217.84</v>
      </c>
      <c r="C213" s="1">
        <v>2.72</v>
      </c>
      <c r="E213" s="8">
        <f t="shared" ref="E213:F213" si="138">1-(B213/B212)</f>
        <v>-0.145802651</v>
      </c>
      <c r="F213" s="8">
        <f t="shared" si="138"/>
        <v>-0.1982378855</v>
      </c>
      <c r="G213" s="8">
        <f t="shared" ref="G213:G219" si="140">abs(F213-E213)</f>
        <v>0.05243523451</v>
      </c>
    </row>
    <row r="214">
      <c r="A214" s="17" t="s">
        <v>431</v>
      </c>
      <c r="B214" s="1">
        <v>721.03</v>
      </c>
      <c r="C214" s="1">
        <v>7.76</v>
      </c>
      <c r="E214" s="8">
        <f t="shared" ref="E214:F214" si="139">1-(B214/B213)</f>
        <v>-2.309906353</v>
      </c>
      <c r="F214" s="8">
        <f t="shared" si="139"/>
        <v>-1.852941176</v>
      </c>
      <c r="G214" s="8">
        <f t="shared" si="140"/>
        <v>0.4569651768</v>
      </c>
    </row>
    <row r="215">
      <c r="A215" s="17" t="s">
        <v>432</v>
      </c>
      <c r="B215" s="1">
        <v>651.17</v>
      </c>
      <c r="C215" s="1">
        <v>7.71</v>
      </c>
      <c r="E215" s="8">
        <f t="shared" ref="E215:F215" si="141">1-(B215/B214)</f>
        <v>0.09688917243</v>
      </c>
      <c r="F215" s="8">
        <f t="shared" si="141"/>
        <v>0.006443298969</v>
      </c>
      <c r="G215" s="8">
        <f t="shared" si="140"/>
        <v>0.09044587346</v>
      </c>
    </row>
    <row r="216">
      <c r="A216" s="17" t="s">
        <v>433</v>
      </c>
      <c r="B216" s="1">
        <v>484.53</v>
      </c>
      <c r="C216" s="1">
        <v>5.9</v>
      </c>
      <c r="E216" s="8">
        <f t="shared" ref="E216:F216" si="142">1-(B216/B215)</f>
        <v>0.2559085953</v>
      </c>
      <c r="F216" s="8">
        <f t="shared" si="142"/>
        <v>0.2347600519</v>
      </c>
      <c r="G216" s="8">
        <f t="shared" si="140"/>
        <v>0.02114854342</v>
      </c>
    </row>
    <row r="217">
      <c r="A217" s="17" t="s">
        <v>434</v>
      </c>
      <c r="B217" s="1">
        <v>609.29</v>
      </c>
      <c r="C217" s="1">
        <v>7.59</v>
      </c>
      <c r="E217" s="8">
        <f t="shared" ref="E217:F217" si="143">1-(B217/B216)</f>
        <v>-0.2574866365</v>
      </c>
      <c r="F217" s="8">
        <f t="shared" si="143"/>
        <v>-0.286440678</v>
      </c>
      <c r="G217" s="8">
        <f t="shared" si="140"/>
        <v>0.02895404143</v>
      </c>
    </row>
    <row r="218">
      <c r="A218" s="17" t="s">
        <v>435</v>
      </c>
      <c r="B218" s="1">
        <v>165.59</v>
      </c>
      <c r="C218" s="1">
        <v>2.8</v>
      </c>
      <c r="E218" s="8">
        <f t="shared" ref="E218:F218" si="144">1-(B218/B217)</f>
        <v>0.7282246549</v>
      </c>
      <c r="F218" s="8">
        <f t="shared" si="144"/>
        <v>0.6310935441</v>
      </c>
      <c r="G218" s="8">
        <f t="shared" si="140"/>
        <v>0.09713111079</v>
      </c>
    </row>
    <row r="219">
      <c r="A219" s="17" t="s">
        <v>708</v>
      </c>
      <c r="B219" s="1">
        <v>172.36</v>
      </c>
      <c r="C219" s="1">
        <v>2.96</v>
      </c>
      <c r="E219" s="8">
        <f t="shared" ref="E219:F219" si="145">1-(B219/B218)</f>
        <v>-0.04088411136</v>
      </c>
      <c r="F219" s="8">
        <f t="shared" si="145"/>
        <v>-0.05714285714</v>
      </c>
      <c r="G219" s="8">
        <f t="shared" si="140"/>
        <v>0.01625874578</v>
      </c>
    </row>
    <row r="220">
      <c r="G220" s="8">
        <f>GEOMEAN(G213:G219)</f>
        <v>0.05756917662</v>
      </c>
    </row>
    <row r="222">
      <c r="B222" s="1" t="s">
        <v>10</v>
      </c>
    </row>
    <row r="223">
      <c r="A223" s="17" t="s">
        <v>429</v>
      </c>
      <c r="B223" s="1">
        <f t="shared" ref="B223:C223" si="146">B212/B$212</f>
        <v>1</v>
      </c>
      <c r="C223" s="1">
        <f t="shared" si="146"/>
        <v>1</v>
      </c>
    </row>
    <row r="224">
      <c r="A224" s="17" t="s">
        <v>430</v>
      </c>
      <c r="B224" s="1">
        <f t="shared" ref="B224:C224" si="147">B213/B$212</f>
        <v>1.145802651</v>
      </c>
      <c r="C224" s="1">
        <f t="shared" si="147"/>
        <v>1.198237885</v>
      </c>
    </row>
    <row r="225">
      <c r="A225" s="17" t="s">
        <v>431</v>
      </c>
      <c r="B225" s="1">
        <f t="shared" ref="B225:C225" si="148">B214/B$212</f>
        <v>3.792499474</v>
      </c>
      <c r="C225" s="1">
        <f t="shared" si="148"/>
        <v>3.418502203</v>
      </c>
    </row>
    <row r="226">
      <c r="A226" s="17" t="s">
        <v>432</v>
      </c>
      <c r="B226" s="1">
        <f t="shared" ref="B226:C226" si="149">B215/B$212</f>
        <v>3.425047339</v>
      </c>
      <c r="C226" s="1">
        <f t="shared" si="149"/>
        <v>3.396475771</v>
      </c>
    </row>
    <row r="227">
      <c r="A227" s="17" t="s">
        <v>433</v>
      </c>
      <c r="B227" s="1">
        <f t="shared" ref="B227:C227" si="150">B216/B$212</f>
        <v>2.548548285</v>
      </c>
      <c r="C227" s="1">
        <f t="shared" si="150"/>
        <v>2.599118943</v>
      </c>
    </row>
    <row r="228">
      <c r="A228" s="17" t="s">
        <v>434</v>
      </c>
      <c r="B228" s="1">
        <f t="shared" ref="B228:C228" si="151">B217/B$212</f>
        <v>3.204765411</v>
      </c>
      <c r="C228" s="1">
        <f t="shared" si="151"/>
        <v>3.343612335</v>
      </c>
    </row>
    <row r="229">
      <c r="A229" s="17" t="s">
        <v>435</v>
      </c>
      <c r="B229" s="1">
        <f t="shared" ref="B229:C229" si="152">B218/B$212</f>
        <v>0.8709762255</v>
      </c>
      <c r="C229" s="1">
        <f t="shared" si="152"/>
        <v>1.233480176</v>
      </c>
    </row>
    <row r="230">
      <c r="A230" s="17" t="s">
        <v>708</v>
      </c>
      <c r="B230" s="1">
        <f t="shared" ref="B230:C230" si="153">B219/B$212</f>
        <v>0.9065853145</v>
      </c>
      <c r="C230" s="1">
        <f t="shared" si="153"/>
        <v>1.303964758</v>
      </c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6">
      <c r="B376" s="1" t="s">
        <v>4</v>
      </c>
    </row>
    <row r="377">
      <c r="A377" s="17" t="s">
        <v>429</v>
      </c>
      <c r="B377" s="1">
        <v>294.97</v>
      </c>
    </row>
    <row r="378">
      <c r="A378" s="17" t="s">
        <v>430</v>
      </c>
      <c r="B378" s="1">
        <v>331.18</v>
      </c>
    </row>
    <row r="379">
      <c r="A379" s="17" t="s">
        <v>431</v>
      </c>
      <c r="B379" s="1">
        <v>1072.64</v>
      </c>
    </row>
    <row r="380">
      <c r="A380" s="17" t="s">
        <v>432</v>
      </c>
      <c r="B380" s="1">
        <v>993.31</v>
      </c>
    </row>
    <row r="381">
      <c r="A381" s="17" t="s">
        <v>433</v>
      </c>
      <c r="B381" s="1">
        <v>782.56</v>
      </c>
    </row>
    <row r="382">
      <c r="A382" s="17" t="s">
        <v>434</v>
      </c>
      <c r="B382" s="1">
        <v>906.64</v>
      </c>
    </row>
    <row r="383">
      <c r="A383" s="17" t="s">
        <v>435</v>
      </c>
      <c r="B383" s="1">
        <v>236.7</v>
      </c>
    </row>
    <row r="384">
      <c r="A384" s="17" t="s">
        <v>708</v>
      </c>
      <c r="B384" s="1">
        <v>468.41</v>
      </c>
    </row>
    <row r="387">
      <c r="B387" s="1" t="s">
        <v>4</v>
      </c>
    </row>
    <row r="388">
      <c r="A388" s="17" t="s">
        <v>429</v>
      </c>
      <c r="B388" s="1">
        <v>294.97</v>
      </c>
    </row>
    <row r="389">
      <c r="A389" s="17" t="s">
        <v>430</v>
      </c>
      <c r="B389" s="1">
        <v>331.18</v>
      </c>
    </row>
    <row r="390">
      <c r="A390" s="17" t="s">
        <v>431</v>
      </c>
      <c r="B390" s="1">
        <v>1072.64</v>
      </c>
    </row>
    <row r="391">
      <c r="A391" s="17" t="s">
        <v>432</v>
      </c>
      <c r="B391" s="1">
        <v>993.31</v>
      </c>
    </row>
    <row r="392">
      <c r="A392" s="17" t="s">
        <v>433</v>
      </c>
      <c r="B392" s="1">
        <v>782.56</v>
      </c>
    </row>
    <row r="393">
      <c r="A393" s="17" t="s">
        <v>434</v>
      </c>
      <c r="B393" s="1">
        <v>906.64</v>
      </c>
    </row>
    <row r="394">
      <c r="A394" s="17" t="s">
        <v>435</v>
      </c>
      <c r="B394" s="1">
        <v>236.7</v>
      </c>
    </row>
    <row r="395">
      <c r="A395" s="17" t="s">
        <v>708</v>
      </c>
      <c r="B395" s="1">
        <v>468.41</v>
      </c>
    </row>
    <row r="398">
      <c r="B398" s="1" t="s">
        <v>4</v>
      </c>
    </row>
    <row r="399">
      <c r="A399" s="17" t="s">
        <v>429</v>
      </c>
      <c r="B399" s="1">
        <v>294.97</v>
      </c>
    </row>
    <row r="400">
      <c r="A400" s="17" t="s">
        <v>430</v>
      </c>
      <c r="B400" s="1">
        <v>331.18</v>
      </c>
    </row>
    <row r="401">
      <c r="A401" s="17" t="s">
        <v>431</v>
      </c>
      <c r="B401" s="1">
        <v>1072.64</v>
      </c>
    </row>
    <row r="402">
      <c r="A402" s="17" t="s">
        <v>432</v>
      </c>
      <c r="B402" s="1">
        <v>993.31</v>
      </c>
    </row>
    <row r="403">
      <c r="A403" s="17" t="s">
        <v>433</v>
      </c>
      <c r="B403" s="1">
        <v>782.56</v>
      </c>
    </row>
    <row r="404">
      <c r="A404" s="17" t="s">
        <v>434</v>
      </c>
      <c r="B404" s="1">
        <v>906.64</v>
      </c>
    </row>
    <row r="405">
      <c r="A405" s="17" t="s">
        <v>435</v>
      </c>
      <c r="B405" s="1">
        <v>236.7</v>
      </c>
    </row>
    <row r="406">
      <c r="A406" s="17" t="s">
        <v>708</v>
      </c>
      <c r="B406" s="1">
        <v>468.41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6" max="6" width="26.0"/>
    <col customWidth="1" min="9" max="9" width="17.57"/>
  </cols>
  <sheetData>
    <row r="1">
      <c r="A1" s="51" t="s">
        <v>867</v>
      </c>
    </row>
    <row r="2">
      <c r="A2" s="1" t="s">
        <v>868</v>
      </c>
      <c r="N2" s="17"/>
    </row>
    <row r="3">
      <c r="C3" s="1" t="s">
        <v>770</v>
      </c>
      <c r="N3" s="17"/>
    </row>
    <row r="4">
      <c r="B4" s="1" t="s">
        <v>4</v>
      </c>
      <c r="F4" s="1" t="s">
        <v>4</v>
      </c>
      <c r="G4" s="1" t="s">
        <v>770</v>
      </c>
      <c r="H4" s="1" t="s">
        <v>869</v>
      </c>
      <c r="N4" s="17"/>
    </row>
    <row r="5">
      <c r="B5" s="17" t="s">
        <v>429</v>
      </c>
      <c r="C5" s="24">
        <v>453.57</v>
      </c>
      <c r="D5" s="24">
        <v>0.17</v>
      </c>
      <c r="F5" s="17" t="s">
        <v>429</v>
      </c>
      <c r="G5" s="8">
        <f t="shared" ref="G5:H5" si="1">C5/C$5</f>
        <v>1</v>
      </c>
      <c r="H5" s="8">
        <f t="shared" si="1"/>
        <v>1</v>
      </c>
      <c r="N5" s="17"/>
    </row>
    <row r="6">
      <c r="B6" s="17" t="s">
        <v>430</v>
      </c>
      <c r="C6" s="24">
        <v>515.17</v>
      </c>
      <c r="D6" s="24">
        <v>0.16</v>
      </c>
      <c r="F6" s="17" t="s">
        <v>430</v>
      </c>
      <c r="G6" s="8">
        <f t="shared" ref="G6:H6" si="2">C6/C$5</f>
        <v>1.135811451</v>
      </c>
      <c r="H6" s="8">
        <f t="shared" si="2"/>
        <v>0.9411764706</v>
      </c>
    </row>
    <row r="7">
      <c r="B7" s="17" t="s">
        <v>431</v>
      </c>
      <c r="C7" s="24">
        <v>1766.86</v>
      </c>
      <c r="D7" s="24">
        <v>0.56</v>
      </c>
      <c r="F7" s="17" t="s">
        <v>431</v>
      </c>
      <c r="G7" s="8">
        <f t="shared" ref="G7:H7" si="3">C7/C$5</f>
        <v>3.895451639</v>
      </c>
      <c r="H7" s="8">
        <f t="shared" si="3"/>
        <v>3.294117647</v>
      </c>
    </row>
    <row r="8">
      <c r="B8" s="17" t="s">
        <v>432</v>
      </c>
      <c r="C8" s="24">
        <v>1626.92</v>
      </c>
      <c r="D8" s="24">
        <v>0.6</v>
      </c>
      <c r="F8" s="17" t="s">
        <v>432</v>
      </c>
      <c r="G8" s="8">
        <f t="shared" ref="G8:H8" si="4">C8/C$5</f>
        <v>3.586921534</v>
      </c>
      <c r="H8" s="8">
        <f t="shared" si="4"/>
        <v>3.529411765</v>
      </c>
    </row>
    <row r="9">
      <c r="B9" s="17" t="s">
        <v>433</v>
      </c>
      <c r="C9" s="24">
        <v>1248.42</v>
      </c>
      <c r="D9" s="24">
        <v>0.47</v>
      </c>
      <c r="F9" s="17" t="s">
        <v>433</v>
      </c>
      <c r="G9" s="8">
        <f t="shared" ref="G9:H9" si="5">C9/C$5</f>
        <v>2.752430716</v>
      </c>
      <c r="H9" s="8">
        <f t="shared" si="5"/>
        <v>2.764705882</v>
      </c>
    </row>
    <row r="10">
      <c r="B10" s="17" t="s">
        <v>434</v>
      </c>
      <c r="C10" s="24">
        <v>1483.91</v>
      </c>
      <c r="D10" s="24">
        <v>0.57</v>
      </c>
      <c r="F10" s="17" t="s">
        <v>434</v>
      </c>
      <c r="G10" s="8">
        <f t="shared" ref="G10:H10" si="6">C10/C$5</f>
        <v>3.271622903</v>
      </c>
      <c r="H10" s="8">
        <f t="shared" si="6"/>
        <v>3.352941176</v>
      </c>
    </row>
    <row r="11">
      <c r="B11" s="17" t="s">
        <v>435</v>
      </c>
      <c r="C11" s="24">
        <v>346.49</v>
      </c>
      <c r="D11" s="24">
        <v>0.18</v>
      </c>
      <c r="F11" s="17" t="s">
        <v>435</v>
      </c>
      <c r="G11" s="8">
        <f t="shared" ref="G11:H11" si="7">C11/C$5</f>
        <v>0.7639173667</v>
      </c>
      <c r="H11" s="8">
        <f t="shared" si="7"/>
        <v>1.058823529</v>
      </c>
    </row>
    <row r="12">
      <c r="B12" s="17" t="s">
        <v>708</v>
      </c>
      <c r="C12" s="24">
        <v>744.16</v>
      </c>
      <c r="D12" s="24">
        <v>0.18</v>
      </c>
      <c r="F12" s="17" t="s">
        <v>708</v>
      </c>
      <c r="G12" s="8">
        <f t="shared" ref="G12:H12" si="8">C12/C$5</f>
        <v>1.640672884</v>
      </c>
      <c r="H12" s="8">
        <f t="shared" si="8"/>
        <v>1.058823529</v>
      </c>
    </row>
    <row r="13">
      <c r="C13" s="8">
        <f>AVERAGE(C5:C12)</f>
        <v>1023.1875</v>
      </c>
    </row>
    <row r="14">
      <c r="B14" s="1" t="s">
        <v>9</v>
      </c>
      <c r="F14" s="1" t="s">
        <v>9</v>
      </c>
    </row>
    <row r="15">
      <c r="B15" s="17" t="s">
        <v>429</v>
      </c>
      <c r="C15" s="24">
        <v>290.04</v>
      </c>
      <c r="D15" s="24">
        <v>0.09</v>
      </c>
      <c r="F15" s="17" t="s">
        <v>429</v>
      </c>
      <c r="G15" s="8">
        <f t="shared" ref="G15:H15" si="9">C15/C$15</f>
        <v>1</v>
      </c>
      <c r="H15" s="8">
        <f t="shared" si="9"/>
        <v>1</v>
      </c>
    </row>
    <row r="16">
      <c r="B16" s="17" t="s">
        <v>430</v>
      </c>
      <c r="C16" s="24">
        <v>275.64</v>
      </c>
      <c r="D16" s="24">
        <v>0.1</v>
      </c>
      <c r="F16" s="17" t="s">
        <v>430</v>
      </c>
      <c r="G16" s="8">
        <f t="shared" ref="G16:H16" si="10">C16/C$15</f>
        <v>0.9503516756</v>
      </c>
      <c r="H16" s="8">
        <f t="shared" si="10"/>
        <v>1.111111111</v>
      </c>
    </row>
    <row r="17">
      <c r="B17" s="17" t="s">
        <v>431</v>
      </c>
      <c r="C17" s="24">
        <v>397.8</v>
      </c>
      <c r="D17" s="24">
        <v>0.14</v>
      </c>
      <c r="F17" s="17" t="s">
        <v>431</v>
      </c>
      <c r="G17" s="8">
        <f t="shared" ref="G17:H17" si="11">C17/C$15</f>
        <v>1.371534961</v>
      </c>
      <c r="H17" s="8">
        <f t="shared" si="11"/>
        <v>1.555555556</v>
      </c>
    </row>
    <row r="18">
      <c r="B18" s="17" t="s">
        <v>432</v>
      </c>
      <c r="C18" s="24">
        <v>547.54</v>
      </c>
      <c r="D18" s="24">
        <v>0.18</v>
      </c>
      <c r="F18" s="17" t="s">
        <v>432</v>
      </c>
      <c r="G18" s="8">
        <f t="shared" ref="G18:H18" si="12">C18/C$15</f>
        <v>1.887808578</v>
      </c>
      <c r="H18" s="8">
        <f t="shared" si="12"/>
        <v>2</v>
      </c>
    </row>
    <row r="19">
      <c r="B19" s="17" t="s">
        <v>433</v>
      </c>
      <c r="C19" s="24">
        <v>519.49</v>
      </c>
      <c r="D19" s="24">
        <v>0.17</v>
      </c>
      <c r="F19" s="17" t="s">
        <v>433</v>
      </c>
      <c r="G19" s="8">
        <f t="shared" ref="G19:H19" si="13">C19/C$15</f>
        <v>1.79109778</v>
      </c>
      <c r="H19" s="8">
        <f t="shared" si="13"/>
        <v>1.888888889</v>
      </c>
    </row>
    <row r="20">
      <c r="B20" s="17" t="s">
        <v>434</v>
      </c>
      <c r="C20" s="24">
        <v>340.58</v>
      </c>
      <c r="D20" s="24">
        <v>0.14</v>
      </c>
      <c r="F20" s="17" t="s">
        <v>434</v>
      </c>
      <c r="G20" s="8">
        <f t="shared" ref="G20:H20" si="14">C20/C$15</f>
        <v>1.174251827</v>
      </c>
      <c r="H20" s="8">
        <f t="shared" si="14"/>
        <v>1.555555556</v>
      </c>
    </row>
    <row r="21">
      <c r="B21" s="17" t="s">
        <v>435</v>
      </c>
      <c r="C21" s="24">
        <v>213.99</v>
      </c>
      <c r="D21" s="24">
        <v>0.1</v>
      </c>
      <c r="F21" s="17" t="s">
        <v>435</v>
      </c>
      <c r="G21" s="8">
        <f t="shared" ref="G21:H21" si="15">C21/C$15</f>
        <v>0.7377947869</v>
      </c>
      <c r="H21" s="8">
        <f t="shared" si="15"/>
        <v>1.111111111</v>
      </c>
    </row>
    <row r="22">
      <c r="B22" s="17" t="s">
        <v>708</v>
      </c>
      <c r="C22" s="24">
        <v>208.14</v>
      </c>
      <c r="D22" s="24">
        <v>0.1</v>
      </c>
      <c r="F22" s="17" t="s">
        <v>708</v>
      </c>
      <c r="G22" s="8">
        <f t="shared" ref="G22:H22" si="16">C22/C$15</f>
        <v>0.7176251552</v>
      </c>
      <c r="H22" s="8">
        <f t="shared" si="16"/>
        <v>1.111111111</v>
      </c>
    </row>
    <row r="23">
      <c r="C23" s="8">
        <f>AVERAGE(C15:C22)</f>
        <v>349.1525</v>
      </c>
    </row>
    <row r="24">
      <c r="B24" s="1" t="s">
        <v>5</v>
      </c>
      <c r="F24" s="1" t="s">
        <v>5</v>
      </c>
    </row>
    <row r="25">
      <c r="B25" s="17" t="s">
        <v>429</v>
      </c>
      <c r="C25" s="24">
        <v>16.85</v>
      </c>
      <c r="D25" s="24">
        <v>0.24</v>
      </c>
      <c r="F25" s="17" t="s">
        <v>429</v>
      </c>
      <c r="G25" s="8">
        <f t="shared" ref="G25:H25" si="17">C25/C$25</f>
        <v>1</v>
      </c>
      <c r="H25" s="8">
        <f t="shared" si="17"/>
        <v>1</v>
      </c>
    </row>
    <row r="26">
      <c r="B26" s="17" t="s">
        <v>430</v>
      </c>
      <c r="C26" s="24">
        <v>16.53</v>
      </c>
      <c r="D26" s="24">
        <v>0.26</v>
      </c>
      <c r="F26" s="17" t="s">
        <v>430</v>
      </c>
      <c r="G26" s="8">
        <f t="shared" ref="G26:H26" si="18">C26/C$25</f>
        <v>0.9810089021</v>
      </c>
      <c r="H26" s="8">
        <f t="shared" si="18"/>
        <v>1.083333333</v>
      </c>
    </row>
    <row r="27">
      <c r="B27" s="17" t="s">
        <v>431</v>
      </c>
      <c r="C27" s="24">
        <v>16.75</v>
      </c>
      <c r="D27" s="24">
        <v>0.26</v>
      </c>
      <c r="F27" s="17" t="s">
        <v>431</v>
      </c>
      <c r="G27" s="8">
        <f t="shared" ref="G27:H27" si="19">C27/C$25</f>
        <v>0.9940652819</v>
      </c>
      <c r="H27" s="8">
        <f t="shared" si="19"/>
        <v>1.083333333</v>
      </c>
    </row>
    <row r="28">
      <c r="B28" s="17" t="s">
        <v>432</v>
      </c>
      <c r="C28" s="24">
        <v>22.68</v>
      </c>
      <c r="D28" s="24">
        <v>0.31</v>
      </c>
      <c r="F28" s="17" t="s">
        <v>432</v>
      </c>
      <c r="G28" s="8">
        <f t="shared" ref="G28:H28" si="20">C28/C$25</f>
        <v>1.345994065</v>
      </c>
      <c r="H28" s="8">
        <f t="shared" si="20"/>
        <v>1.291666667</v>
      </c>
    </row>
    <row r="29">
      <c r="B29" s="17" t="s">
        <v>433</v>
      </c>
      <c r="C29" s="24">
        <v>22.17</v>
      </c>
      <c r="D29" s="24">
        <v>0.32</v>
      </c>
      <c r="F29" s="17" t="s">
        <v>433</v>
      </c>
      <c r="G29" s="8">
        <f t="shared" ref="G29:H29" si="21">C29/C$25</f>
        <v>1.315727003</v>
      </c>
      <c r="H29" s="8">
        <f t="shared" si="21"/>
        <v>1.333333333</v>
      </c>
    </row>
    <row r="30">
      <c r="B30" s="17" t="s">
        <v>434</v>
      </c>
      <c r="C30" s="24">
        <v>20.19</v>
      </c>
      <c r="D30" s="24">
        <v>0.32</v>
      </c>
      <c r="F30" s="17" t="s">
        <v>434</v>
      </c>
      <c r="G30" s="8">
        <f t="shared" ref="G30:H30" si="22">C30/C$25</f>
        <v>1.198219585</v>
      </c>
      <c r="H30" s="8">
        <f t="shared" si="22"/>
        <v>1.333333333</v>
      </c>
    </row>
    <row r="31">
      <c r="B31" s="17" t="s">
        <v>435</v>
      </c>
      <c r="C31" s="24">
        <v>21.45</v>
      </c>
      <c r="D31" s="24">
        <v>0.31</v>
      </c>
      <c r="F31" s="17" t="s">
        <v>435</v>
      </c>
      <c r="G31" s="8">
        <f t="shared" ref="G31:H31" si="23">C31/C$25</f>
        <v>1.272997033</v>
      </c>
      <c r="H31" s="8">
        <f t="shared" si="23"/>
        <v>1.291666667</v>
      </c>
    </row>
    <row r="32">
      <c r="B32" s="17" t="s">
        <v>708</v>
      </c>
      <c r="C32" s="24">
        <v>19.93</v>
      </c>
      <c r="D32" s="24">
        <v>0.32</v>
      </c>
      <c r="F32" s="17" t="s">
        <v>708</v>
      </c>
      <c r="G32" s="8">
        <f t="shared" ref="G32:H32" si="24">C32/C$25</f>
        <v>1.182789318</v>
      </c>
      <c r="H32" s="8">
        <f t="shared" si="24"/>
        <v>1.333333333</v>
      </c>
    </row>
    <row r="33">
      <c r="C33" s="8">
        <f>AVERAGE(C25:C32)</f>
        <v>19.56875</v>
      </c>
    </row>
    <row r="34">
      <c r="B34" s="1" t="s">
        <v>16</v>
      </c>
      <c r="F34" s="1" t="s">
        <v>16</v>
      </c>
    </row>
    <row r="35">
      <c r="B35" s="17" t="s">
        <v>429</v>
      </c>
      <c r="C35" s="1">
        <v>2468.62</v>
      </c>
      <c r="D35" s="24">
        <v>0.86</v>
      </c>
      <c r="F35" s="17" t="s">
        <v>429</v>
      </c>
      <c r="G35" s="8">
        <f t="shared" ref="G35:H35" si="25">C35/C$35</f>
        <v>1</v>
      </c>
      <c r="H35" s="8">
        <f t="shared" si="25"/>
        <v>1</v>
      </c>
    </row>
    <row r="36">
      <c r="B36" s="17" t="s">
        <v>430</v>
      </c>
      <c r="C36" s="1">
        <v>2821.26</v>
      </c>
      <c r="D36" s="24">
        <v>0.83</v>
      </c>
      <c r="F36" s="17" t="s">
        <v>430</v>
      </c>
      <c r="G36" s="8">
        <f t="shared" ref="G36:H36" si="26">C36/C$35</f>
        <v>1.142849041</v>
      </c>
      <c r="H36" s="8">
        <f t="shared" si="26"/>
        <v>0.9651162791</v>
      </c>
    </row>
    <row r="37">
      <c r="B37" s="17" t="s">
        <v>431</v>
      </c>
      <c r="C37" s="1">
        <v>10723.64</v>
      </c>
      <c r="D37" s="24">
        <v>3.24</v>
      </c>
      <c r="F37" s="17" t="s">
        <v>431</v>
      </c>
      <c r="G37" s="8">
        <f t="shared" ref="G37:H37" si="27">C37/C$35</f>
        <v>4.343981658</v>
      </c>
      <c r="H37" s="8">
        <f t="shared" si="27"/>
        <v>3.76744186</v>
      </c>
    </row>
    <row r="38">
      <c r="B38" s="17" t="s">
        <v>432</v>
      </c>
      <c r="C38" s="1">
        <v>10085.69</v>
      </c>
      <c r="D38" s="24">
        <v>3.56</v>
      </c>
      <c r="F38" s="17" t="s">
        <v>432</v>
      </c>
      <c r="G38" s="8">
        <f t="shared" ref="G38:H38" si="28">C38/C$35</f>
        <v>4.085557923</v>
      </c>
      <c r="H38" s="8">
        <f t="shared" si="28"/>
        <v>4.139534884</v>
      </c>
    </row>
    <row r="39">
      <c r="B39" s="17" t="s">
        <v>433</v>
      </c>
      <c r="C39" s="1">
        <v>7426.68</v>
      </c>
      <c r="D39" s="24">
        <v>2.71</v>
      </c>
      <c r="F39" s="17" t="s">
        <v>433</v>
      </c>
      <c r="G39" s="8">
        <f t="shared" ref="G39:H39" si="29">C39/C$35</f>
        <v>3.008433862</v>
      </c>
      <c r="H39" s="8">
        <f t="shared" si="29"/>
        <v>3.151162791</v>
      </c>
    </row>
    <row r="40">
      <c r="B40" s="17" t="s">
        <v>434</v>
      </c>
      <c r="C40" s="1">
        <v>9150.32</v>
      </c>
      <c r="D40" s="24">
        <v>3.42</v>
      </c>
      <c r="F40" s="17" t="s">
        <v>434</v>
      </c>
      <c r="G40" s="8">
        <f t="shared" ref="G40:H40" si="30">C40/C$35</f>
        <v>3.70665392</v>
      </c>
      <c r="H40" s="8">
        <f t="shared" si="30"/>
        <v>3.976744186</v>
      </c>
    </row>
    <row r="41">
      <c r="B41" s="17" t="s">
        <v>435</v>
      </c>
      <c r="C41" s="1">
        <v>1672.4</v>
      </c>
      <c r="D41" s="24">
        <v>1.0</v>
      </c>
      <c r="F41" s="17" t="s">
        <v>435</v>
      </c>
      <c r="G41" s="8">
        <f t="shared" ref="G41:H41" si="31">C41/C$35</f>
        <v>0.6774635221</v>
      </c>
      <c r="H41" s="8">
        <f t="shared" si="31"/>
        <v>1.162790698</v>
      </c>
    </row>
    <row r="42">
      <c r="B42" s="17" t="s">
        <v>708</v>
      </c>
      <c r="C42" s="1">
        <v>1568.04</v>
      </c>
      <c r="D42" s="24">
        <v>0.96</v>
      </c>
      <c r="F42" s="17" t="s">
        <v>708</v>
      </c>
      <c r="G42" s="8">
        <f t="shared" ref="G42:H42" si="32">C42/C$35</f>
        <v>0.635188891</v>
      </c>
      <c r="H42" s="8">
        <f t="shared" si="32"/>
        <v>1.11627907</v>
      </c>
    </row>
    <row r="43">
      <c r="C43" s="8">
        <f>AVERAGE(C35:C42)</f>
        <v>5739.58125</v>
      </c>
    </row>
    <row r="44">
      <c r="B44" s="1" t="s">
        <v>701</v>
      </c>
      <c r="F44" s="1" t="s">
        <v>701</v>
      </c>
    </row>
    <row r="45">
      <c r="B45" s="17" t="s">
        <v>429</v>
      </c>
      <c r="C45" s="1">
        <v>318.67</v>
      </c>
      <c r="D45" s="24">
        <v>0.28</v>
      </c>
      <c r="F45" s="17" t="s">
        <v>429</v>
      </c>
      <c r="G45" s="8">
        <f t="shared" ref="G45:H45" si="33">C45/C$45</f>
        <v>1</v>
      </c>
      <c r="H45" s="8">
        <f t="shared" si="33"/>
        <v>1</v>
      </c>
    </row>
    <row r="46">
      <c r="B46" s="17" t="s">
        <v>430</v>
      </c>
      <c r="C46" s="1">
        <v>303.51</v>
      </c>
      <c r="D46" s="24">
        <v>0.28</v>
      </c>
      <c r="F46" s="17" t="s">
        <v>430</v>
      </c>
      <c r="G46" s="8">
        <f t="shared" ref="G46:H46" si="34">C46/C$45</f>
        <v>0.9524272759</v>
      </c>
      <c r="H46" s="8">
        <f t="shared" si="34"/>
        <v>1</v>
      </c>
    </row>
    <row r="47">
      <c r="B47" s="17" t="s">
        <v>431</v>
      </c>
      <c r="C47" s="1">
        <v>302.54</v>
      </c>
      <c r="D47" s="24">
        <v>0.28</v>
      </c>
      <c r="F47" s="17" t="s">
        <v>431</v>
      </c>
      <c r="G47" s="8">
        <f t="shared" ref="G47:H47" si="35">C47/C$45</f>
        <v>0.9493833747</v>
      </c>
      <c r="H47" s="8">
        <f t="shared" si="35"/>
        <v>1</v>
      </c>
    </row>
    <row r="48">
      <c r="B48" s="17" t="s">
        <v>432</v>
      </c>
      <c r="C48" s="1">
        <v>431.66</v>
      </c>
      <c r="D48" s="24">
        <v>0.36</v>
      </c>
      <c r="F48" s="17" t="s">
        <v>432</v>
      </c>
      <c r="G48" s="8">
        <f t="shared" ref="G48:H48" si="36">C48/C$45</f>
        <v>1.354567421</v>
      </c>
      <c r="H48" s="8">
        <f t="shared" si="36"/>
        <v>1.285714286</v>
      </c>
    </row>
    <row r="49">
      <c r="B49" s="17" t="s">
        <v>433</v>
      </c>
      <c r="C49" s="1">
        <v>439.26</v>
      </c>
      <c r="D49" s="24">
        <v>0.36</v>
      </c>
      <c r="F49" s="17" t="s">
        <v>433</v>
      </c>
      <c r="G49" s="8">
        <f t="shared" ref="G49:H49" si="37">C49/C$45</f>
        <v>1.378416544</v>
      </c>
      <c r="H49" s="8">
        <f t="shared" si="37"/>
        <v>1.285714286</v>
      </c>
    </row>
    <row r="50">
      <c r="B50" s="17" t="s">
        <v>434</v>
      </c>
      <c r="C50" s="1">
        <v>311.66</v>
      </c>
      <c r="D50" s="24">
        <v>0.32</v>
      </c>
      <c r="F50" s="17" t="s">
        <v>434</v>
      </c>
      <c r="G50" s="8">
        <f t="shared" ref="G50:H50" si="38">C50/C$45</f>
        <v>0.9780023222</v>
      </c>
      <c r="H50" s="8">
        <f t="shared" si="38"/>
        <v>1.142857143</v>
      </c>
    </row>
    <row r="51">
      <c r="B51" s="17" t="s">
        <v>435</v>
      </c>
      <c r="C51" s="1">
        <v>320.89</v>
      </c>
      <c r="D51" s="24">
        <v>0.33</v>
      </c>
      <c r="F51" s="17" t="s">
        <v>435</v>
      </c>
      <c r="G51" s="8">
        <f t="shared" ref="G51:H51" si="39">C51/C$45</f>
        <v>1.006966454</v>
      </c>
      <c r="H51" s="8">
        <f t="shared" si="39"/>
        <v>1.178571429</v>
      </c>
    </row>
    <row r="52">
      <c r="B52" s="17" t="s">
        <v>708</v>
      </c>
      <c r="C52" s="1">
        <v>312.37</v>
      </c>
      <c r="D52" s="24">
        <v>0.31</v>
      </c>
      <c r="F52" s="17" t="s">
        <v>708</v>
      </c>
      <c r="G52" s="8">
        <f t="shared" ref="G52:H52" si="40">C52/C$45</f>
        <v>0.9802303323</v>
      </c>
      <c r="H52" s="8">
        <f t="shared" si="40"/>
        <v>1.107142857</v>
      </c>
    </row>
    <row r="53">
      <c r="C53" s="8">
        <f>AVERAGE(C45:C52)</f>
        <v>342.57</v>
      </c>
    </row>
    <row r="54">
      <c r="B54" s="1" t="s">
        <v>14</v>
      </c>
      <c r="F54" s="1" t="s">
        <v>14</v>
      </c>
    </row>
    <row r="55">
      <c r="B55" s="17" t="s">
        <v>429</v>
      </c>
      <c r="C55" s="1">
        <v>861.94</v>
      </c>
      <c r="D55" s="1">
        <v>0.26</v>
      </c>
      <c r="F55" s="17" t="s">
        <v>429</v>
      </c>
      <c r="G55" s="8">
        <f t="shared" ref="G55:H55" si="41">C55/C$55</f>
        <v>1</v>
      </c>
      <c r="H55" s="8">
        <f t="shared" si="41"/>
        <v>1</v>
      </c>
    </row>
    <row r="56">
      <c r="B56" s="17" t="s">
        <v>430</v>
      </c>
      <c r="C56" s="1">
        <v>903.76</v>
      </c>
      <c r="D56" s="1">
        <v>0.32</v>
      </c>
      <c r="F56" s="17" t="s">
        <v>430</v>
      </c>
      <c r="G56" s="8">
        <f t="shared" ref="G56:H56" si="42">C56/C$55</f>
        <v>1.048518458</v>
      </c>
      <c r="H56" s="8">
        <f t="shared" si="42"/>
        <v>1.230769231</v>
      </c>
    </row>
    <row r="57">
      <c r="B57" s="17" t="s">
        <v>431</v>
      </c>
      <c r="C57" s="1">
        <v>2782.66</v>
      </c>
      <c r="D57" s="1">
        <v>0.89</v>
      </c>
      <c r="F57" s="17" t="s">
        <v>431</v>
      </c>
      <c r="G57" s="8">
        <f t="shared" ref="G57:H57" si="43">C57/C$55</f>
        <v>3.228368564</v>
      </c>
      <c r="H57" s="8">
        <f t="shared" si="43"/>
        <v>3.423076923</v>
      </c>
    </row>
    <row r="58">
      <c r="B58" s="17" t="s">
        <v>432</v>
      </c>
      <c r="C58" s="1">
        <v>2397.96</v>
      </c>
      <c r="D58" s="1">
        <v>0.93</v>
      </c>
      <c r="F58" s="17" t="s">
        <v>432</v>
      </c>
      <c r="G58" s="8">
        <f t="shared" ref="G58:H58" si="44">C58/C$55</f>
        <v>2.782049795</v>
      </c>
      <c r="H58" s="8">
        <f t="shared" si="44"/>
        <v>3.576923077</v>
      </c>
    </row>
    <row r="59">
      <c r="B59" s="17" t="s">
        <v>433</v>
      </c>
      <c r="C59" s="1">
        <v>1721.54</v>
      </c>
      <c r="D59" s="1">
        <v>0.72</v>
      </c>
      <c r="F59" s="17" t="s">
        <v>433</v>
      </c>
      <c r="G59" s="8">
        <f t="shared" ref="G59:H59" si="45">C59/C$55</f>
        <v>1.997285194</v>
      </c>
      <c r="H59" s="8">
        <f t="shared" si="45"/>
        <v>2.769230769</v>
      </c>
    </row>
    <row r="60">
      <c r="B60" s="17" t="s">
        <v>434</v>
      </c>
      <c r="C60" s="1">
        <v>2291.93</v>
      </c>
      <c r="D60" s="1">
        <v>0.94</v>
      </c>
      <c r="F60" s="17" t="s">
        <v>434</v>
      </c>
      <c r="G60" s="8">
        <f t="shared" ref="G60:H60" si="46">C60/C$55</f>
        <v>2.659036592</v>
      </c>
      <c r="H60" s="8">
        <f t="shared" si="46"/>
        <v>3.615384615</v>
      </c>
    </row>
    <row r="61">
      <c r="B61" s="17" t="s">
        <v>435</v>
      </c>
      <c r="C61" s="1">
        <v>537.0</v>
      </c>
      <c r="D61" s="1">
        <v>0.36</v>
      </c>
      <c r="F61" s="17" t="s">
        <v>435</v>
      </c>
      <c r="G61" s="8">
        <f t="shared" ref="G61:H61" si="47">C61/C$55</f>
        <v>0.6230132028</v>
      </c>
      <c r="H61" s="8">
        <f t="shared" si="47"/>
        <v>1.384615385</v>
      </c>
    </row>
    <row r="62">
      <c r="B62" s="17" t="s">
        <v>708</v>
      </c>
      <c r="C62" s="1">
        <v>1407.57</v>
      </c>
      <c r="D62" s="1">
        <v>0.37</v>
      </c>
      <c r="F62" s="17" t="s">
        <v>708</v>
      </c>
      <c r="G62" s="8">
        <f t="shared" ref="G62:H62" si="48">C62/C$55</f>
        <v>1.633025501</v>
      </c>
      <c r="H62" s="8">
        <f t="shared" si="48"/>
        <v>1.423076923</v>
      </c>
      <c r="N62" s="17"/>
    </row>
    <row r="63">
      <c r="C63" s="8">
        <f>AVERAGE(C55:C62)</f>
        <v>1613.045</v>
      </c>
      <c r="N63" s="17"/>
    </row>
    <row r="64">
      <c r="B64" s="1" t="s">
        <v>10</v>
      </c>
      <c r="F64" s="1" t="s">
        <v>10</v>
      </c>
      <c r="G64" s="1" t="s">
        <v>770</v>
      </c>
      <c r="H64" s="1" t="s">
        <v>869</v>
      </c>
      <c r="I64" s="1" t="s">
        <v>674</v>
      </c>
      <c r="N64" s="17"/>
    </row>
    <row r="65">
      <c r="B65" s="17" t="s">
        <v>429</v>
      </c>
      <c r="C65" s="1">
        <v>320.38</v>
      </c>
      <c r="D65" s="1">
        <v>0.22</v>
      </c>
      <c r="F65" s="17" t="s">
        <v>429</v>
      </c>
      <c r="G65" s="8">
        <f t="shared" ref="G65:H65" si="49">C65/C$65</f>
        <v>1</v>
      </c>
      <c r="H65" s="8">
        <f t="shared" si="49"/>
        <v>1</v>
      </c>
      <c r="I65" s="11">
        <v>1.0</v>
      </c>
      <c r="N65" s="17"/>
    </row>
    <row r="66">
      <c r="B66" s="17" t="s">
        <v>430</v>
      </c>
      <c r="C66" s="1">
        <v>367.51</v>
      </c>
      <c r="D66" s="1">
        <v>0.26</v>
      </c>
      <c r="F66" s="17" t="s">
        <v>430</v>
      </c>
      <c r="G66" s="8">
        <f t="shared" ref="G66:H66" si="50">C66/C$65</f>
        <v>1.147106561</v>
      </c>
      <c r="H66" s="8">
        <f t="shared" si="50"/>
        <v>1.181818182</v>
      </c>
      <c r="I66" s="11">
        <v>1.198237885462555</v>
      </c>
      <c r="N66" s="17"/>
    </row>
    <row r="67">
      <c r="B67" s="17" t="s">
        <v>431</v>
      </c>
      <c r="C67" s="1">
        <v>1204.68</v>
      </c>
      <c r="D67" s="1">
        <v>0.58</v>
      </c>
      <c r="F67" s="17" t="s">
        <v>431</v>
      </c>
      <c r="G67" s="8">
        <f t="shared" ref="G67:H67" si="51">C67/C$65</f>
        <v>3.76015981</v>
      </c>
      <c r="H67" s="8">
        <f t="shared" si="51"/>
        <v>2.636363636</v>
      </c>
      <c r="I67" s="11">
        <v>3.4185022026431717</v>
      </c>
      <c r="N67" s="17"/>
    </row>
    <row r="68">
      <c r="B68" s="17" t="s">
        <v>432</v>
      </c>
      <c r="C68" s="1">
        <v>1106.86</v>
      </c>
      <c r="D68" s="1">
        <v>0.6</v>
      </c>
      <c r="F68" s="17" t="s">
        <v>432</v>
      </c>
      <c r="G68" s="8">
        <f t="shared" ref="G68:H68" si="52">C68/C$65</f>
        <v>3.454834884</v>
      </c>
      <c r="H68" s="8">
        <f t="shared" si="52"/>
        <v>2.727272727</v>
      </c>
      <c r="I68" s="11">
        <v>3.39647577092511</v>
      </c>
      <c r="N68" s="17"/>
    </row>
    <row r="69">
      <c r="B69" s="17" t="s">
        <v>433</v>
      </c>
      <c r="C69" s="1">
        <v>812.43</v>
      </c>
      <c r="D69" s="1">
        <v>0.49</v>
      </c>
      <c r="F69" s="17" t="s">
        <v>433</v>
      </c>
      <c r="G69" s="8">
        <f t="shared" ref="G69:H69" si="53">C69/C$65</f>
        <v>2.535832449</v>
      </c>
      <c r="H69" s="8">
        <f t="shared" si="53"/>
        <v>2.227272727</v>
      </c>
      <c r="I69" s="11">
        <v>2.5991189427312777</v>
      </c>
      <c r="N69" s="17"/>
    </row>
    <row r="70">
      <c r="B70" s="17" t="s">
        <v>434</v>
      </c>
      <c r="C70" s="1">
        <v>1021.17</v>
      </c>
      <c r="D70" s="1">
        <v>0.6</v>
      </c>
      <c r="F70" s="17" t="s">
        <v>434</v>
      </c>
      <c r="G70" s="8">
        <f t="shared" ref="G70:H70" si="54">C70/C$65</f>
        <v>3.187371247</v>
      </c>
      <c r="H70" s="8">
        <f t="shared" si="54"/>
        <v>2.727272727</v>
      </c>
      <c r="I70" s="11">
        <v>3.343612334801762</v>
      </c>
      <c r="N70" s="17"/>
    </row>
    <row r="71">
      <c r="B71" s="17" t="s">
        <v>435</v>
      </c>
      <c r="C71" s="1">
        <v>277.39</v>
      </c>
      <c r="D71" s="1">
        <v>0.3</v>
      </c>
      <c r="F71" s="17" t="s">
        <v>435</v>
      </c>
      <c r="G71" s="8">
        <f t="shared" ref="G71:H71" si="55">C71/C$65</f>
        <v>0.865815594</v>
      </c>
      <c r="H71" s="8">
        <f t="shared" si="55"/>
        <v>1.363636364</v>
      </c>
      <c r="I71" s="11">
        <v>1.2334801762114536</v>
      </c>
      <c r="N71" s="17"/>
    </row>
    <row r="72">
      <c r="B72" s="17" t="s">
        <v>708</v>
      </c>
      <c r="C72" s="1">
        <v>284.87</v>
      </c>
      <c r="D72" s="1">
        <v>0.29</v>
      </c>
      <c r="F72" s="17" t="s">
        <v>708</v>
      </c>
      <c r="G72" s="8">
        <f t="shared" ref="G72:H72" si="56">C72/C$65</f>
        <v>0.8891628691</v>
      </c>
      <c r="H72" s="8">
        <f t="shared" si="56"/>
        <v>1.318181818</v>
      </c>
      <c r="I72" s="11">
        <v>1.303964757709251</v>
      </c>
      <c r="N72" s="17"/>
    </row>
    <row r="73">
      <c r="C73" s="8">
        <f>AVERAGE(C65:C72)</f>
        <v>674.41125</v>
      </c>
      <c r="N73" s="17"/>
    </row>
    <row r="74">
      <c r="N74" s="17"/>
    </row>
    <row r="75">
      <c r="B75" s="1" t="s">
        <v>870</v>
      </c>
      <c r="C75" s="1" t="s">
        <v>770</v>
      </c>
      <c r="D75" s="1" t="s">
        <v>869</v>
      </c>
      <c r="E75" s="1" t="s">
        <v>674</v>
      </c>
      <c r="N75" s="17"/>
    </row>
    <row r="76">
      <c r="B76" s="17" t="s">
        <v>430</v>
      </c>
      <c r="C76" s="8">
        <f t="shared" ref="C76:D76" si="57">1-(C66/C65)</f>
        <v>-0.147106561</v>
      </c>
      <c r="D76" s="8">
        <f t="shared" si="57"/>
        <v>-0.1818181818</v>
      </c>
      <c r="E76" s="8">
        <v>-0.19823788546255505</v>
      </c>
      <c r="N76" s="17"/>
    </row>
    <row r="77">
      <c r="B77" s="17" t="s">
        <v>431</v>
      </c>
      <c r="C77" s="8">
        <f t="shared" ref="C77:D77" si="58">1-(C67/C66)</f>
        <v>-2.27795162</v>
      </c>
      <c r="D77" s="8">
        <f t="shared" si="58"/>
        <v>-1.230769231</v>
      </c>
      <c r="E77" s="8">
        <v>-1.8529411764705879</v>
      </c>
      <c r="N77" s="17"/>
    </row>
    <row r="78">
      <c r="B78" s="17" t="s">
        <v>432</v>
      </c>
      <c r="C78" s="8">
        <f t="shared" ref="C78:D78" si="59">1-(C68/C67)</f>
        <v>0.08119998672</v>
      </c>
      <c r="D78" s="8">
        <f t="shared" si="59"/>
        <v>-0.03448275862</v>
      </c>
      <c r="E78" s="8">
        <v>0.006443298969072142</v>
      </c>
      <c r="N78" s="17"/>
    </row>
    <row r="79">
      <c r="B79" s="17" t="s">
        <v>433</v>
      </c>
      <c r="C79" s="8">
        <f t="shared" ref="C79:D79" si="60">1-(C69/C68)</f>
        <v>0.2660047341</v>
      </c>
      <c r="D79" s="8">
        <f t="shared" si="60"/>
        <v>0.1833333333</v>
      </c>
      <c r="E79" s="8">
        <v>0.2347600518806744</v>
      </c>
      <c r="K79" s="17"/>
      <c r="L79" s="24"/>
      <c r="N79" s="17"/>
    </row>
    <row r="80">
      <c r="B80" s="17" t="s">
        <v>434</v>
      </c>
      <c r="C80" s="8">
        <f t="shared" ref="C80:D80" si="61">1-(C70/C69)</f>
        <v>-0.256932905</v>
      </c>
      <c r="D80" s="8">
        <f t="shared" si="61"/>
        <v>-0.2244897959</v>
      </c>
      <c r="E80" s="8">
        <v>-0.2864406779661015</v>
      </c>
      <c r="K80" s="17"/>
      <c r="L80" s="24"/>
      <c r="N80" s="17"/>
    </row>
    <row r="81">
      <c r="B81" s="17" t="s">
        <v>435</v>
      </c>
      <c r="C81" s="8">
        <f t="shared" ref="C81:D81" si="62">1-(C71/C70)</f>
        <v>0.728360606</v>
      </c>
      <c r="D81" s="8">
        <f t="shared" si="62"/>
        <v>0.5</v>
      </c>
      <c r="E81" s="8">
        <v>0.6310935441370225</v>
      </c>
      <c r="K81" s="17"/>
      <c r="L81" s="24"/>
      <c r="N81" s="17"/>
    </row>
    <row r="82">
      <c r="B82" s="17" t="s">
        <v>708</v>
      </c>
      <c r="C82" s="8">
        <f t="shared" ref="C82:D82" si="63">1-(C72/C71)</f>
        <v>-0.02696564404</v>
      </c>
      <c r="D82" s="8">
        <f t="shared" si="63"/>
        <v>0.03333333333</v>
      </c>
      <c r="E82" s="8">
        <v>-0.05714285714285716</v>
      </c>
      <c r="K82" s="17"/>
      <c r="L82" s="24"/>
      <c r="N82" s="17"/>
    </row>
    <row r="83">
      <c r="K83" s="17"/>
      <c r="L83" s="24"/>
      <c r="N83" s="17"/>
    </row>
    <row r="84">
      <c r="K84" s="17"/>
      <c r="L84" s="24"/>
      <c r="N84" s="17"/>
    </row>
    <row r="85">
      <c r="C85" s="1" t="s">
        <v>871</v>
      </c>
      <c r="D85" s="1" t="s">
        <v>869</v>
      </c>
      <c r="E85" s="1" t="s">
        <v>674</v>
      </c>
      <c r="F85" s="1" t="s">
        <v>872</v>
      </c>
      <c r="K85" s="17"/>
      <c r="L85" s="24"/>
      <c r="N85" s="17"/>
    </row>
    <row r="86">
      <c r="C86" s="17" t="s">
        <v>430</v>
      </c>
      <c r="D86" s="9">
        <f t="shared" ref="D86:D92" si="64">abs(C76-D76)</f>
        <v>0.03471162086</v>
      </c>
      <c r="E86" s="9">
        <f t="shared" ref="E86:E92" si="65">abs(C76-E76)</f>
        <v>0.0511313245</v>
      </c>
      <c r="F86" s="9">
        <f t="shared" ref="F86:F92" si="66">D86/E86</f>
        <v>0.6788719282</v>
      </c>
      <c r="K86" s="17"/>
      <c r="L86" s="24"/>
      <c r="N86" s="17"/>
    </row>
    <row r="87">
      <c r="C87" s="17" t="s">
        <v>431</v>
      </c>
      <c r="D87" s="9">
        <f t="shared" si="64"/>
        <v>1.04718239</v>
      </c>
      <c r="E87" s="9">
        <f t="shared" si="65"/>
        <v>0.4250104439</v>
      </c>
      <c r="F87" s="9">
        <f t="shared" si="66"/>
        <v>2.463898016</v>
      </c>
      <c r="N87" s="17"/>
    </row>
    <row r="88">
      <c r="C88" s="17" t="s">
        <v>432</v>
      </c>
      <c r="D88" s="9">
        <f t="shared" si="64"/>
        <v>0.1156827453</v>
      </c>
      <c r="E88" s="9">
        <f t="shared" si="65"/>
        <v>0.07475668775</v>
      </c>
      <c r="F88" s="9">
        <f t="shared" si="66"/>
        <v>1.547456807</v>
      </c>
      <c r="I88" s="1" t="s">
        <v>873</v>
      </c>
      <c r="N88" s="17"/>
    </row>
    <row r="89">
      <c r="C89" s="17" t="s">
        <v>433</v>
      </c>
      <c r="D89" s="9">
        <f t="shared" si="64"/>
        <v>0.08267140078</v>
      </c>
      <c r="E89" s="9">
        <f t="shared" si="65"/>
        <v>0.03124468223</v>
      </c>
      <c r="F89" s="9">
        <f t="shared" si="66"/>
        <v>2.64593508</v>
      </c>
      <c r="J89" s="1" t="s">
        <v>874</v>
      </c>
      <c r="K89" s="1" t="s">
        <v>875</v>
      </c>
      <c r="L89" s="1" t="s">
        <v>872</v>
      </c>
      <c r="N89" s="17"/>
    </row>
    <row r="90">
      <c r="C90" s="17" t="s">
        <v>434</v>
      </c>
      <c r="D90" s="9">
        <f t="shared" si="64"/>
        <v>0.03244310907</v>
      </c>
      <c r="E90" s="9">
        <f t="shared" si="65"/>
        <v>0.02950777298</v>
      </c>
      <c r="F90" s="9">
        <f t="shared" si="66"/>
        <v>1.099476707</v>
      </c>
      <c r="I90" s="19" t="s">
        <v>430</v>
      </c>
      <c r="J90" s="9">
        <v>0.04688077374162547</v>
      </c>
      <c r="K90" s="9">
        <v>0.0017064846416383617</v>
      </c>
      <c r="L90" s="52">
        <v>27.47213341259033</v>
      </c>
      <c r="N90" s="17"/>
    </row>
    <row r="91">
      <c r="C91" s="17" t="s">
        <v>435</v>
      </c>
      <c r="D91" s="9">
        <f t="shared" si="64"/>
        <v>0.228360606</v>
      </c>
      <c r="E91" s="9">
        <f t="shared" si="65"/>
        <v>0.09726706183</v>
      </c>
      <c r="F91" s="9">
        <f t="shared" si="66"/>
        <v>2.347769139</v>
      </c>
      <c r="I91" s="19" t="s">
        <v>431</v>
      </c>
      <c r="J91" s="9">
        <v>0.2773704171934259</v>
      </c>
      <c r="K91" s="9">
        <v>0.009768009768009733</v>
      </c>
      <c r="L91" s="53">
        <v>28.39579646017708</v>
      </c>
      <c r="N91" s="17"/>
    </row>
    <row r="92">
      <c r="C92" s="17" t="s">
        <v>708</v>
      </c>
      <c r="D92" s="9">
        <f t="shared" si="64"/>
        <v>0.06029897737</v>
      </c>
      <c r="E92" s="9">
        <f t="shared" si="65"/>
        <v>0.0301772131</v>
      </c>
      <c r="F92" s="9">
        <f t="shared" si="66"/>
        <v>1.998162559</v>
      </c>
      <c r="I92" s="19" t="s">
        <v>432</v>
      </c>
      <c r="J92" s="9">
        <v>0.10316553727008704</v>
      </c>
      <c r="K92" s="9">
        <v>0.003355704697986628</v>
      </c>
      <c r="L92" s="53">
        <v>30.743330106485473</v>
      </c>
      <c r="N92" s="17"/>
    </row>
    <row r="93">
      <c r="A93" s="1" t="s">
        <v>876</v>
      </c>
      <c r="I93" s="19" t="s">
        <v>433</v>
      </c>
      <c r="J93" s="9">
        <v>0.08761259486856265</v>
      </c>
      <c r="K93" s="9">
        <v>0.03427041499330641</v>
      </c>
      <c r="L93" s="53">
        <v>2.556508139328773</v>
      </c>
      <c r="N93" s="17"/>
    </row>
    <row r="94">
      <c r="I94" s="19" t="s">
        <v>434</v>
      </c>
      <c r="J94" s="9">
        <v>0.006009603427955534</v>
      </c>
      <c r="K94" s="9">
        <v>0.004300695180864844</v>
      </c>
      <c r="L94" s="53">
        <v>1.3973562820016086</v>
      </c>
      <c r="N94" s="17"/>
    </row>
    <row r="95">
      <c r="I95" s="19" t="s">
        <v>435</v>
      </c>
      <c r="J95" s="9">
        <v>0.14158070126525135</v>
      </c>
      <c r="K95" s="9">
        <v>0.005908419497784312</v>
      </c>
      <c r="L95" s="53">
        <v>23.962533689143918</v>
      </c>
      <c r="N95" s="17"/>
    </row>
    <row r="96">
      <c r="I96" s="19" t="s">
        <v>708</v>
      </c>
      <c r="J96" s="9">
        <v>0.01087275933000309</v>
      </c>
      <c r="K96" s="9">
        <v>0.033773861967694496</v>
      </c>
      <c r="L96" s="9">
        <v>0.3219282219013965</v>
      </c>
      <c r="N96" s="17"/>
    </row>
    <row r="98">
      <c r="G98" s="1" t="s">
        <v>770</v>
      </c>
      <c r="H98" s="1" t="s">
        <v>869</v>
      </c>
      <c r="I98" s="1" t="s">
        <v>674</v>
      </c>
      <c r="J98" s="15" t="s">
        <v>877</v>
      </c>
      <c r="K98" s="1" t="s">
        <v>878</v>
      </c>
      <c r="L98" s="1" t="s">
        <v>879</v>
      </c>
      <c r="M98" s="1" t="s">
        <v>874</v>
      </c>
      <c r="N98" s="1" t="s">
        <v>875</v>
      </c>
    </row>
    <row r="99">
      <c r="A99" s="19" t="s">
        <v>682</v>
      </c>
      <c r="B99" s="19">
        <v>0.53</v>
      </c>
      <c r="C99" s="54"/>
      <c r="D99" s="54"/>
      <c r="E99" s="19" t="s">
        <v>429</v>
      </c>
      <c r="F99" s="19" t="s">
        <v>682</v>
      </c>
      <c r="G99" s="19">
        <v>797.31</v>
      </c>
      <c r="H99" s="19">
        <v>0.53</v>
      </c>
      <c r="I99" s="1">
        <v>4.97</v>
      </c>
      <c r="J99" s="23"/>
      <c r="K99" s="54"/>
      <c r="L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>
      <c r="A100" s="19" t="s">
        <v>682</v>
      </c>
      <c r="B100" s="19">
        <v>0.52</v>
      </c>
      <c r="C100" s="54"/>
      <c r="D100" s="54"/>
      <c r="E100" s="19" t="s">
        <v>430</v>
      </c>
      <c r="F100" s="19" t="s">
        <v>682</v>
      </c>
      <c r="G100" s="19">
        <v>723.34</v>
      </c>
      <c r="H100" s="19">
        <v>0.52</v>
      </c>
      <c r="I100" s="1">
        <v>4.82</v>
      </c>
      <c r="J100" s="54">
        <f t="shared" ref="J100:L100" si="67">1-(G100/G99)</f>
        <v>0.0927744541</v>
      </c>
      <c r="K100" s="54">
        <f t="shared" si="67"/>
        <v>0.01886792453</v>
      </c>
      <c r="L100" s="54">
        <f t="shared" si="67"/>
        <v>0.03018108652</v>
      </c>
      <c r="M100" s="8">
        <f t="shared" ref="M100:N100" si="68">abs(J100-K100)</f>
        <v>0.07390652957</v>
      </c>
      <c r="N100" s="8">
        <f t="shared" si="68"/>
        <v>0.01131316199</v>
      </c>
      <c r="O100" s="54">
        <f t="shared" ref="O100:O132" si="71">M100/N100</f>
        <v>6.532791596</v>
      </c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>
      <c r="A101" s="19" t="s">
        <v>682</v>
      </c>
      <c r="B101" s="19">
        <v>0.53</v>
      </c>
      <c r="C101" s="54"/>
      <c r="D101" s="54"/>
      <c r="E101" s="19" t="s">
        <v>431</v>
      </c>
      <c r="F101" s="19" t="s">
        <v>682</v>
      </c>
      <c r="G101" s="19">
        <v>719.9</v>
      </c>
      <c r="H101" s="19">
        <v>0.53</v>
      </c>
      <c r="I101" s="1">
        <v>4.88</v>
      </c>
      <c r="J101" s="54">
        <f t="shared" ref="J101:L101" si="69">1-(G101/G100)</f>
        <v>0.004755716537</v>
      </c>
      <c r="K101" s="54">
        <f t="shared" si="69"/>
        <v>-0.01923076923</v>
      </c>
      <c r="L101" s="54">
        <f t="shared" si="69"/>
        <v>-0.01244813278</v>
      </c>
      <c r="M101" s="8">
        <f t="shared" ref="M101:N101" si="70">abs(J101-K101)</f>
        <v>0.02398648577</v>
      </c>
      <c r="N101" s="8">
        <f t="shared" si="70"/>
        <v>0.006782636451</v>
      </c>
      <c r="O101" s="54">
        <f t="shared" si="71"/>
        <v>3.536454584</v>
      </c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>
      <c r="A102" s="19" t="s">
        <v>682</v>
      </c>
      <c r="B102" s="19">
        <v>0.76</v>
      </c>
      <c r="C102" s="54"/>
      <c r="D102" s="54"/>
      <c r="E102" s="19" t="s">
        <v>432</v>
      </c>
      <c r="F102" s="19" t="s">
        <v>682</v>
      </c>
      <c r="G102" s="19">
        <v>1247.3</v>
      </c>
      <c r="H102" s="19">
        <v>0.76</v>
      </c>
      <c r="I102" s="1">
        <v>7.05</v>
      </c>
      <c r="J102" s="54">
        <f t="shared" ref="J102:L102" si="72">1-(G102/G101)</f>
        <v>-0.7326017502</v>
      </c>
      <c r="K102" s="54">
        <f t="shared" si="72"/>
        <v>-0.4339622642</v>
      </c>
      <c r="L102" s="54">
        <f t="shared" si="72"/>
        <v>-0.4446721311</v>
      </c>
      <c r="M102" s="8">
        <f t="shared" ref="M102:N102" si="73">abs(J102-K102)</f>
        <v>0.2986394861</v>
      </c>
      <c r="N102" s="8">
        <f t="shared" si="73"/>
        <v>0.010709867</v>
      </c>
      <c r="O102" s="54">
        <f t="shared" si="71"/>
        <v>27.88451866</v>
      </c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>
      <c r="A103" s="19" t="s">
        <v>682</v>
      </c>
      <c r="B103" s="19">
        <v>0.77</v>
      </c>
      <c r="C103" s="54"/>
      <c r="D103" s="54"/>
      <c r="E103" s="19" t="s">
        <v>433</v>
      </c>
      <c r="F103" s="19" t="s">
        <v>682</v>
      </c>
      <c r="G103" s="19">
        <v>1282.87</v>
      </c>
      <c r="H103" s="19">
        <v>0.77</v>
      </c>
      <c r="I103" s="1">
        <v>7.21</v>
      </c>
      <c r="J103" s="54">
        <f t="shared" ref="J103:L103" si="74">1-(G103/G102)</f>
        <v>-0.02851759801</v>
      </c>
      <c r="K103" s="54">
        <f t="shared" si="74"/>
        <v>-0.01315789474</v>
      </c>
      <c r="L103" s="54">
        <f t="shared" si="74"/>
        <v>-0.02269503546</v>
      </c>
      <c r="M103" s="8">
        <f t="shared" ref="M103:N103" si="75">abs(J103-K103)</f>
        <v>0.01535970327</v>
      </c>
      <c r="N103" s="8">
        <f t="shared" si="75"/>
        <v>0.009537140724</v>
      </c>
      <c r="O103" s="54">
        <f t="shared" si="71"/>
        <v>1.610514484</v>
      </c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>
      <c r="A104" s="19" t="s">
        <v>682</v>
      </c>
      <c r="B104" s="19">
        <v>0.58</v>
      </c>
      <c r="C104" s="54"/>
      <c r="D104" s="54"/>
      <c r="E104" s="19" t="s">
        <v>434</v>
      </c>
      <c r="F104" s="19" t="s">
        <v>682</v>
      </c>
      <c r="G104" s="19">
        <v>681.62</v>
      </c>
      <c r="H104" s="19">
        <v>0.58</v>
      </c>
      <c r="I104" s="1">
        <v>5.26</v>
      </c>
      <c r="J104" s="54">
        <f t="shared" ref="J104:L104" si="76">1-(G104/G103)</f>
        <v>0.4686757037</v>
      </c>
      <c r="K104" s="54">
        <f t="shared" si="76"/>
        <v>0.2467532468</v>
      </c>
      <c r="L104" s="54">
        <f t="shared" si="76"/>
        <v>0.2704576976</v>
      </c>
      <c r="M104" s="8">
        <f t="shared" ref="M104:N104" si="77">abs(J104-K104)</f>
        <v>0.2219224569</v>
      </c>
      <c r="N104" s="8">
        <f t="shared" si="77"/>
        <v>0.02370445089</v>
      </c>
      <c r="O104" s="54">
        <f t="shared" si="71"/>
        <v>9.362058543</v>
      </c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>
      <c r="A105" s="19" t="s">
        <v>682</v>
      </c>
      <c r="B105" s="19">
        <v>0.6</v>
      </c>
      <c r="C105" s="54"/>
      <c r="D105" s="54"/>
      <c r="E105" s="19" t="s">
        <v>435</v>
      </c>
      <c r="F105" s="19" t="s">
        <v>682</v>
      </c>
      <c r="G105" s="19">
        <v>685.75</v>
      </c>
      <c r="H105" s="19">
        <v>0.6</v>
      </c>
      <c r="I105" s="1">
        <v>5.42</v>
      </c>
      <c r="J105" s="54">
        <f t="shared" ref="J105:L105" si="78">1-(G105/G104)</f>
        <v>-0.00605909451</v>
      </c>
      <c r="K105" s="54">
        <f t="shared" si="78"/>
        <v>-0.03448275862</v>
      </c>
      <c r="L105" s="54">
        <f t="shared" si="78"/>
        <v>-0.03041825095</v>
      </c>
      <c r="M105" s="8">
        <f t="shared" ref="M105:N105" si="79">abs(J105-K105)</f>
        <v>0.02842366411</v>
      </c>
      <c r="N105" s="8">
        <f t="shared" si="79"/>
        <v>0.00406450767</v>
      </c>
      <c r="O105" s="54">
        <f t="shared" si="71"/>
        <v>6.993138264</v>
      </c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>
      <c r="A106" s="19" t="s">
        <v>682</v>
      </c>
      <c r="B106" s="19">
        <v>0.59</v>
      </c>
      <c r="C106" s="54"/>
      <c r="D106" s="54"/>
      <c r="E106" s="19" t="s">
        <v>708</v>
      </c>
      <c r="F106" s="19" t="s">
        <v>682</v>
      </c>
      <c r="G106" s="19">
        <v>675.45</v>
      </c>
      <c r="H106" s="19">
        <v>0.59</v>
      </c>
      <c r="I106" s="1">
        <v>5.24</v>
      </c>
      <c r="J106" s="54">
        <f t="shared" ref="J106:L106" si="80">1-(G106/G105)</f>
        <v>0.01502005104</v>
      </c>
      <c r="K106" s="54">
        <f t="shared" si="80"/>
        <v>0.01666666667</v>
      </c>
      <c r="L106" s="54">
        <f t="shared" si="80"/>
        <v>0.0332103321</v>
      </c>
      <c r="M106" s="8">
        <f t="shared" ref="M106:N106" si="81">abs(J106-K106)</f>
        <v>0.001646615628</v>
      </c>
      <c r="N106" s="8">
        <f t="shared" si="81"/>
        <v>0.01654366544</v>
      </c>
      <c r="O106" s="54">
        <f t="shared" si="71"/>
        <v>0.09953148738</v>
      </c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>
      <c r="A107" s="1" t="s">
        <v>683</v>
      </c>
      <c r="B107" s="1">
        <v>0.38</v>
      </c>
      <c r="E107" s="1" t="s">
        <v>429</v>
      </c>
      <c r="F107" s="1" t="s">
        <v>683</v>
      </c>
      <c r="G107" s="1">
        <v>654.61</v>
      </c>
      <c r="H107" s="1">
        <v>0.38</v>
      </c>
      <c r="I107" s="1">
        <v>3.43</v>
      </c>
      <c r="J107" s="54">
        <f t="shared" ref="J107:L107" si="82">1-(G107/G106)</f>
        <v>0.03085350507</v>
      </c>
      <c r="K107" s="54">
        <f t="shared" si="82"/>
        <v>0.3559322034</v>
      </c>
      <c r="L107" s="54">
        <f t="shared" si="82"/>
        <v>0.3454198473</v>
      </c>
      <c r="M107" s="8">
        <f t="shared" ref="M107:N107" si="83">abs(J107-K107)</f>
        <v>0.3250786983</v>
      </c>
      <c r="N107" s="8">
        <f t="shared" si="83"/>
        <v>0.01051235606</v>
      </c>
      <c r="O107" s="54">
        <f t="shared" si="71"/>
        <v>30.92348627</v>
      </c>
    </row>
    <row r="108">
      <c r="A108" s="1" t="s">
        <v>683</v>
      </c>
      <c r="B108" s="1">
        <v>0.37</v>
      </c>
      <c r="E108" s="1" t="s">
        <v>430</v>
      </c>
      <c r="F108" s="1" t="s">
        <v>683</v>
      </c>
      <c r="G108" s="1">
        <v>588.51</v>
      </c>
      <c r="H108" s="1">
        <v>0.37</v>
      </c>
      <c r="I108" s="1">
        <v>3.3</v>
      </c>
      <c r="J108" s="54">
        <f t="shared" ref="J108:L108" si="84">1-(G108/G107)</f>
        <v>0.1009761537</v>
      </c>
      <c r="K108" s="54">
        <f t="shared" si="84"/>
        <v>0.02631578947</v>
      </c>
      <c r="L108" s="54">
        <f t="shared" si="84"/>
        <v>0.03790087464</v>
      </c>
      <c r="M108" s="8">
        <f t="shared" ref="M108:N108" si="85">abs(J108-K108)</f>
        <v>0.07466036427</v>
      </c>
      <c r="N108" s="8">
        <f t="shared" si="85"/>
        <v>0.01158508516</v>
      </c>
      <c r="O108" s="54">
        <f t="shared" si="71"/>
        <v>6.444524423</v>
      </c>
    </row>
    <row r="109">
      <c r="A109" s="1" t="s">
        <v>683</v>
      </c>
      <c r="B109" s="1">
        <v>0.38</v>
      </c>
      <c r="E109" s="1" t="s">
        <v>431</v>
      </c>
      <c r="F109" s="1" t="s">
        <v>683</v>
      </c>
      <c r="G109" s="1">
        <v>595.39</v>
      </c>
      <c r="H109" s="1">
        <v>0.38</v>
      </c>
      <c r="I109" s="1">
        <v>3.34</v>
      </c>
      <c r="J109" s="54">
        <f t="shared" ref="J109:L109" si="86">1-(G109/G108)</f>
        <v>-0.01169054052</v>
      </c>
      <c r="K109" s="54">
        <f t="shared" si="86"/>
        <v>-0.02702702703</v>
      </c>
      <c r="L109" s="54">
        <f t="shared" si="86"/>
        <v>-0.01212121212</v>
      </c>
      <c r="M109" s="8">
        <f t="shared" ref="M109:N109" si="87">abs(J109-K109)</f>
        <v>0.01533648651</v>
      </c>
      <c r="N109" s="8">
        <f t="shared" si="87"/>
        <v>0.01490581491</v>
      </c>
      <c r="O109" s="54">
        <f t="shared" si="71"/>
        <v>1.028892859</v>
      </c>
    </row>
    <row r="110">
      <c r="A110" s="1" t="s">
        <v>683</v>
      </c>
      <c r="B110" s="1">
        <v>0.57</v>
      </c>
      <c r="E110" s="1" t="s">
        <v>432</v>
      </c>
      <c r="F110" s="1" t="s">
        <v>683</v>
      </c>
      <c r="G110" s="1">
        <v>1035.79</v>
      </c>
      <c r="H110" s="1">
        <v>0.57</v>
      </c>
      <c r="I110" s="1">
        <v>5.12</v>
      </c>
      <c r="J110" s="54">
        <f t="shared" ref="J110:L110" si="88">1-(G110/G109)</f>
        <v>-0.7396832328</v>
      </c>
      <c r="K110" s="54">
        <f t="shared" si="88"/>
        <v>-0.5</v>
      </c>
      <c r="L110" s="54">
        <f t="shared" si="88"/>
        <v>-0.5329341317</v>
      </c>
      <c r="M110" s="8">
        <f t="shared" ref="M110:N110" si="89">abs(J110-K110)</f>
        <v>0.2396832328</v>
      </c>
      <c r="N110" s="8">
        <f t="shared" si="89"/>
        <v>0.03293413174</v>
      </c>
      <c r="O110" s="54">
        <f t="shared" si="71"/>
        <v>7.277654524</v>
      </c>
    </row>
    <row r="111">
      <c r="A111" s="1" t="s">
        <v>683</v>
      </c>
      <c r="B111" s="1">
        <v>0.58</v>
      </c>
      <c r="E111" s="1" t="s">
        <v>433</v>
      </c>
      <c r="F111" s="1" t="s">
        <v>683</v>
      </c>
      <c r="G111" s="1">
        <v>1070.74</v>
      </c>
      <c r="H111" s="1">
        <v>0.58</v>
      </c>
      <c r="I111" s="1">
        <v>5.24</v>
      </c>
      <c r="J111" s="54">
        <f t="shared" ref="J111:L111" si="90">1-(G111/G110)</f>
        <v>-0.0337423609</v>
      </c>
      <c r="K111" s="54">
        <f t="shared" si="90"/>
        <v>-0.01754385965</v>
      </c>
      <c r="L111" s="54">
        <f t="shared" si="90"/>
        <v>-0.0234375</v>
      </c>
      <c r="M111" s="8">
        <f t="shared" ref="M111:N111" si="91">abs(J111-K111)</f>
        <v>0.01619850125</v>
      </c>
      <c r="N111" s="8">
        <f t="shared" si="91"/>
        <v>0.005893640351</v>
      </c>
      <c r="O111" s="54">
        <f t="shared" si="71"/>
        <v>2.748471283</v>
      </c>
    </row>
    <row r="112">
      <c r="A112" s="1" t="s">
        <v>683</v>
      </c>
      <c r="B112" s="1">
        <v>0.42</v>
      </c>
      <c r="E112" s="1" t="s">
        <v>434</v>
      </c>
      <c r="F112" s="1" t="s">
        <v>683</v>
      </c>
      <c r="G112" s="1">
        <v>540.0</v>
      </c>
      <c r="H112" s="1">
        <v>0.42</v>
      </c>
      <c r="I112" s="1">
        <v>3.54</v>
      </c>
      <c r="J112" s="54">
        <f t="shared" ref="J112:L112" si="92">1-(G112/G111)</f>
        <v>0.4956758877</v>
      </c>
      <c r="K112" s="54">
        <f t="shared" si="92"/>
        <v>0.275862069</v>
      </c>
      <c r="L112" s="54">
        <f t="shared" si="92"/>
        <v>0.3244274809</v>
      </c>
      <c r="M112" s="8">
        <f t="shared" ref="M112:N112" si="93">abs(J112-K112)</f>
        <v>0.2198138187</v>
      </c>
      <c r="N112" s="8">
        <f t="shared" si="93"/>
        <v>0.04856541195</v>
      </c>
      <c r="O112" s="54">
        <f t="shared" si="71"/>
        <v>4.526139281</v>
      </c>
    </row>
    <row r="113">
      <c r="A113" s="1" t="s">
        <v>683</v>
      </c>
      <c r="B113" s="1">
        <v>0.42</v>
      </c>
      <c r="E113" s="1" t="s">
        <v>435</v>
      </c>
      <c r="F113" s="1" t="s">
        <v>683</v>
      </c>
      <c r="G113" s="1">
        <v>541.41</v>
      </c>
      <c r="H113" s="1">
        <v>0.42</v>
      </c>
      <c r="I113" s="1">
        <v>3.6</v>
      </c>
      <c r="J113" s="54">
        <f t="shared" ref="J113:L113" si="94">1-(G113/G112)</f>
        <v>-0.002611111111</v>
      </c>
      <c r="K113" s="54">
        <f t="shared" si="94"/>
        <v>0</v>
      </c>
      <c r="L113" s="54">
        <f t="shared" si="94"/>
        <v>-0.01694915254</v>
      </c>
      <c r="M113" s="8">
        <f t="shared" ref="M113:N113" si="95">abs(J113-K113)</f>
        <v>0.002611111111</v>
      </c>
      <c r="N113" s="8">
        <f t="shared" si="95"/>
        <v>0.01694915254</v>
      </c>
      <c r="O113" s="54">
        <f t="shared" si="71"/>
        <v>0.1540555556</v>
      </c>
    </row>
    <row r="114">
      <c r="A114" s="1" t="s">
        <v>683</v>
      </c>
      <c r="B114" s="1">
        <v>0.42</v>
      </c>
      <c r="E114" s="1" t="s">
        <v>708</v>
      </c>
      <c r="F114" s="1" t="s">
        <v>683</v>
      </c>
      <c r="G114" s="1">
        <v>524.82</v>
      </c>
      <c r="H114" s="1">
        <v>0.42</v>
      </c>
      <c r="I114" s="1">
        <v>3.51</v>
      </c>
      <c r="J114" s="54">
        <f t="shared" ref="J114:L114" si="96">1-(G114/G113)</f>
        <v>0.030642212</v>
      </c>
      <c r="K114" s="54">
        <f t="shared" si="96"/>
        <v>0</v>
      </c>
      <c r="L114" s="54">
        <f t="shared" si="96"/>
        <v>0.025</v>
      </c>
      <c r="M114" s="8">
        <f t="shared" ref="M114:N114" si="97">abs(J114-K114)</f>
        <v>0.030642212</v>
      </c>
      <c r="N114" s="8">
        <f t="shared" si="97"/>
        <v>0.025</v>
      </c>
      <c r="O114" s="54">
        <f t="shared" si="71"/>
        <v>1.22568848</v>
      </c>
    </row>
    <row r="115">
      <c r="A115" s="19" t="s">
        <v>684</v>
      </c>
      <c r="B115" s="19">
        <v>0.35</v>
      </c>
      <c r="C115" s="54"/>
      <c r="D115" s="54"/>
      <c r="E115" s="19" t="s">
        <v>429</v>
      </c>
      <c r="F115" s="19" t="s">
        <v>684</v>
      </c>
      <c r="G115" s="19">
        <v>533.97</v>
      </c>
      <c r="H115" s="19">
        <v>0.35</v>
      </c>
      <c r="I115" s="1">
        <v>3.15</v>
      </c>
      <c r="J115" s="54">
        <f t="shared" ref="J115:L115" si="98">1-(G115/G114)</f>
        <v>-0.01743454899</v>
      </c>
      <c r="K115" s="54">
        <f t="shared" si="98"/>
        <v>0.1666666667</v>
      </c>
      <c r="L115" s="54">
        <f t="shared" si="98"/>
        <v>0.1025641026</v>
      </c>
      <c r="M115" s="8">
        <f t="shared" ref="M115:N115" si="99">abs(J115-K115)</f>
        <v>0.1841012157</v>
      </c>
      <c r="N115" s="8">
        <f t="shared" si="99"/>
        <v>0.0641025641</v>
      </c>
      <c r="O115" s="54">
        <f t="shared" si="71"/>
        <v>2.871978964</v>
      </c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>
      <c r="A116" s="19" t="s">
        <v>684</v>
      </c>
      <c r="B116" s="19">
        <v>0.35</v>
      </c>
      <c r="C116" s="54"/>
      <c r="D116" s="54"/>
      <c r="E116" s="19" t="s">
        <v>430</v>
      </c>
      <c r="F116" s="19" t="s">
        <v>684</v>
      </c>
      <c r="G116" s="19">
        <v>447.98</v>
      </c>
      <c r="H116" s="19">
        <v>0.35</v>
      </c>
      <c r="I116" s="1">
        <v>3.0</v>
      </c>
      <c r="J116" s="54">
        <f t="shared" ref="J116:L116" si="100">1-(G116/G115)</f>
        <v>0.1610390097</v>
      </c>
      <c r="K116" s="54">
        <f t="shared" si="100"/>
        <v>0</v>
      </c>
      <c r="L116" s="54">
        <f t="shared" si="100"/>
        <v>0.04761904762</v>
      </c>
      <c r="M116" s="8">
        <f t="shared" ref="M116:N116" si="101">abs(J116-K116)</f>
        <v>0.1610390097</v>
      </c>
      <c r="N116" s="8">
        <f t="shared" si="101"/>
        <v>0.04761904762</v>
      </c>
      <c r="O116" s="54">
        <f t="shared" si="71"/>
        <v>3.381819203</v>
      </c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>
      <c r="A117" s="19" t="s">
        <v>684</v>
      </c>
      <c r="B117" s="19">
        <v>0.35</v>
      </c>
      <c r="C117" s="54"/>
      <c r="D117" s="54"/>
      <c r="E117" s="19" t="s">
        <v>431</v>
      </c>
      <c r="F117" s="19" t="s">
        <v>684</v>
      </c>
      <c r="G117" s="19">
        <v>453.75</v>
      </c>
      <c r="H117" s="19">
        <v>0.35</v>
      </c>
      <c r="I117" s="1">
        <v>3.06</v>
      </c>
      <c r="J117" s="54">
        <f t="shared" ref="J117:L117" si="102">1-(G117/G116)</f>
        <v>-0.01288003929</v>
      </c>
      <c r="K117" s="54">
        <f t="shared" si="102"/>
        <v>0</v>
      </c>
      <c r="L117" s="54">
        <f t="shared" si="102"/>
        <v>-0.02</v>
      </c>
      <c r="M117" s="8">
        <f t="shared" ref="M117:N117" si="103">abs(J117-K117)</f>
        <v>0.01288003929</v>
      </c>
      <c r="N117" s="8">
        <f t="shared" si="103"/>
        <v>0.02</v>
      </c>
      <c r="O117" s="54">
        <f t="shared" si="71"/>
        <v>0.6440019644</v>
      </c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>
      <c r="A118" s="19" t="s">
        <v>684</v>
      </c>
      <c r="B118" s="19">
        <v>0.52</v>
      </c>
      <c r="C118" s="54"/>
      <c r="D118" s="54"/>
      <c r="E118" s="19" t="s">
        <v>432</v>
      </c>
      <c r="F118" s="19" t="s">
        <v>684</v>
      </c>
      <c r="G118" s="19">
        <v>860.82</v>
      </c>
      <c r="H118" s="19">
        <v>0.52</v>
      </c>
      <c r="I118" s="1">
        <v>4.62</v>
      </c>
      <c r="J118" s="54">
        <f t="shared" ref="J118:L118" si="104">1-(G118/G117)</f>
        <v>-0.8971239669</v>
      </c>
      <c r="K118" s="54">
        <f t="shared" si="104"/>
        <v>-0.4857142857</v>
      </c>
      <c r="L118" s="54">
        <f t="shared" si="104"/>
        <v>-0.5098039216</v>
      </c>
      <c r="M118" s="8">
        <f t="shared" ref="M118:N118" si="105">abs(J118-K118)</f>
        <v>0.4114096812</v>
      </c>
      <c r="N118" s="8">
        <f t="shared" si="105"/>
        <v>0.02408963585</v>
      </c>
      <c r="O118" s="54">
        <f t="shared" si="71"/>
        <v>17.0782856</v>
      </c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>
      <c r="A119" s="19" t="s">
        <v>684</v>
      </c>
      <c r="B119" s="19">
        <v>0.53</v>
      </c>
      <c r="C119" s="54"/>
      <c r="D119" s="54"/>
      <c r="E119" s="19" t="s">
        <v>433</v>
      </c>
      <c r="F119" s="19" t="s">
        <v>684</v>
      </c>
      <c r="G119" s="19">
        <v>897.99</v>
      </c>
      <c r="H119" s="19">
        <v>0.53</v>
      </c>
      <c r="I119" s="1">
        <v>4.74</v>
      </c>
      <c r="J119" s="54">
        <f t="shared" ref="J119:L119" si="106">1-(G119/G118)</f>
        <v>-0.04317975883</v>
      </c>
      <c r="K119" s="54">
        <f t="shared" si="106"/>
        <v>-0.01923076923</v>
      </c>
      <c r="L119" s="54">
        <f t="shared" si="106"/>
        <v>-0.02597402597</v>
      </c>
      <c r="M119" s="8">
        <f t="shared" ref="M119:N119" si="107">abs(J119-K119)</f>
        <v>0.0239489896</v>
      </c>
      <c r="N119" s="8">
        <f t="shared" si="107"/>
        <v>0.006743256743</v>
      </c>
      <c r="O119" s="54">
        <f t="shared" si="71"/>
        <v>3.551546458</v>
      </c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>
      <c r="A120" s="19" t="s">
        <v>684</v>
      </c>
      <c r="B120" s="19">
        <v>0.39</v>
      </c>
      <c r="C120" s="54"/>
      <c r="D120" s="54"/>
      <c r="E120" s="19" t="s">
        <v>434</v>
      </c>
      <c r="F120" s="19" t="s">
        <v>684</v>
      </c>
      <c r="G120" s="19">
        <v>430.28</v>
      </c>
      <c r="H120" s="19">
        <v>0.39</v>
      </c>
      <c r="I120" s="1">
        <v>3.24</v>
      </c>
      <c r="J120" s="54">
        <f t="shared" ref="J120:L120" si="108">1-(G120/G119)</f>
        <v>0.5208409893</v>
      </c>
      <c r="K120" s="54">
        <f t="shared" si="108"/>
        <v>0.2641509434</v>
      </c>
      <c r="L120" s="54">
        <f t="shared" si="108"/>
        <v>0.3164556962</v>
      </c>
      <c r="M120" s="8">
        <f t="shared" ref="M120:N120" si="109">abs(J120-K120)</f>
        <v>0.2566900459</v>
      </c>
      <c r="N120" s="8">
        <f t="shared" si="109"/>
        <v>0.05230475281</v>
      </c>
      <c r="O120" s="54">
        <f t="shared" si="71"/>
        <v>4.90758549</v>
      </c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>
      <c r="A121" s="19" t="s">
        <v>684</v>
      </c>
      <c r="B121" s="19">
        <v>0.4</v>
      </c>
      <c r="C121" s="54"/>
      <c r="D121" s="54"/>
      <c r="E121" s="19" t="s">
        <v>435</v>
      </c>
      <c r="F121" s="19" t="s">
        <v>684</v>
      </c>
      <c r="G121" s="19">
        <v>423.63</v>
      </c>
      <c r="H121" s="19">
        <v>0.4</v>
      </c>
      <c r="I121" s="1">
        <v>3.3</v>
      </c>
      <c r="J121" s="54">
        <f t="shared" ref="J121:L121" si="110">1-(G121/G120)</f>
        <v>0.01545505252</v>
      </c>
      <c r="K121" s="54">
        <f t="shared" si="110"/>
        <v>-0.02564102564</v>
      </c>
      <c r="L121" s="54">
        <f t="shared" si="110"/>
        <v>-0.01851851852</v>
      </c>
      <c r="M121" s="8">
        <f t="shared" ref="M121:N121" si="111">abs(J121-K121)</f>
        <v>0.04109607816</v>
      </c>
      <c r="N121" s="8">
        <f t="shared" si="111"/>
        <v>0.007122507123</v>
      </c>
      <c r="O121" s="54">
        <f t="shared" si="71"/>
        <v>5.769889374</v>
      </c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>
      <c r="A122" s="19" t="s">
        <v>684</v>
      </c>
      <c r="B122" s="19">
        <v>0.39</v>
      </c>
      <c r="C122" s="54"/>
      <c r="D122" s="54"/>
      <c r="E122" s="19" t="s">
        <v>708</v>
      </c>
      <c r="F122" s="19" t="s">
        <v>684</v>
      </c>
      <c r="G122" s="19">
        <v>415.94</v>
      </c>
      <c r="H122" s="19">
        <v>0.39</v>
      </c>
      <c r="I122" s="1">
        <v>3.23</v>
      </c>
      <c r="J122" s="54">
        <f t="shared" ref="J122:L122" si="112">1-(G122/G121)</f>
        <v>0.01815263319</v>
      </c>
      <c r="K122" s="54">
        <f t="shared" si="112"/>
        <v>0.025</v>
      </c>
      <c r="L122" s="54">
        <f t="shared" si="112"/>
        <v>0.02121212121</v>
      </c>
      <c r="M122" s="8">
        <f t="shared" ref="M122:N122" si="113">abs(J122-K122)</f>
        <v>0.006847366806</v>
      </c>
      <c r="N122" s="8">
        <f t="shared" si="113"/>
        <v>0.003787878788</v>
      </c>
      <c r="O122" s="54">
        <f t="shared" si="71"/>
        <v>1.807704837</v>
      </c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</row>
    <row r="123">
      <c r="A123" s="1" t="s">
        <v>685</v>
      </c>
      <c r="B123" s="1">
        <v>0.56</v>
      </c>
      <c r="E123" s="1" t="s">
        <v>429</v>
      </c>
      <c r="F123" s="1" t="s">
        <v>685</v>
      </c>
      <c r="G123" s="1">
        <v>696.57</v>
      </c>
      <c r="H123" s="1">
        <v>0.56</v>
      </c>
      <c r="I123" s="1">
        <v>2.64</v>
      </c>
      <c r="J123" s="54">
        <f t="shared" ref="J123:L123" si="114">1-(G123/G122)</f>
        <v>-0.674688657</v>
      </c>
      <c r="K123" s="54">
        <f t="shared" si="114"/>
        <v>-0.4358974359</v>
      </c>
      <c r="L123" s="54">
        <f t="shared" si="114"/>
        <v>0.1826625387</v>
      </c>
      <c r="M123" s="8">
        <f t="shared" ref="M123:N123" si="115">abs(J123-K123)</f>
        <v>0.2387912211</v>
      </c>
      <c r="N123" s="8">
        <f t="shared" si="115"/>
        <v>0.6185599746</v>
      </c>
      <c r="O123" s="54">
        <f t="shared" si="71"/>
        <v>0.3860437644</v>
      </c>
    </row>
    <row r="124">
      <c r="A124" s="1" t="s">
        <v>685</v>
      </c>
      <c r="B124" s="1">
        <v>0.56</v>
      </c>
      <c r="E124" s="1" t="s">
        <v>430</v>
      </c>
      <c r="F124" s="1" t="s">
        <v>685</v>
      </c>
      <c r="G124" s="1">
        <v>745.26</v>
      </c>
      <c r="H124" s="1">
        <v>0.56</v>
      </c>
      <c r="I124" s="1">
        <v>3.55</v>
      </c>
      <c r="J124" s="54">
        <f t="shared" ref="J124:L124" si="116">1-(G124/G123)</f>
        <v>-0.06989965115</v>
      </c>
      <c r="K124" s="54">
        <f t="shared" si="116"/>
        <v>0</v>
      </c>
      <c r="L124" s="54">
        <f t="shared" si="116"/>
        <v>-0.3446969697</v>
      </c>
      <c r="M124" s="8">
        <f t="shared" ref="M124:N124" si="117">abs(J124-K124)</f>
        <v>0.06989965115</v>
      </c>
      <c r="N124" s="8">
        <f t="shared" si="117"/>
        <v>0.3446969697</v>
      </c>
      <c r="O124" s="54">
        <f t="shared" si="71"/>
        <v>0.2027858011</v>
      </c>
    </row>
    <row r="125">
      <c r="A125" s="1" t="s">
        <v>685</v>
      </c>
      <c r="B125" s="1">
        <v>0.57</v>
      </c>
      <c r="E125" s="1" t="s">
        <v>431</v>
      </c>
      <c r="F125" s="1" t="s">
        <v>685</v>
      </c>
      <c r="G125" s="1">
        <v>747.38</v>
      </c>
      <c r="H125" s="1">
        <v>0.57</v>
      </c>
      <c r="I125" s="1">
        <v>3.68</v>
      </c>
      <c r="J125" s="54">
        <f t="shared" ref="J125:L125" si="118">1-(G125/G124)</f>
        <v>-0.002844644822</v>
      </c>
      <c r="K125" s="54">
        <f t="shared" si="118"/>
        <v>-0.01785714286</v>
      </c>
      <c r="L125" s="54">
        <f t="shared" si="118"/>
        <v>-0.03661971831</v>
      </c>
      <c r="M125" s="8">
        <f t="shared" ref="M125:N125" si="119">abs(J125-K125)</f>
        <v>0.01501249804</v>
      </c>
      <c r="N125" s="8">
        <f t="shared" si="119"/>
        <v>0.01876257545</v>
      </c>
      <c r="O125" s="54">
        <f t="shared" si="71"/>
        <v>0.8001299221</v>
      </c>
    </row>
    <row r="126">
      <c r="A126" s="1" t="s">
        <v>685</v>
      </c>
      <c r="B126" s="1">
        <v>0.72</v>
      </c>
      <c r="E126" s="1" t="s">
        <v>432</v>
      </c>
      <c r="F126" s="1" t="s">
        <v>685</v>
      </c>
      <c r="G126" s="1">
        <v>1043.63</v>
      </c>
      <c r="H126" s="1">
        <v>0.72</v>
      </c>
      <c r="I126" s="1">
        <v>3.98</v>
      </c>
      <c r="J126" s="54">
        <f t="shared" ref="J126:L126" si="120">1-(G126/G125)</f>
        <v>-0.3963847039</v>
      </c>
      <c r="K126" s="54">
        <f t="shared" si="120"/>
        <v>-0.2631578947</v>
      </c>
      <c r="L126" s="54">
        <f t="shared" si="120"/>
        <v>-0.08152173913</v>
      </c>
      <c r="M126" s="8">
        <f t="shared" ref="M126:N126" si="121">abs(J126-K126)</f>
        <v>0.1332268092</v>
      </c>
      <c r="N126" s="8">
        <f t="shared" si="121"/>
        <v>0.1816361556</v>
      </c>
      <c r="O126" s="54">
        <f t="shared" si="71"/>
        <v>0.7334817714</v>
      </c>
    </row>
    <row r="127">
      <c r="A127" s="1" t="s">
        <v>685</v>
      </c>
      <c r="B127" s="1">
        <v>0.72</v>
      </c>
      <c r="E127" s="1" t="s">
        <v>433</v>
      </c>
      <c r="F127" s="1" t="s">
        <v>685</v>
      </c>
      <c r="G127" s="1">
        <v>1059.58</v>
      </c>
      <c r="H127" s="1">
        <v>0.72</v>
      </c>
      <c r="I127" s="1">
        <v>3.93</v>
      </c>
      <c r="J127" s="54">
        <f t="shared" ref="J127:L127" si="122">1-(G127/G126)</f>
        <v>-0.01528319424</v>
      </c>
      <c r="K127" s="54">
        <f t="shared" si="122"/>
        <v>0</v>
      </c>
      <c r="L127" s="54">
        <f t="shared" si="122"/>
        <v>0.01256281407</v>
      </c>
      <c r="M127" s="8">
        <f t="shared" ref="M127:N127" si="123">abs(J127-K127)</f>
        <v>0.01528319424</v>
      </c>
      <c r="N127" s="8">
        <f t="shared" si="123"/>
        <v>0.01256281407</v>
      </c>
      <c r="O127" s="54">
        <f t="shared" si="71"/>
        <v>1.216542261</v>
      </c>
    </row>
    <row r="128">
      <c r="A128" s="1" t="s">
        <v>685</v>
      </c>
      <c r="B128" s="1">
        <v>0.65</v>
      </c>
      <c r="E128" s="1" t="s">
        <v>434</v>
      </c>
      <c r="F128" s="1" t="s">
        <v>685</v>
      </c>
      <c r="G128" s="1">
        <v>794.93</v>
      </c>
      <c r="H128" s="1">
        <v>0.65</v>
      </c>
      <c r="I128" s="1">
        <v>3.65</v>
      </c>
      <c r="J128" s="54">
        <f t="shared" ref="J128:L128" si="124">1-(G128/G127)</f>
        <v>0.2497687763</v>
      </c>
      <c r="K128" s="54">
        <f t="shared" si="124"/>
        <v>0.09722222222</v>
      </c>
      <c r="L128" s="54">
        <f t="shared" si="124"/>
        <v>0.07124681934</v>
      </c>
      <c r="M128" s="8">
        <f t="shared" ref="M128:N128" si="125">abs(J128-K128)</f>
        <v>0.1525465541</v>
      </c>
      <c r="N128" s="8">
        <f t="shared" si="125"/>
        <v>0.02597540288</v>
      </c>
      <c r="O128" s="54">
        <f t="shared" si="71"/>
        <v>5.872731013</v>
      </c>
    </row>
    <row r="129">
      <c r="A129" s="1" t="s">
        <v>685</v>
      </c>
      <c r="B129" s="1">
        <v>0.67</v>
      </c>
      <c r="E129" s="1" t="s">
        <v>435</v>
      </c>
      <c r="F129" s="1" t="s">
        <v>685</v>
      </c>
      <c r="G129" s="1">
        <v>720.19</v>
      </c>
      <c r="H129" s="1">
        <v>0.67</v>
      </c>
      <c r="I129" s="1">
        <v>3.65</v>
      </c>
      <c r="J129" s="54">
        <f t="shared" ref="J129:L129" si="126">1-(G129/G128)</f>
        <v>0.09402085718</v>
      </c>
      <c r="K129" s="54">
        <f t="shared" si="126"/>
        <v>-0.03076923077</v>
      </c>
      <c r="L129" s="54">
        <f t="shared" si="126"/>
        <v>0</v>
      </c>
      <c r="M129" s="8">
        <f t="shared" ref="M129:N129" si="127">abs(J129-K129)</f>
        <v>0.124790088</v>
      </c>
      <c r="N129" s="8">
        <f t="shared" si="127"/>
        <v>0.03076923077</v>
      </c>
      <c r="O129" s="54">
        <f t="shared" si="71"/>
        <v>4.055677858</v>
      </c>
    </row>
    <row r="130">
      <c r="A130" s="1" t="s">
        <v>685</v>
      </c>
      <c r="B130" s="1">
        <v>0.65</v>
      </c>
      <c r="E130" s="1" t="s">
        <v>708</v>
      </c>
      <c r="F130" s="1" t="s">
        <v>685</v>
      </c>
      <c r="G130" s="1">
        <v>681.71</v>
      </c>
      <c r="H130" s="1">
        <v>0.65</v>
      </c>
      <c r="I130" s="1">
        <v>3.65</v>
      </c>
      <c r="J130" s="54">
        <f t="shared" ref="J130:L130" si="128">1-(G130/G129)</f>
        <v>0.05343034477</v>
      </c>
      <c r="K130" s="54">
        <f t="shared" si="128"/>
        <v>0.02985074627</v>
      </c>
      <c r="L130" s="54">
        <f t="shared" si="128"/>
        <v>0</v>
      </c>
      <c r="M130" s="8">
        <f t="shared" ref="M130:N130" si="129">abs(J130-K130)</f>
        <v>0.0235795985</v>
      </c>
      <c r="N130" s="8">
        <f t="shared" si="129"/>
        <v>0.02985074627</v>
      </c>
      <c r="O130" s="54">
        <f t="shared" si="71"/>
        <v>0.7899165498</v>
      </c>
    </row>
    <row r="131">
      <c r="A131" s="19" t="s">
        <v>686</v>
      </c>
      <c r="B131" s="19">
        <v>0.23</v>
      </c>
      <c r="C131" s="54"/>
      <c r="D131" s="54"/>
      <c r="E131" s="19" t="s">
        <v>429</v>
      </c>
      <c r="F131" s="19" t="s">
        <v>686</v>
      </c>
      <c r="G131" s="19">
        <v>486.09</v>
      </c>
      <c r="H131" s="19">
        <v>0.23</v>
      </c>
      <c r="I131" s="1">
        <v>2.36</v>
      </c>
      <c r="J131" s="54">
        <f t="shared" ref="J131:L131" si="130">1-(G131/G130)</f>
        <v>0.2869548635</v>
      </c>
      <c r="K131" s="54">
        <f t="shared" si="130"/>
        <v>0.6461538462</v>
      </c>
      <c r="L131" s="54">
        <f t="shared" si="130"/>
        <v>0.3534246575</v>
      </c>
      <c r="M131" s="8">
        <f t="shared" ref="M131:N131" si="131">abs(J131-K131)</f>
        <v>0.3591989826</v>
      </c>
      <c r="N131" s="8">
        <f t="shared" si="131"/>
        <v>0.2927291886</v>
      </c>
      <c r="O131" s="54">
        <f t="shared" si="71"/>
        <v>1.227069239</v>
      </c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>
      <c r="A132" s="19" t="s">
        <v>686</v>
      </c>
      <c r="B132" s="19">
        <v>0.23</v>
      </c>
      <c r="C132" s="54"/>
      <c r="D132" s="54"/>
      <c r="E132" s="19" t="s">
        <v>430</v>
      </c>
      <c r="F132" s="19" t="s">
        <v>686</v>
      </c>
      <c r="G132" s="19">
        <v>526.29</v>
      </c>
      <c r="H132" s="19">
        <v>0.23</v>
      </c>
      <c r="I132" s="1">
        <v>3.35</v>
      </c>
      <c r="J132" s="54">
        <f t="shared" ref="J132:L132" si="132">1-(G132/G131)</f>
        <v>-0.08270073443</v>
      </c>
      <c r="K132" s="54">
        <f t="shared" si="132"/>
        <v>0</v>
      </c>
      <c r="L132" s="54">
        <f t="shared" si="132"/>
        <v>-0.4194915254</v>
      </c>
      <c r="M132" s="8">
        <f t="shared" ref="M132:N132" si="133">abs(J132-K132)</f>
        <v>0.08270073443</v>
      </c>
      <c r="N132" s="8">
        <f t="shared" si="133"/>
        <v>0.4194915254</v>
      </c>
      <c r="O132" s="54">
        <f t="shared" si="71"/>
        <v>0.1971451851</v>
      </c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>
      <c r="A133" s="19" t="s">
        <v>686</v>
      </c>
      <c r="B133" s="19">
        <v>0.23</v>
      </c>
      <c r="C133" s="54"/>
      <c r="D133" s="54"/>
      <c r="E133" s="19" t="s">
        <v>431</v>
      </c>
      <c r="F133" s="19" t="s">
        <v>686</v>
      </c>
      <c r="G133" s="19">
        <v>526.11</v>
      </c>
      <c r="H133" s="19">
        <v>0.23</v>
      </c>
      <c r="I133" s="1">
        <v>3.35</v>
      </c>
      <c r="J133" s="54">
        <f t="shared" ref="J133:L133" si="134">1-(G133/G132)</f>
        <v>0.0003420167588</v>
      </c>
      <c r="K133" s="54">
        <f t="shared" si="134"/>
        <v>0</v>
      </c>
      <c r="L133" s="54">
        <f t="shared" si="134"/>
        <v>0</v>
      </c>
      <c r="M133" s="8">
        <f t="shared" ref="M133:N133" si="135">abs(J133-K133)</f>
        <v>0.0003420167588</v>
      </c>
      <c r="N133" s="8">
        <f t="shared" si="135"/>
        <v>0</v>
      </c>
      <c r="O133" s="19">
        <v>0.0</v>
      </c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</row>
    <row r="134">
      <c r="A134" s="19" t="s">
        <v>686</v>
      </c>
      <c r="B134" s="19">
        <v>0.33</v>
      </c>
      <c r="C134" s="54"/>
      <c r="D134" s="54"/>
      <c r="E134" s="19" t="s">
        <v>432</v>
      </c>
      <c r="F134" s="19" t="s">
        <v>686</v>
      </c>
      <c r="G134" s="19">
        <v>847.77</v>
      </c>
      <c r="H134" s="19">
        <v>0.33</v>
      </c>
      <c r="I134" s="1">
        <v>3.6</v>
      </c>
      <c r="J134" s="54">
        <f t="shared" ref="J134:L134" si="136">1-(G134/G133)</f>
        <v>-0.6113930547</v>
      </c>
      <c r="K134" s="54">
        <f t="shared" si="136"/>
        <v>-0.4347826087</v>
      </c>
      <c r="L134" s="54">
        <f t="shared" si="136"/>
        <v>-0.07462686567</v>
      </c>
      <c r="M134" s="8">
        <f t="shared" ref="M134:N134" si="137">abs(J134-K134)</f>
        <v>0.176610446</v>
      </c>
      <c r="N134" s="8">
        <f t="shared" si="137"/>
        <v>0.360155743</v>
      </c>
      <c r="O134" s="54">
        <f t="shared" ref="O134:O171" si="140">M134/N134</f>
        <v>0.4903724275</v>
      </c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</row>
    <row r="135">
      <c r="A135" s="19" t="s">
        <v>686</v>
      </c>
      <c r="B135" s="19">
        <v>0.34</v>
      </c>
      <c r="C135" s="54"/>
      <c r="D135" s="54"/>
      <c r="E135" s="19" t="s">
        <v>433</v>
      </c>
      <c r="F135" s="19" t="s">
        <v>686</v>
      </c>
      <c r="G135" s="19">
        <v>863.41</v>
      </c>
      <c r="H135" s="19">
        <v>0.34</v>
      </c>
      <c r="I135" s="1">
        <v>3.7</v>
      </c>
      <c r="J135" s="54">
        <f t="shared" ref="J135:L135" si="138">1-(G135/G134)</f>
        <v>-0.01844839992</v>
      </c>
      <c r="K135" s="54">
        <f t="shared" si="138"/>
        <v>-0.0303030303</v>
      </c>
      <c r="L135" s="54">
        <f t="shared" si="138"/>
        <v>-0.02777777778</v>
      </c>
      <c r="M135" s="8">
        <f t="shared" ref="M135:N135" si="139">abs(J135-K135)</f>
        <v>0.01185463038</v>
      </c>
      <c r="N135" s="8">
        <f t="shared" si="139"/>
        <v>0.002525252525</v>
      </c>
      <c r="O135" s="54">
        <f t="shared" si="140"/>
        <v>4.694433632</v>
      </c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>
      <c r="A136" s="19" t="s">
        <v>686</v>
      </c>
      <c r="B136" s="19">
        <v>0.27</v>
      </c>
      <c r="C136" s="54"/>
      <c r="D136" s="54"/>
      <c r="E136" s="19" t="s">
        <v>434</v>
      </c>
      <c r="F136" s="19" t="s">
        <v>686</v>
      </c>
      <c r="G136" s="19">
        <v>564.71</v>
      </c>
      <c r="H136" s="19">
        <v>0.27</v>
      </c>
      <c r="I136" s="1">
        <v>3.26</v>
      </c>
      <c r="J136" s="54">
        <f t="shared" ref="J136:L136" si="141">1-(G136/G135)</f>
        <v>0.3459538342</v>
      </c>
      <c r="K136" s="54">
        <f t="shared" si="141"/>
        <v>0.2058823529</v>
      </c>
      <c r="L136" s="54">
        <f t="shared" si="141"/>
        <v>0.1189189189</v>
      </c>
      <c r="M136" s="8">
        <f t="shared" ref="M136:N136" si="142">abs(J136-K136)</f>
        <v>0.1400714813</v>
      </c>
      <c r="N136" s="8">
        <f t="shared" si="142"/>
        <v>0.08696343402</v>
      </c>
      <c r="O136" s="54">
        <f t="shared" si="140"/>
        <v>1.610693999</v>
      </c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</row>
    <row r="137">
      <c r="A137" s="19" t="s">
        <v>686</v>
      </c>
      <c r="B137" s="19">
        <v>0.27</v>
      </c>
      <c r="C137" s="54"/>
      <c r="D137" s="54"/>
      <c r="E137" s="19" t="s">
        <v>435</v>
      </c>
      <c r="F137" s="19" t="s">
        <v>686</v>
      </c>
      <c r="G137" s="19">
        <v>442.72</v>
      </c>
      <c r="H137" s="19">
        <v>0.27</v>
      </c>
      <c r="I137" s="1">
        <v>3.41</v>
      </c>
      <c r="J137" s="54">
        <f t="shared" ref="J137:L137" si="143">1-(G137/G136)</f>
        <v>0.2160223832</v>
      </c>
      <c r="K137" s="54">
        <f t="shared" si="143"/>
        <v>0</v>
      </c>
      <c r="L137" s="54">
        <f t="shared" si="143"/>
        <v>-0.04601226994</v>
      </c>
      <c r="M137" s="8">
        <f t="shared" ref="M137:N137" si="144">abs(J137-K137)</f>
        <v>0.2160223832</v>
      </c>
      <c r="N137" s="8">
        <f t="shared" si="144"/>
        <v>0.04601226994</v>
      </c>
      <c r="O137" s="54">
        <f t="shared" si="140"/>
        <v>4.694886461</v>
      </c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38">
      <c r="A138" s="19" t="s">
        <v>686</v>
      </c>
      <c r="B138" s="19">
        <v>0.27</v>
      </c>
      <c r="C138" s="54"/>
      <c r="D138" s="54"/>
      <c r="E138" s="19" t="s">
        <v>708</v>
      </c>
      <c r="F138" s="19" t="s">
        <v>686</v>
      </c>
      <c r="G138" s="19">
        <v>417.19</v>
      </c>
      <c r="H138" s="19">
        <v>0.27</v>
      </c>
      <c r="I138" s="1">
        <v>3.25</v>
      </c>
      <c r="J138" s="54">
        <f t="shared" ref="J138:L138" si="145">1-(G138/G137)</f>
        <v>0.05766624503</v>
      </c>
      <c r="K138" s="54">
        <f t="shared" si="145"/>
        <v>0</v>
      </c>
      <c r="L138" s="54">
        <f t="shared" si="145"/>
        <v>0.04692082111</v>
      </c>
      <c r="M138" s="8">
        <f t="shared" ref="M138:N138" si="146">abs(J138-K138)</f>
        <v>0.05766624503</v>
      </c>
      <c r="N138" s="8">
        <f t="shared" si="146"/>
        <v>0.04692082111</v>
      </c>
      <c r="O138" s="54">
        <f t="shared" si="140"/>
        <v>1.229011847</v>
      </c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</row>
    <row r="139">
      <c r="A139" s="1" t="s">
        <v>687</v>
      </c>
      <c r="B139" s="1">
        <v>0.23</v>
      </c>
      <c r="E139" s="1" t="s">
        <v>429</v>
      </c>
      <c r="F139" s="1" t="s">
        <v>687</v>
      </c>
      <c r="G139" s="1">
        <v>450.18</v>
      </c>
      <c r="H139" s="1">
        <v>0.23</v>
      </c>
      <c r="I139" s="1">
        <v>2.37</v>
      </c>
      <c r="J139" s="54">
        <f t="shared" ref="J139:L139" si="147">1-(G139/G138)</f>
        <v>-0.07907667969</v>
      </c>
      <c r="K139" s="54">
        <f t="shared" si="147"/>
        <v>0.1481481481</v>
      </c>
      <c r="L139" s="54">
        <f t="shared" si="147"/>
        <v>0.2707692308</v>
      </c>
      <c r="M139" s="8">
        <f t="shared" ref="M139:N139" si="148">abs(J139-K139)</f>
        <v>0.2272248278</v>
      </c>
      <c r="N139" s="8">
        <f t="shared" si="148"/>
        <v>0.1226210826</v>
      </c>
      <c r="O139" s="54">
        <f t="shared" si="140"/>
        <v>1.85306493</v>
      </c>
    </row>
    <row r="140">
      <c r="A140" s="1" t="s">
        <v>687</v>
      </c>
      <c r="B140" s="1">
        <v>0.23</v>
      </c>
      <c r="E140" s="1" t="s">
        <v>430</v>
      </c>
      <c r="F140" s="1" t="s">
        <v>687</v>
      </c>
      <c r="G140" s="1">
        <v>463.9</v>
      </c>
      <c r="H140" s="1">
        <v>0.23</v>
      </c>
      <c r="I140" s="1">
        <v>3.36</v>
      </c>
      <c r="J140" s="54">
        <f t="shared" ref="J140:L140" si="149">1-(G140/G139)</f>
        <v>-0.03047669821</v>
      </c>
      <c r="K140" s="54">
        <f t="shared" si="149"/>
        <v>0</v>
      </c>
      <c r="L140" s="54">
        <f t="shared" si="149"/>
        <v>-0.417721519</v>
      </c>
      <c r="M140" s="8">
        <f t="shared" ref="M140:N140" si="150">abs(J140-K140)</f>
        <v>0.03047669821</v>
      </c>
      <c r="N140" s="8">
        <f t="shared" si="150"/>
        <v>0.417721519</v>
      </c>
      <c r="O140" s="54">
        <f t="shared" si="140"/>
        <v>0.07295936844</v>
      </c>
    </row>
    <row r="141">
      <c r="A141" s="1" t="s">
        <v>687</v>
      </c>
      <c r="B141" s="1">
        <v>0.23</v>
      </c>
      <c r="E141" s="1" t="s">
        <v>431</v>
      </c>
      <c r="F141" s="1" t="s">
        <v>687</v>
      </c>
      <c r="G141" s="1">
        <v>469.47</v>
      </c>
      <c r="H141" s="1">
        <v>0.23</v>
      </c>
      <c r="I141" s="1">
        <v>3.29</v>
      </c>
      <c r="J141" s="54">
        <f t="shared" ref="J141:L141" si="151">1-(G141/G140)</f>
        <v>-0.01200689804</v>
      </c>
      <c r="K141" s="54">
        <f t="shared" si="151"/>
        <v>0</v>
      </c>
      <c r="L141" s="54">
        <f t="shared" si="151"/>
        <v>0.02083333333</v>
      </c>
      <c r="M141" s="8">
        <f t="shared" ref="M141:N141" si="152">abs(J141-K141)</f>
        <v>0.01200689804</v>
      </c>
      <c r="N141" s="8">
        <f t="shared" si="152"/>
        <v>0.02083333333</v>
      </c>
      <c r="O141" s="54">
        <f t="shared" si="140"/>
        <v>0.5763311058</v>
      </c>
    </row>
    <row r="142">
      <c r="A142" s="1" t="s">
        <v>687</v>
      </c>
      <c r="B142" s="1">
        <v>0.33</v>
      </c>
      <c r="E142" s="1" t="s">
        <v>432</v>
      </c>
      <c r="F142" s="1" t="s">
        <v>687</v>
      </c>
      <c r="G142" s="1">
        <v>763.42</v>
      </c>
      <c r="H142" s="1">
        <v>0.33</v>
      </c>
      <c r="I142" s="1">
        <v>3.67</v>
      </c>
      <c r="J142" s="54">
        <f t="shared" ref="J142:L142" si="153">1-(G142/G141)</f>
        <v>-0.6261315952</v>
      </c>
      <c r="K142" s="54">
        <f t="shared" si="153"/>
        <v>-0.4347826087</v>
      </c>
      <c r="L142" s="54">
        <f t="shared" si="153"/>
        <v>-0.1155015198</v>
      </c>
      <c r="M142" s="8">
        <f t="shared" ref="M142:N142" si="154">abs(J142-K142)</f>
        <v>0.1913489865</v>
      </c>
      <c r="N142" s="8">
        <f t="shared" si="154"/>
        <v>0.3192810889</v>
      </c>
      <c r="O142" s="54">
        <f t="shared" si="140"/>
        <v>0.5993119954</v>
      </c>
    </row>
    <row r="143">
      <c r="A143" s="1" t="s">
        <v>687</v>
      </c>
      <c r="B143" s="1">
        <v>0.34</v>
      </c>
      <c r="E143" s="1" t="s">
        <v>433</v>
      </c>
      <c r="F143" s="1" t="s">
        <v>687</v>
      </c>
      <c r="G143" s="1">
        <v>779.24</v>
      </c>
      <c r="H143" s="1">
        <v>0.34</v>
      </c>
      <c r="I143" s="1">
        <v>3.63</v>
      </c>
      <c r="J143" s="54">
        <f t="shared" ref="J143:L143" si="155">1-(G143/G142)</f>
        <v>-0.02072253805</v>
      </c>
      <c r="K143" s="54">
        <f t="shared" si="155"/>
        <v>-0.0303030303</v>
      </c>
      <c r="L143" s="54">
        <f t="shared" si="155"/>
        <v>0.01089918256</v>
      </c>
      <c r="M143" s="8">
        <f t="shared" ref="M143:N143" si="156">abs(J143-K143)</f>
        <v>0.009580492251</v>
      </c>
      <c r="N143" s="8">
        <f t="shared" si="156"/>
        <v>0.04120221286</v>
      </c>
      <c r="O143" s="54">
        <f t="shared" si="140"/>
        <v>0.2325237308</v>
      </c>
    </row>
    <row r="144">
      <c r="A144" s="1" t="s">
        <v>687</v>
      </c>
      <c r="B144" s="1">
        <v>0.26</v>
      </c>
      <c r="E144" s="1" t="s">
        <v>434</v>
      </c>
      <c r="F144" s="1" t="s">
        <v>687</v>
      </c>
      <c r="G144" s="1">
        <v>497.06</v>
      </c>
      <c r="H144" s="1">
        <v>0.26</v>
      </c>
      <c r="I144" s="1">
        <v>3.33</v>
      </c>
      <c r="J144" s="54">
        <f t="shared" ref="J144:L144" si="157">1-(G144/G143)</f>
        <v>0.3621220677</v>
      </c>
      <c r="K144" s="54">
        <f t="shared" si="157"/>
        <v>0.2352941176</v>
      </c>
      <c r="L144" s="54">
        <f t="shared" si="157"/>
        <v>0.0826446281</v>
      </c>
      <c r="M144" s="8">
        <f t="shared" ref="M144:N144" si="158">abs(J144-K144)</f>
        <v>0.12682795</v>
      </c>
      <c r="N144" s="8">
        <f t="shared" si="158"/>
        <v>0.1526494895</v>
      </c>
      <c r="O144" s="54">
        <f t="shared" si="140"/>
        <v>0.8308442458</v>
      </c>
    </row>
    <row r="145">
      <c r="A145" s="1" t="s">
        <v>687</v>
      </c>
      <c r="B145" s="1">
        <v>0.27</v>
      </c>
      <c r="E145" s="1" t="s">
        <v>435</v>
      </c>
      <c r="F145" s="1" t="s">
        <v>687</v>
      </c>
      <c r="G145" s="1">
        <v>405.33</v>
      </c>
      <c r="H145" s="1">
        <v>0.27</v>
      </c>
      <c r="I145" s="1">
        <v>3.33</v>
      </c>
      <c r="J145" s="54">
        <f t="shared" ref="J145:L145" si="159">1-(G145/G144)</f>
        <v>0.1845451253</v>
      </c>
      <c r="K145" s="54">
        <f t="shared" si="159"/>
        <v>-0.03846153846</v>
      </c>
      <c r="L145" s="54">
        <f t="shared" si="159"/>
        <v>0</v>
      </c>
      <c r="M145" s="8">
        <f t="shared" ref="M145:N145" si="160">abs(J145-K145)</f>
        <v>0.2230066638</v>
      </c>
      <c r="N145" s="8">
        <f t="shared" si="160"/>
        <v>0.03846153846</v>
      </c>
      <c r="O145" s="54">
        <f t="shared" si="140"/>
        <v>5.798173259</v>
      </c>
    </row>
    <row r="146">
      <c r="A146" s="1" t="s">
        <v>687</v>
      </c>
      <c r="B146" s="1">
        <v>0.31</v>
      </c>
      <c r="E146" s="1" t="s">
        <v>708</v>
      </c>
      <c r="F146" s="1" t="s">
        <v>687</v>
      </c>
      <c r="G146" s="1">
        <v>385.24</v>
      </c>
      <c r="H146" s="1">
        <v>0.31</v>
      </c>
      <c r="I146" s="1">
        <v>3.34</v>
      </c>
      <c r="J146" s="54">
        <f t="shared" ref="J146:L146" si="161">1-(G146/G145)</f>
        <v>0.04956455234</v>
      </c>
      <c r="K146" s="54">
        <f t="shared" si="161"/>
        <v>-0.1481481481</v>
      </c>
      <c r="L146" s="54">
        <f t="shared" si="161"/>
        <v>-0.003003003003</v>
      </c>
      <c r="M146" s="8">
        <f t="shared" ref="M146:N146" si="162">abs(J146-K146)</f>
        <v>0.1977127005</v>
      </c>
      <c r="N146" s="8">
        <f t="shared" si="162"/>
        <v>0.1451451451</v>
      </c>
      <c r="O146" s="54">
        <f t="shared" si="140"/>
        <v>1.36217233</v>
      </c>
    </row>
    <row r="147">
      <c r="A147" s="19" t="s">
        <v>688</v>
      </c>
      <c r="B147" s="19">
        <v>0.94</v>
      </c>
      <c r="C147" s="54"/>
      <c r="D147" s="54"/>
      <c r="E147" s="19" t="s">
        <v>429</v>
      </c>
      <c r="F147" s="19" t="s">
        <v>688</v>
      </c>
      <c r="G147" s="19">
        <v>2272.54</v>
      </c>
      <c r="H147" s="19">
        <v>0.94</v>
      </c>
      <c r="I147" s="1">
        <v>3.31</v>
      </c>
      <c r="J147" s="54">
        <f t="shared" ref="J147:L147" si="163">1-(G147/G146)</f>
        <v>-4.899023985</v>
      </c>
      <c r="K147" s="54">
        <f t="shared" si="163"/>
        <v>-2.032258065</v>
      </c>
      <c r="L147" s="54">
        <f t="shared" si="163"/>
        <v>0.008982035928</v>
      </c>
      <c r="M147" s="8">
        <f t="shared" ref="M147:N147" si="164">abs(J147-K147)</f>
        <v>2.866765921</v>
      </c>
      <c r="N147" s="8">
        <f t="shared" si="164"/>
        <v>2.0412401</v>
      </c>
      <c r="O147" s="54">
        <f t="shared" si="140"/>
        <v>1.404423674</v>
      </c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</row>
    <row r="148">
      <c r="A148" s="19" t="s">
        <v>688</v>
      </c>
      <c r="B148" s="19">
        <v>0.89</v>
      </c>
      <c r="C148" s="54"/>
      <c r="D148" s="54"/>
      <c r="E148" s="19" t="s">
        <v>430</v>
      </c>
      <c r="F148" s="19" t="s">
        <v>688</v>
      </c>
      <c r="G148" s="19">
        <v>2004.71</v>
      </c>
      <c r="H148" s="19">
        <v>0.89</v>
      </c>
      <c r="I148" s="1">
        <v>3.16</v>
      </c>
      <c r="J148" s="54">
        <f t="shared" ref="J148:L148" si="165">1-(G148/G147)</f>
        <v>0.1178549112</v>
      </c>
      <c r="K148" s="54">
        <f t="shared" si="165"/>
        <v>0.05319148936</v>
      </c>
      <c r="L148" s="54">
        <f t="shared" si="165"/>
        <v>0.04531722054</v>
      </c>
      <c r="M148" s="8">
        <f t="shared" ref="M148:N148" si="166">abs(J148-K148)</f>
        <v>0.06466342188</v>
      </c>
      <c r="N148" s="8">
        <f t="shared" si="166"/>
        <v>0.007874268818</v>
      </c>
      <c r="O148" s="54">
        <f t="shared" si="140"/>
        <v>8.211990647</v>
      </c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</row>
    <row r="149">
      <c r="A149" s="19" t="s">
        <v>688</v>
      </c>
      <c r="B149" s="19">
        <v>0.91</v>
      </c>
      <c r="C149" s="54"/>
      <c r="D149" s="54"/>
      <c r="E149" s="19" t="s">
        <v>431</v>
      </c>
      <c r="F149" s="19" t="s">
        <v>688</v>
      </c>
      <c r="G149" s="19">
        <v>1999.95</v>
      </c>
      <c r="H149" s="19">
        <v>0.91</v>
      </c>
      <c r="I149" s="1">
        <v>3.15</v>
      </c>
      <c r="J149" s="54">
        <f t="shared" ref="J149:L149" si="167">1-(G149/G148)</f>
        <v>0.002374408269</v>
      </c>
      <c r="K149" s="54">
        <f t="shared" si="167"/>
        <v>-0.02247191011</v>
      </c>
      <c r="L149" s="54">
        <f t="shared" si="167"/>
        <v>0.003164556962</v>
      </c>
      <c r="M149" s="8">
        <f t="shared" ref="M149:N149" si="168">abs(J149-K149)</f>
        <v>0.02484631838</v>
      </c>
      <c r="N149" s="8">
        <f t="shared" si="168"/>
        <v>0.02563646707</v>
      </c>
      <c r="O149" s="54">
        <f t="shared" si="140"/>
        <v>0.9691787214</v>
      </c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>
      <c r="A150" s="19" t="s">
        <v>688</v>
      </c>
      <c r="B150" s="19">
        <v>1.44</v>
      </c>
      <c r="C150" s="54"/>
      <c r="D150" s="54"/>
      <c r="E150" s="19" t="s">
        <v>432</v>
      </c>
      <c r="F150" s="19" t="s">
        <v>688</v>
      </c>
      <c r="G150" s="19">
        <v>3240.42</v>
      </c>
      <c r="H150" s="19">
        <v>1.44</v>
      </c>
      <c r="I150" s="1">
        <v>4.99</v>
      </c>
      <c r="J150" s="54">
        <f t="shared" ref="J150:L150" si="169">1-(G150/G149)</f>
        <v>-0.6202505063</v>
      </c>
      <c r="K150" s="54">
        <f t="shared" si="169"/>
        <v>-0.5824175824</v>
      </c>
      <c r="L150" s="54">
        <f t="shared" si="169"/>
        <v>-0.5841269841</v>
      </c>
      <c r="M150" s="8">
        <f t="shared" ref="M150:N150" si="170">abs(J150-K150)</f>
        <v>0.03783292385</v>
      </c>
      <c r="N150" s="8">
        <f t="shared" si="170"/>
        <v>0.001709401709</v>
      </c>
      <c r="O150" s="54">
        <f t="shared" si="140"/>
        <v>22.13226045</v>
      </c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</row>
    <row r="151">
      <c r="A151" s="19" t="s">
        <v>688</v>
      </c>
      <c r="B151" s="19">
        <v>1.47</v>
      </c>
      <c r="C151" s="54"/>
      <c r="D151" s="54"/>
      <c r="E151" s="19" t="s">
        <v>433</v>
      </c>
      <c r="F151" s="19" t="s">
        <v>688</v>
      </c>
      <c r="G151" s="19">
        <v>3306.25</v>
      </c>
      <c r="H151" s="19">
        <v>1.47</v>
      </c>
      <c r="I151" s="1">
        <v>5.19</v>
      </c>
      <c r="J151" s="54">
        <f t="shared" ref="J151:L151" si="171">1-(G151/G150)</f>
        <v>-0.02031526777</v>
      </c>
      <c r="K151" s="54">
        <f t="shared" si="171"/>
        <v>-0.02083333333</v>
      </c>
      <c r="L151" s="54">
        <f t="shared" si="171"/>
        <v>-0.04008016032</v>
      </c>
      <c r="M151" s="8">
        <f t="shared" ref="M151:N151" si="172">abs(J151-K151)</f>
        <v>0.0005180655594</v>
      </c>
      <c r="N151" s="8">
        <f t="shared" si="172"/>
        <v>0.01924682699</v>
      </c>
      <c r="O151" s="54">
        <f t="shared" si="140"/>
        <v>0.02691693336</v>
      </c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</row>
    <row r="152">
      <c r="A152" s="19" t="s">
        <v>688</v>
      </c>
      <c r="B152" s="19">
        <v>0.91</v>
      </c>
      <c r="C152" s="54"/>
      <c r="D152" s="54"/>
      <c r="E152" s="19" t="s">
        <v>434</v>
      </c>
      <c r="F152" s="19" t="s">
        <v>688</v>
      </c>
      <c r="G152" s="19">
        <v>1671.51</v>
      </c>
      <c r="H152" s="19">
        <v>0.91</v>
      </c>
      <c r="I152" s="1">
        <v>3.24</v>
      </c>
      <c r="J152" s="54">
        <f t="shared" ref="J152:L152" si="173">1-(G152/G151)</f>
        <v>0.4944393195</v>
      </c>
      <c r="K152" s="54">
        <f t="shared" si="173"/>
        <v>0.380952381</v>
      </c>
      <c r="L152" s="54">
        <f t="shared" si="173"/>
        <v>0.3757225434</v>
      </c>
      <c r="M152" s="8">
        <f t="shared" ref="M152:N152" si="174">abs(J152-K152)</f>
        <v>0.1134869385</v>
      </c>
      <c r="N152" s="8">
        <f t="shared" si="174"/>
        <v>0.0052298376</v>
      </c>
      <c r="O152" s="54">
        <f t="shared" si="140"/>
        <v>21.69989724</v>
      </c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</row>
    <row r="153">
      <c r="A153" s="19" t="s">
        <v>688</v>
      </c>
      <c r="B153" s="19">
        <v>0.95</v>
      </c>
      <c r="C153" s="54"/>
      <c r="D153" s="54"/>
      <c r="E153" s="19" t="s">
        <v>435</v>
      </c>
      <c r="F153" s="19" t="s">
        <v>688</v>
      </c>
      <c r="G153" s="19">
        <v>1719.66</v>
      </c>
      <c r="H153" s="19">
        <v>0.95</v>
      </c>
      <c r="I153" s="1">
        <v>3.27</v>
      </c>
      <c r="J153" s="54">
        <f t="shared" ref="J153:L153" si="175">1-(G153/G152)</f>
        <v>-0.02880628892</v>
      </c>
      <c r="K153" s="54">
        <f t="shared" si="175"/>
        <v>-0.04395604396</v>
      </c>
      <c r="L153" s="54">
        <f t="shared" si="175"/>
        <v>-0.009259259259</v>
      </c>
      <c r="M153" s="8">
        <f t="shared" ref="M153:N153" si="176">abs(J153-K153)</f>
        <v>0.01514975503</v>
      </c>
      <c r="N153" s="8">
        <f t="shared" si="176"/>
        <v>0.0346967847</v>
      </c>
      <c r="O153" s="54">
        <f t="shared" si="140"/>
        <v>0.4366328224</v>
      </c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>
      <c r="A154" s="19" t="s">
        <v>688</v>
      </c>
      <c r="B154" s="19">
        <v>0.92</v>
      </c>
      <c r="C154" s="54"/>
      <c r="D154" s="54"/>
      <c r="E154" s="19" t="s">
        <v>708</v>
      </c>
      <c r="F154" s="19" t="s">
        <v>688</v>
      </c>
      <c r="G154" s="19">
        <v>1687.86</v>
      </c>
      <c r="H154" s="19">
        <v>0.92</v>
      </c>
      <c r="I154" s="1">
        <v>3.29</v>
      </c>
      <c r="J154" s="54">
        <f t="shared" ref="J154:L154" si="177">1-(G154/G153)</f>
        <v>0.01849202749</v>
      </c>
      <c r="K154" s="54">
        <f t="shared" si="177"/>
        <v>0.03157894737</v>
      </c>
      <c r="L154" s="54">
        <f t="shared" si="177"/>
        <v>-0.006116207951</v>
      </c>
      <c r="M154" s="8">
        <f t="shared" ref="M154:N154" si="178">abs(J154-K154)</f>
        <v>0.01308691987</v>
      </c>
      <c r="N154" s="8">
        <f t="shared" si="178"/>
        <v>0.03769515532</v>
      </c>
      <c r="O154" s="54">
        <f t="shared" si="140"/>
        <v>0.3471777676</v>
      </c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</row>
    <row r="155">
      <c r="A155" s="1" t="s">
        <v>689</v>
      </c>
      <c r="B155" s="1">
        <v>0.59</v>
      </c>
      <c r="E155" s="1" t="s">
        <v>429</v>
      </c>
      <c r="F155" s="1" t="s">
        <v>689</v>
      </c>
      <c r="G155" s="1">
        <v>1560.82</v>
      </c>
      <c r="H155" s="1">
        <v>0.59</v>
      </c>
      <c r="I155" s="1">
        <v>3.22</v>
      </c>
      <c r="J155" s="54">
        <f t="shared" ref="J155:L155" si="179">1-(G155/G154)</f>
        <v>0.07526690602</v>
      </c>
      <c r="K155" s="54">
        <f t="shared" si="179"/>
        <v>0.3586956522</v>
      </c>
      <c r="L155" s="54">
        <f t="shared" si="179"/>
        <v>0.02127659574</v>
      </c>
      <c r="M155" s="8">
        <f t="shared" ref="M155:N155" si="180">abs(J155-K155)</f>
        <v>0.2834287462</v>
      </c>
      <c r="N155" s="8">
        <f t="shared" si="180"/>
        <v>0.3374190564</v>
      </c>
      <c r="O155" s="54">
        <f t="shared" si="140"/>
        <v>0.8399903347</v>
      </c>
    </row>
    <row r="156">
      <c r="A156" s="1" t="s">
        <v>689</v>
      </c>
      <c r="B156" s="1">
        <v>0.58</v>
      </c>
      <c r="E156" s="1" t="s">
        <v>430</v>
      </c>
      <c r="F156" s="1" t="s">
        <v>689</v>
      </c>
      <c r="G156" s="1">
        <v>1390.93</v>
      </c>
      <c r="H156" s="1">
        <v>0.58</v>
      </c>
      <c r="I156" s="1">
        <v>3.16</v>
      </c>
      <c r="J156" s="54">
        <f t="shared" ref="J156:L156" si="181">1-(G156/G155)</f>
        <v>0.1088466319</v>
      </c>
      <c r="K156" s="54">
        <f t="shared" si="181"/>
        <v>0.01694915254</v>
      </c>
      <c r="L156" s="54">
        <f t="shared" si="181"/>
        <v>0.01863354037</v>
      </c>
      <c r="M156" s="8">
        <f t="shared" ref="M156:N156" si="182">abs(J156-K156)</f>
        <v>0.09189747936</v>
      </c>
      <c r="N156" s="8">
        <f t="shared" si="182"/>
        <v>0.00168438783</v>
      </c>
      <c r="O156" s="54">
        <f t="shared" si="140"/>
        <v>54.55838478</v>
      </c>
    </row>
    <row r="157">
      <c r="A157" s="1" t="s">
        <v>689</v>
      </c>
      <c r="B157" s="1">
        <v>0.63</v>
      </c>
      <c r="E157" s="1" t="s">
        <v>431</v>
      </c>
      <c r="F157" s="1" t="s">
        <v>689</v>
      </c>
      <c r="G157" s="1">
        <v>1532.75</v>
      </c>
      <c r="H157" s="1">
        <v>0.63</v>
      </c>
      <c r="I157" s="1">
        <v>3.4</v>
      </c>
      <c r="J157" s="54">
        <f t="shared" ref="J157:L157" si="183">1-(G157/G156)</f>
        <v>-0.1019605588</v>
      </c>
      <c r="K157" s="54">
        <f t="shared" si="183"/>
        <v>-0.08620689655</v>
      </c>
      <c r="L157" s="54">
        <f t="shared" si="183"/>
        <v>-0.07594936709</v>
      </c>
      <c r="M157" s="8">
        <f t="shared" ref="M157:N157" si="184">abs(J157-K157)</f>
        <v>0.01575366221</v>
      </c>
      <c r="N157" s="8">
        <f t="shared" si="184"/>
        <v>0.01025752946</v>
      </c>
      <c r="O157" s="54">
        <f t="shared" si="140"/>
        <v>1.535814473</v>
      </c>
    </row>
    <row r="158">
      <c r="A158" s="1" t="s">
        <v>689</v>
      </c>
      <c r="B158" s="1">
        <v>0.94</v>
      </c>
      <c r="E158" s="1" t="s">
        <v>432</v>
      </c>
      <c r="F158" s="1" t="s">
        <v>689</v>
      </c>
      <c r="G158" s="1">
        <v>2428.5</v>
      </c>
      <c r="H158" s="1">
        <v>0.94</v>
      </c>
      <c r="I158" s="1">
        <v>5.14</v>
      </c>
      <c r="J158" s="54">
        <f t="shared" ref="J158:L158" si="185">1-(G158/G157)</f>
        <v>-0.5844071114</v>
      </c>
      <c r="K158" s="54">
        <f t="shared" si="185"/>
        <v>-0.4920634921</v>
      </c>
      <c r="L158" s="54">
        <f t="shared" si="185"/>
        <v>-0.5117647059</v>
      </c>
      <c r="M158" s="8">
        <f t="shared" ref="M158:N158" si="186">abs(J158-K158)</f>
        <v>0.09234361934</v>
      </c>
      <c r="N158" s="8">
        <f t="shared" si="186"/>
        <v>0.01970121382</v>
      </c>
      <c r="O158" s="54">
        <f t="shared" si="140"/>
        <v>4.687204564</v>
      </c>
    </row>
    <row r="159">
      <c r="A159" s="1" t="s">
        <v>689</v>
      </c>
      <c r="B159" s="1">
        <v>0.95</v>
      </c>
      <c r="E159" s="1" t="s">
        <v>433</v>
      </c>
      <c r="F159" s="1" t="s">
        <v>689</v>
      </c>
      <c r="G159" s="1">
        <v>2466.19</v>
      </c>
      <c r="H159" s="1">
        <v>0.95</v>
      </c>
      <c r="I159" s="1">
        <v>5.19</v>
      </c>
      <c r="J159" s="54">
        <f t="shared" ref="J159:L159" si="187">1-(G159/G158)</f>
        <v>-0.01551986823</v>
      </c>
      <c r="K159" s="54">
        <f t="shared" si="187"/>
        <v>-0.01063829787</v>
      </c>
      <c r="L159" s="54">
        <f t="shared" si="187"/>
        <v>-0.009727626459</v>
      </c>
      <c r="M159" s="8">
        <f t="shared" ref="M159:N159" si="188">abs(J159-K159)</f>
        <v>0.004881570359</v>
      </c>
      <c r="N159" s="8">
        <f t="shared" si="188"/>
        <v>0.0009106714132</v>
      </c>
      <c r="O159" s="54">
        <f t="shared" si="140"/>
        <v>5.360408033</v>
      </c>
    </row>
    <row r="160">
      <c r="A160" s="1" t="s">
        <v>689</v>
      </c>
      <c r="B160" s="1">
        <v>0.65</v>
      </c>
      <c r="E160" s="1" t="s">
        <v>434</v>
      </c>
      <c r="F160" s="1" t="s">
        <v>689</v>
      </c>
      <c r="G160" s="1">
        <v>1399.38</v>
      </c>
      <c r="H160" s="1">
        <v>0.65</v>
      </c>
      <c r="I160" s="1">
        <v>3.39</v>
      </c>
      <c r="J160" s="54">
        <f t="shared" ref="J160:L160" si="189">1-(G160/G159)</f>
        <v>0.4325741326</v>
      </c>
      <c r="K160" s="54">
        <f t="shared" si="189"/>
        <v>0.3157894737</v>
      </c>
      <c r="L160" s="54">
        <f t="shared" si="189"/>
        <v>0.3468208092</v>
      </c>
      <c r="M160" s="8">
        <f t="shared" ref="M160:N160" si="190">abs(J160-K160)</f>
        <v>0.1167846589</v>
      </c>
      <c r="N160" s="8">
        <f t="shared" si="190"/>
        <v>0.03103133556</v>
      </c>
      <c r="O160" s="54">
        <f t="shared" si="140"/>
        <v>3.76344288</v>
      </c>
    </row>
    <row r="161">
      <c r="A161" s="1" t="s">
        <v>689</v>
      </c>
      <c r="B161" s="1">
        <v>0.63</v>
      </c>
      <c r="E161" s="1" t="s">
        <v>435</v>
      </c>
      <c r="F161" s="1" t="s">
        <v>689</v>
      </c>
      <c r="G161" s="1">
        <v>1311.83</v>
      </c>
      <c r="H161" s="1">
        <v>0.63</v>
      </c>
      <c r="I161" s="1">
        <v>3.3</v>
      </c>
      <c r="J161" s="54">
        <f t="shared" ref="J161:L161" si="191">1-(G161/G160)</f>
        <v>0.06256342094</v>
      </c>
      <c r="K161" s="54">
        <f t="shared" si="191"/>
        <v>0.03076923077</v>
      </c>
      <c r="L161" s="54">
        <f t="shared" si="191"/>
        <v>0.02654867257</v>
      </c>
      <c r="M161" s="8">
        <f t="shared" ref="M161:N161" si="192">abs(J161-K161)</f>
        <v>0.03179419017</v>
      </c>
      <c r="N161" s="8">
        <f t="shared" si="192"/>
        <v>0.004220558203</v>
      </c>
      <c r="O161" s="54">
        <f t="shared" si="140"/>
        <v>7.533171833</v>
      </c>
    </row>
    <row r="162">
      <c r="A162" s="1" t="s">
        <v>689</v>
      </c>
      <c r="B162" s="1">
        <v>0.62</v>
      </c>
      <c r="E162" s="1" t="s">
        <v>708</v>
      </c>
      <c r="F162" s="1" t="s">
        <v>689</v>
      </c>
      <c r="G162" s="1">
        <v>1257.91</v>
      </c>
      <c r="H162" s="1">
        <v>0.62</v>
      </c>
      <c r="I162" s="1">
        <v>3.21</v>
      </c>
      <c r="J162" s="54">
        <f t="shared" ref="J162:L162" si="193">1-(G162/G161)</f>
        <v>0.04110288681</v>
      </c>
      <c r="K162" s="54">
        <f t="shared" si="193"/>
        <v>0.01587301587</v>
      </c>
      <c r="L162" s="54">
        <f t="shared" si="193"/>
        <v>0.02727272727</v>
      </c>
      <c r="M162" s="8">
        <f t="shared" ref="M162:N162" si="194">abs(J162-K162)</f>
        <v>0.02522987093</v>
      </c>
      <c r="N162" s="8">
        <f t="shared" si="194"/>
        <v>0.0113997114</v>
      </c>
      <c r="O162" s="54">
        <f t="shared" si="140"/>
        <v>2.213202602</v>
      </c>
    </row>
    <row r="163">
      <c r="A163" s="19" t="s">
        <v>690</v>
      </c>
      <c r="B163" s="19">
        <v>0.72</v>
      </c>
      <c r="C163" s="54"/>
      <c r="D163" s="54"/>
      <c r="E163" s="19" t="s">
        <v>429</v>
      </c>
      <c r="F163" s="19" t="s">
        <v>690</v>
      </c>
      <c r="G163" s="19">
        <v>1271.58</v>
      </c>
      <c r="H163" s="19">
        <v>0.72</v>
      </c>
      <c r="I163" s="1">
        <v>4.78</v>
      </c>
      <c r="J163" s="54">
        <f t="shared" ref="J163:L163" si="195">1-(G163/G162)</f>
        <v>-0.01086723215</v>
      </c>
      <c r="K163" s="54">
        <f t="shared" si="195"/>
        <v>-0.1612903226</v>
      </c>
      <c r="L163" s="54">
        <f t="shared" si="195"/>
        <v>-0.4890965732</v>
      </c>
      <c r="M163" s="8">
        <f t="shared" ref="M163:N163" si="196">abs(J163-K163)</f>
        <v>0.1504230904</v>
      </c>
      <c r="N163" s="8">
        <f t="shared" si="196"/>
        <v>0.3278062506</v>
      </c>
      <c r="O163" s="54">
        <f t="shared" si="140"/>
        <v>0.4588780419</v>
      </c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>
      <c r="A164" s="19" t="s">
        <v>690</v>
      </c>
      <c r="B164" s="19">
        <v>0.72</v>
      </c>
      <c r="C164" s="54"/>
      <c r="D164" s="54"/>
      <c r="E164" s="19" t="s">
        <v>430</v>
      </c>
      <c r="F164" s="19" t="s">
        <v>690</v>
      </c>
      <c r="G164" s="19">
        <v>1160.5</v>
      </c>
      <c r="H164" s="19">
        <v>0.72</v>
      </c>
      <c r="I164" s="1">
        <v>4.66</v>
      </c>
      <c r="J164" s="54">
        <f t="shared" ref="J164:L164" si="197">1-(G164/G163)</f>
        <v>0.08735588795</v>
      </c>
      <c r="K164" s="54">
        <f t="shared" si="197"/>
        <v>0</v>
      </c>
      <c r="L164" s="54">
        <f t="shared" si="197"/>
        <v>0.02510460251</v>
      </c>
      <c r="M164" s="8">
        <f t="shared" ref="M164:N164" si="198">abs(J164-K164)</f>
        <v>0.08735588795</v>
      </c>
      <c r="N164" s="8">
        <f t="shared" si="198"/>
        <v>0.02510460251</v>
      </c>
      <c r="O164" s="54">
        <f t="shared" si="140"/>
        <v>3.479676203</v>
      </c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</row>
    <row r="165">
      <c r="A165" s="19" t="s">
        <v>690</v>
      </c>
      <c r="B165" s="19">
        <v>0.75</v>
      </c>
      <c r="C165" s="54"/>
      <c r="D165" s="54"/>
      <c r="E165" s="19" t="s">
        <v>431</v>
      </c>
      <c r="F165" s="19" t="s">
        <v>690</v>
      </c>
      <c r="G165" s="19">
        <v>1204.47</v>
      </c>
      <c r="H165" s="19">
        <v>0.75</v>
      </c>
      <c r="I165" s="1">
        <v>4.9</v>
      </c>
      <c r="J165" s="54">
        <f t="shared" ref="J165:L165" si="199">1-(G165/G164)</f>
        <v>-0.03788884102</v>
      </c>
      <c r="K165" s="54">
        <f t="shared" si="199"/>
        <v>-0.04166666667</v>
      </c>
      <c r="L165" s="54">
        <f t="shared" si="199"/>
        <v>-0.05150214592</v>
      </c>
      <c r="M165" s="8">
        <f t="shared" ref="M165:N165" si="200">abs(J165-K165)</f>
        <v>0.00377782565</v>
      </c>
      <c r="N165" s="8">
        <f t="shared" si="200"/>
        <v>0.009835479256</v>
      </c>
      <c r="O165" s="54">
        <f t="shared" si="140"/>
        <v>0.384101837</v>
      </c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</row>
    <row r="166">
      <c r="A166" s="19" t="s">
        <v>690</v>
      </c>
      <c r="B166" s="19">
        <v>0.97</v>
      </c>
      <c r="C166" s="54"/>
      <c r="D166" s="54"/>
      <c r="E166" s="19" t="s">
        <v>432</v>
      </c>
      <c r="F166" s="19" t="s">
        <v>690</v>
      </c>
      <c r="G166" s="19">
        <v>1704.31</v>
      </c>
      <c r="H166" s="19">
        <v>0.97</v>
      </c>
      <c r="I166" s="1">
        <v>6.27</v>
      </c>
      <c r="J166" s="54">
        <f t="shared" ref="J166:L166" si="201">1-(G166/G165)</f>
        <v>-0.4149875049</v>
      </c>
      <c r="K166" s="54">
        <f t="shared" si="201"/>
        <v>-0.2933333333</v>
      </c>
      <c r="L166" s="54">
        <f t="shared" si="201"/>
        <v>-0.2795918367</v>
      </c>
      <c r="M166" s="8">
        <f t="shared" ref="M166:N166" si="202">abs(J166-K166)</f>
        <v>0.1216541715</v>
      </c>
      <c r="N166" s="8">
        <f t="shared" si="202"/>
        <v>0.0137414966</v>
      </c>
      <c r="O166" s="54">
        <f t="shared" si="140"/>
        <v>8.853051098</v>
      </c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</row>
    <row r="167">
      <c r="A167" s="19" t="s">
        <v>690</v>
      </c>
      <c r="B167" s="19">
        <v>0.98</v>
      </c>
      <c r="C167" s="54"/>
      <c r="D167" s="54"/>
      <c r="E167" s="19" t="s">
        <v>433</v>
      </c>
      <c r="F167" s="19" t="s">
        <v>690</v>
      </c>
      <c r="G167" s="19">
        <v>1721.94</v>
      </c>
      <c r="H167" s="19">
        <v>0.98</v>
      </c>
      <c r="I167" s="1">
        <v>6.39</v>
      </c>
      <c r="J167" s="54">
        <f t="shared" ref="J167:L167" si="203">1-(G167/G166)</f>
        <v>-0.01034436223</v>
      </c>
      <c r="K167" s="54">
        <f t="shared" si="203"/>
        <v>-0.01030927835</v>
      </c>
      <c r="L167" s="54">
        <f t="shared" si="203"/>
        <v>-0.01913875598</v>
      </c>
      <c r="M167" s="8">
        <f t="shared" ref="M167:N167" si="204">abs(J167-K167)</f>
        <v>0.00003508388405</v>
      </c>
      <c r="N167" s="8">
        <f t="shared" si="204"/>
        <v>0.00882947763</v>
      </c>
      <c r="O167" s="54">
        <f t="shared" si="140"/>
        <v>0.003973494868</v>
      </c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>
      <c r="A168" s="19" t="s">
        <v>690</v>
      </c>
      <c r="B168" s="19">
        <v>0.84</v>
      </c>
      <c r="C168" s="54"/>
      <c r="D168" s="54"/>
      <c r="E168" s="19" t="s">
        <v>434</v>
      </c>
      <c r="F168" s="19" t="s">
        <v>690</v>
      </c>
      <c r="G168" s="19">
        <v>1184.79</v>
      </c>
      <c r="H168" s="19">
        <v>0.84</v>
      </c>
      <c r="I168" s="1">
        <v>5.32</v>
      </c>
      <c r="J168" s="54">
        <f t="shared" ref="J168:L168" si="205">1-(G168/G167)</f>
        <v>0.3119446671</v>
      </c>
      <c r="K168" s="54">
        <f t="shared" si="205"/>
        <v>0.1428571429</v>
      </c>
      <c r="L168" s="54">
        <f t="shared" si="205"/>
        <v>0.1674491393</v>
      </c>
      <c r="M168" s="8">
        <f t="shared" ref="M168:N168" si="206">abs(J168-K168)</f>
        <v>0.1690875242</v>
      </c>
      <c r="N168" s="8">
        <f t="shared" si="206"/>
        <v>0.02459199642</v>
      </c>
      <c r="O168" s="54">
        <f t="shared" si="140"/>
        <v>6.875713598</v>
      </c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</row>
    <row r="169">
      <c r="A169" s="19" t="s">
        <v>690</v>
      </c>
      <c r="B169" s="19">
        <v>0.86</v>
      </c>
      <c r="C169" s="54"/>
      <c r="D169" s="54"/>
      <c r="E169" s="19" t="s">
        <v>435</v>
      </c>
      <c r="F169" s="19" t="s">
        <v>690</v>
      </c>
      <c r="G169" s="19">
        <v>1174.47</v>
      </c>
      <c r="H169" s="19">
        <v>0.86</v>
      </c>
      <c r="I169" s="1">
        <v>5.5</v>
      </c>
      <c r="J169" s="54">
        <f t="shared" ref="J169:L169" si="207">1-(G169/G168)</f>
        <v>0.008710404375</v>
      </c>
      <c r="K169" s="54">
        <f t="shared" si="207"/>
        <v>-0.02380952381</v>
      </c>
      <c r="L169" s="54">
        <f t="shared" si="207"/>
        <v>-0.03383458647</v>
      </c>
      <c r="M169" s="8">
        <f t="shared" ref="M169:N169" si="208">abs(J169-K169)</f>
        <v>0.03251992818</v>
      </c>
      <c r="N169" s="8">
        <f t="shared" si="208"/>
        <v>0.01002506266</v>
      </c>
      <c r="O169" s="54">
        <f t="shared" si="140"/>
        <v>3.243862836</v>
      </c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</row>
    <row r="170">
      <c r="A170" s="19" t="s">
        <v>690</v>
      </c>
      <c r="B170" s="19">
        <v>0.82</v>
      </c>
      <c r="C170" s="54"/>
      <c r="D170" s="54"/>
      <c r="E170" s="19" t="s">
        <v>708</v>
      </c>
      <c r="F170" s="19" t="s">
        <v>690</v>
      </c>
      <c r="G170" s="19">
        <v>1143.87</v>
      </c>
      <c r="H170" s="19">
        <v>0.82</v>
      </c>
      <c r="I170" s="1">
        <v>5.21</v>
      </c>
      <c r="J170" s="54">
        <f t="shared" ref="J170:L170" si="209">1-(G170/G169)</f>
        <v>0.02605430535</v>
      </c>
      <c r="K170" s="54">
        <f t="shared" si="209"/>
        <v>0.04651162791</v>
      </c>
      <c r="L170" s="54">
        <f t="shared" si="209"/>
        <v>0.05272727273</v>
      </c>
      <c r="M170" s="8">
        <f t="shared" ref="M170:N170" si="210">abs(J170-K170)</f>
        <v>0.02045732256</v>
      </c>
      <c r="N170" s="8">
        <f t="shared" si="210"/>
        <v>0.00621564482</v>
      </c>
      <c r="O170" s="54">
        <f t="shared" si="140"/>
        <v>3.291263119</v>
      </c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>
      <c r="A171" s="1" t="s">
        <v>691</v>
      </c>
      <c r="B171" s="1">
        <v>0.12</v>
      </c>
      <c r="E171" s="1" t="s">
        <v>429</v>
      </c>
      <c r="F171" s="1" t="s">
        <v>691</v>
      </c>
      <c r="G171" s="1">
        <v>161.47</v>
      </c>
      <c r="H171" s="1">
        <v>0.12</v>
      </c>
      <c r="I171" s="1">
        <v>1.51</v>
      </c>
      <c r="J171" s="54">
        <f t="shared" ref="J171:L171" si="211">1-(G171/G170)</f>
        <v>0.8588388541</v>
      </c>
      <c r="K171" s="54">
        <f t="shared" si="211"/>
        <v>0.8536585366</v>
      </c>
      <c r="L171" s="54">
        <f t="shared" si="211"/>
        <v>0.7101727447</v>
      </c>
      <c r="M171" s="8">
        <f t="shared" ref="M171:N171" si="212">abs(J171-K171)</f>
        <v>0.00518031748</v>
      </c>
      <c r="N171" s="8">
        <f t="shared" si="212"/>
        <v>0.1434857919</v>
      </c>
      <c r="O171" s="54">
        <f t="shared" si="140"/>
        <v>0.03610334802</v>
      </c>
    </row>
    <row r="172">
      <c r="A172" s="1" t="s">
        <v>691</v>
      </c>
      <c r="B172" s="1">
        <v>0.12</v>
      </c>
      <c r="E172" s="55" t="s">
        <v>430</v>
      </c>
      <c r="F172" s="55" t="s">
        <v>691</v>
      </c>
      <c r="G172" s="55">
        <v>153.1</v>
      </c>
      <c r="H172" s="55">
        <v>0.12</v>
      </c>
      <c r="I172" s="55">
        <v>1.51</v>
      </c>
      <c r="J172" s="56">
        <f t="shared" ref="J172:L172" si="213">1-(G172/G171)</f>
        <v>0.05183625441</v>
      </c>
      <c r="K172" s="56">
        <f t="shared" si="213"/>
        <v>0</v>
      </c>
      <c r="L172" s="56">
        <f t="shared" si="213"/>
        <v>0</v>
      </c>
      <c r="M172" s="56">
        <f t="shared" ref="M172:N172" si="214">abs(J172-K172)</f>
        <v>0.05183625441</v>
      </c>
      <c r="N172" s="56">
        <f t="shared" si="214"/>
        <v>0</v>
      </c>
      <c r="O172" s="55">
        <v>0.0</v>
      </c>
    </row>
    <row r="173">
      <c r="A173" s="1" t="s">
        <v>691</v>
      </c>
      <c r="B173" s="1">
        <v>0.12</v>
      </c>
      <c r="E173" s="55" t="s">
        <v>431</v>
      </c>
      <c r="F173" s="55" t="s">
        <v>691</v>
      </c>
      <c r="G173" s="55">
        <v>227.21</v>
      </c>
      <c r="H173" s="55">
        <v>0.12</v>
      </c>
      <c r="I173" s="55">
        <v>1.58</v>
      </c>
      <c r="J173" s="56">
        <f t="shared" ref="J173:L173" si="215">1-(G173/G172)</f>
        <v>-0.4840627041</v>
      </c>
      <c r="K173" s="56">
        <f t="shared" si="215"/>
        <v>0</v>
      </c>
      <c r="L173" s="56">
        <f t="shared" si="215"/>
        <v>-0.04635761589</v>
      </c>
      <c r="M173" s="56">
        <f t="shared" ref="M173:N173" si="216">abs(J173-K173)</f>
        <v>0.4840627041</v>
      </c>
      <c r="N173" s="56">
        <f t="shared" si="216"/>
        <v>0.04635761589</v>
      </c>
      <c r="O173" s="56">
        <f t="shared" ref="O173:O234" si="219">M173/N173</f>
        <v>10.44192405</v>
      </c>
    </row>
    <row r="174">
      <c r="A174" s="1" t="s">
        <v>691</v>
      </c>
      <c r="B174" s="1">
        <v>0.16</v>
      </c>
      <c r="E174" s="55" t="s">
        <v>432</v>
      </c>
      <c r="F174" s="55" t="s">
        <v>691</v>
      </c>
      <c r="G174" s="55">
        <v>260.17</v>
      </c>
      <c r="H174" s="55">
        <v>0.16</v>
      </c>
      <c r="I174" s="55">
        <v>2.05</v>
      </c>
      <c r="J174" s="56">
        <f t="shared" ref="J174:L174" si="217">1-(G174/G173)</f>
        <v>-0.1450640377</v>
      </c>
      <c r="K174" s="56">
        <f t="shared" si="217"/>
        <v>-0.3333333333</v>
      </c>
      <c r="L174" s="56">
        <f t="shared" si="217"/>
        <v>-0.2974683544</v>
      </c>
      <c r="M174" s="56">
        <f t="shared" ref="M174:N174" si="218">abs(J174-K174)</f>
        <v>0.1882692957</v>
      </c>
      <c r="N174" s="56">
        <f t="shared" si="218"/>
        <v>0.0358649789</v>
      </c>
      <c r="O174" s="56">
        <f t="shared" si="219"/>
        <v>5.24939095</v>
      </c>
    </row>
    <row r="175">
      <c r="A175" s="1" t="s">
        <v>691</v>
      </c>
      <c r="B175" s="1">
        <v>0.16</v>
      </c>
      <c r="E175" s="55" t="s">
        <v>433</v>
      </c>
      <c r="F175" s="55" t="s">
        <v>691</v>
      </c>
      <c r="G175" s="55">
        <v>240.91</v>
      </c>
      <c r="H175" s="55">
        <v>0.16</v>
      </c>
      <c r="I175" s="55">
        <v>2.01</v>
      </c>
      <c r="J175" s="56">
        <f t="shared" ref="J175:L175" si="220">1-(G175/G174)</f>
        <v>0.07402851981</v>
      </c>
      <c r="K175" s="56">
        <f t="shared" si="220"/>
        <v>0</v>
      </c>
      <c r="L175" s="56">
        <f t="shared" si="220"/>
        <v>0.01951219512</v>
      </c>
      <c r="M175" s="56">
        <f t="shared" ref="M175:N175" si="221">abs(J175-K175)</f>
        <v>0.07402851981</v>
      </c>
      <c r="N175" s="56">
        <f t="shared" si="221"/>
        <v>0.01951219512</v>
      </c>
      <c r="O175" s="56">
        <f t="shared" si="219"/>
        <v>3.79396164</v>
      </c>
    </row>
    <row r="176">
      <c r="A176" s="1" t="s">
        <v>691</v>
      </c>
      <c r="B176" s="1">
        <v>0.15</v>
      </c>
      <c r="E176" s="55" t="s">
        <v>434</v>
      </c>
      <c r="F176" s="55" t="s">
        <v>691</v>
      </c>
      <c r="G176" s="55">
        <v>222.81</v>
      </c>
      <c r="H176" s="55">
        <v>0.15</v>
      </c>
      <c r="I176" s="55">
        <v>1.82</v>
      </c>
      <c r="J176" s="56">
        <f t="shared" ref="J176:L176" si="222">1-(G176/G175)</f>
        <v>0.07513179196</v>
      </c>
      <c r="K176" s="56">
        <f t="shared" si="222"/>
        <v>0.0625</v>
      </c>
      <c r="L176" s="56">
        <f t="shared" si="222"/>
        <v>0.09452736318</v>
      </c>
      <c r="M176" s="56">
        <f t="shared" ref="M176:N176" si="223">abs(J176-K176)</f>
        <v>0.01263179196</v>
      </c>
      <c r="N176" s="56">
        <f t="shared" si="223"/>
        <v>0.03202736318</v>
      </c>
      <c r="O176" s="56">
        <f t="shared" si="219"/>
        <v>0.394406242</v>
      </c>
    </row>
    <row r="177">
      <c r="A177" s="1" t="s">
        <v>691</v>
      </c>
      <c r="B177" s="1">
        <v>0.15</v>
      </c>
      <c r="E177" s="55" t="s">
        <v>435</v>
      </c>
      <c r="F177" s="55" t="s">
        <v>691</v>
      </c>
      <c r="G177" s="55">
        <v>165.78</v>
      </c>
      <c r="H177" s="55">
        <v>0.15</v>
      </c>
      <c r="I177" s="55">
        <v>1.79</v>
      </c>
      <c r="J177" s="56">
        <f t="shared" ref="J177:L177" si="224">1-(G177/G176)</f>
        <v>0.2559579911</v>
      </c>
      <c r="K177" s="56">
        <f t="shared" si="224"/>
        <v>0</v>
      </c>
      <c r="L177" s="56">
        <f t="shared" si="224"/>
        <v>0.01648351648</v>
      </c>
      <c r="M177" s="56">
        <f t="shared" ref="M177:N177" si="225">abs(J177-K177)</f>
        <v>0.2559579911</v>
      </c>
      <c r="N177" s="56">
        <f t="shared" si="225"/>
        <v>0.01648351648</v>
      </c>
      <c r="O177" s="56">
        <f t="shared" si="219"/>
        <v>15.52811813</v>
      </c>
    </row>
    <row r="178">
      <c r="A178" s="1" t="s">
        <v>691</v>
      </c>
      <c r="B178" s="1">
        <v>0.15</v>
      </c>
      <c r="E178" s="55" t="s">
        <v>708</v>
      </c>
      <c r="F178" s="55" t="s">
        <v>691</v>
      </c>
      <c r="G178" s="55">
        <v>166.19</v>
      </c>
      <c r="H178" s="55">
        <v>0.15</v>
      </c>
      <c r="I178" s="55">
        <v>1.74</v>
      </c>
      <c r="J178" s="56">
        <f t="shared" ref="J178:L178" si="226">1-(G178/G177)</f>
        <v>-0.002473157196</v>
      </c>
      <c r="K178" s="56">
        <f t="shared" si="226"/>
        <v>0</v>
      </c>
      <c r="L178" s="56">
        <f t="shared" si="226"/>
        <v>0.02793296089</v>
      </c>
      <c r="M178" s="56">
        <f t="shared" ref="M178:N178" si="227">abs(J178-K178)</f>
        <v>0.002473157196</v>
      </c>
      <c r="N178" s="56">
        <f t="shared" si="227"/>
        <v>0.02793296089</v>
      </c>
      <c r="O178" s="56">
        <f t="shared" si="219"/>
        <v>0.08853902763</v>
      </c>
    </row>
    <row r="179">
      <c r="A179" s="19" t="s">
        <v>692</v>
      </c>
      <c r="B179" s="19">
        <v>0.35</v>
      </c>
      <c r="C179" s="54"/>
      <c r="D179" s="54"/>
      <c r="E179" s="57" t="s">
        <v>429</v>
      </c>
      <c r="F179" s="57" t="s">
        <v>692</v>
      </c>
      <c r="G179" s="57">
        <v>622.43</v>
      </c>
      <c r="H179" s="57">
        <v>0.35</v>
      </c>
      <c r="I179" s="57">
        <v>5.86</v>
      </c>
      <c r="J179" s="58">
        <f t="shared" ref="J179:L179" si="228">1-(G179/G178)</f>
        <v>-2.745291534</v>
      </c>
      <c r="K179" s="58">
        <f t="shared" si="228"/>
        <v>-1.333333333</v>
      </c>
      <c r="L179" s="58">
        <f t="shared" si="228"/>
        <v>-2.367816092</v>
      </c>
      <c r="M179" s="58">
        <f t="shared" ref="M179:N179" si="229">abs(J179-K179)</f>
        <v>1.4119582</v>
      </c>
      <c r="N179" s="58">
        <f t="shared" si="229"/>
        <v>1.034482759</v>
      </c>
      <c r="O179" s="58">
        <f t="shared" si="219"/>
        <v>1.364892927</v>
      </c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>
      <c r="A180" s="19" t="s">
        <v>692</v>
      </c>
      <c r="B180" s="19">
        <v>0.35</v>
      </c>
      <c r="C180" s="54"/>
      <c r="D180" s="54"/>
      <c r="E180" s="57" t="s">
        <v>430</v>
      </c>
      <c r="F180" s="57" t="s">
        <v>692</v>
      </c>
      <c r="G180" s="57">
        <v>593.25</v>
      </c>
      <c r="H180" s="57">
        <v>0.35</v>
      </c>
      <c r="I180" s="57">
        <v>5.85</v>
      </c>
      <c r="J180" s="58">
        <f t="shared" ref="J180:L180" si="230">1-(G180/G179)</f>
        <v>0.04688077374</v>
      </c>
      <c r="K180" s="58">
        <f t="shared" si="230"/>
        <v>0</v>
      </c>
      <c r="L180" s="58">
        <f t="shared" si="230"/>
        <v>0.001706484642</v>
      </c>
      <c r="M180" s="58">
        <f t="shared" ref="M180:N180" si="231">abs(J180-K180)</f>
        <v>0.04688077374</v>
      </c>
      <c r="N180" s="58">
        <f t="shared" si="231"/>
        <v>0.001706484642</v>
      </c>
      <c r="O180" s="58">
        <f t="shared" si="219"/>
        <v>27.47213341</v>
      </c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</row>
    <row r="181">
      <c r="A181" s="19" t="s">
        <v>692</v>
      </c>
      <c r="B181" s="19">
        <v>0.36</v>
      </c>
      <c r="C181" s="54"/>
      <c r="D181" s="54"/>
      <c r="E181" s="57" t="s">
        <v>431</v>
      </c>
      <c r="F181" s="57" t="s">
        <v>692</v>
      </c>
      <c r="G181" s="57">
        <v>774.75</v>
      </c>
      <c r="H181" s="57">
        <v>0.36</v>
      </c>
      <c r="I181" s="57">
        <v>5.96</v>
      </c>
      <c r="J181" s="58">
        <f t="shared" ref="J181:L181" si="232">1-(G181/G180)</f>
        <v>-0.3059418458</v>
      </c>
      <c r="K181" s="58">
        <f t="shared" si="232"/>
        <v>-0.02857142857</v>
      </c>
      <c r="L181" s="58">
        <f t="shared" si="232"/>
        <v>-0.0188034188</v>
      </c>
      <c r="M181" s="58">
        <f t="shared" ref="M181:N181" si="233">abs(J181-K181)</f>
        <v>0.2773704172</v>
      </c>
      <c r="N181" s="58">
        <f t="shared" si="233"/>
        <v>0.009768009768</v>
      </c>
      <c r="O181" s="58">
        <f t="shared" si="219"/>
        <v>28.39579646</v>
      </c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>
      <c r="A182" s="19" t="s">
        <v>692</v>
      </c>
      <c r="B182" s="19">
        <v>0.45</v>
      </c>
      <c r="C182" s="54"/>
      <c r="D182" s="54"/>
      <c r="E182" s="57" t="s">
        <v>432</v>
      </c>
      <c r="F182" s="57" t="s">
        <v>692</v>
      </c>
      <c r="G182" s="57">
        <v>888.51</v>
      </c>
      <c r="H182" s="57">
        <v>0.45</v>
      </c>
      <c r="I182" s="57">
        <v>7.47</v>
      </c>
      <c r="J182" s="58">
        <f t="shared" ref="J182:L182" si="234">1-(G182/G181)</f>
        <v>-0.1468344627</v>
      </c>
      <c r="K182" s="58">
        <f t="shared" si="234"/>
        <v>-0.25</v>
      </c>
      <c r="L182" s="58">
        <f t="shared" si="234"/>
        <v>-0.2533557047</v>
      </c>
      <c r="M182" s="58">
        <f t="shared" ref="M182:N182" si="235">abs(J182-K182)</f>
        <v>0.1031655373</v>
      </c>
      <c r="N182" s="58">
        <f t="shared" si="235"/>
        <v>0.003355704698</v>
      </c>
      <c r="O182" s="58">
        <f t="shared" si="219"/>
        <v>30.74333011</v>
      </c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</row>
    <row r="183">
      <c r="A183" s="19" t="s">
        <v>692</v>
      </c>
      <c r="B183" s="19">
        <v>0.46</v>
      </c>
      <c r="C183" s="54"/>
      <c r="D183" s="54"/>
      <c r="E183" s="57" t="s">
        <v>433</v>
      </c>
      <c r="F183" s="57" t="s">
        <v>692</v>
      </c>
      <c r="G183" s="57">
        <v>830.41</v>
      </c>
      <c r="H183" s="57">
        <v>0.46</v>
      </c>
      <c r="I183" s="57">
        <v>7.38</v>
      </c>
      <c r="J183" s="58">
        <f t="shared" ref="J183:L183" si="236">1-(G183/G182)</f>
        <v>0.06539037265</v>
      </c>
      <c r="K183" s="58">
        <f t="shared" si="236"/>
        <v>-0.02222222222</v>
      </c>
      <c r="L183" s="58">
        <f t="shared" si="236"/>
        <v>0.01204819277</v>
      </c>
      <c r="M183" s="58">
        <f t="shared" ref="M183:N183" si="237">abs(J183-K183)</f>
        <v>0.08761259487</v>
      </c>
      <c r="N183" s="58">
        <f t="shared" si="237"/>
        <v>0.03427041499</v>
      </c>
      <c r="O183" s="58">
        <f t="shared" si="219"/>
        <v>2.556508139</v>
      </c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</row>
    <row r="184">
      <c r="A184" s="19" t="s">
        <v>692</v>
      </c>
      <c r="B184" s="19">
        <v>0.42</v>
      </c>
      <c r="C184" s="54"/>
      <c r="D184" s="54"/>
      <c r="E184" s="57" t="s">
        <v>434</v>
      </c>
      <c r="F184" s="57" t="s">
        <v>692</v>
      </c>
      <c r="G184" s="57">
        <v>753.21</v>
      </c>
      <c r="H184" s="57">
        <v>0.42</v>
      </c>
      <c r="I184" s="57">
        <v>6.77</v>
      </c>
      <c r="J184" s="58">
        <f t="shared" ref="J184:L184" si="238">1-(G184/G183)</f>
        <v>0.09296612517</v>
      </c>
      <c r="K184" s="58">
        <f t="shared" si="238"/>
        <v>0.08695652174</v>
      </c>
      <c r="L184" s="58">
        <f t="shared" si="238"/>
        <v>0.08265582656</v>
      </c>
      <c r="M184" s="58">
        <f t="shared" ref="M184:N184" si="239">abs(J184-K184)</f>
        <v>0.006009603428</v>
      </c>
      <c r="N184" s="58">
        <f t="shared" si="239"/>
        <v>0.004300695181</v>
      </c>
      <c r="O184" s="58">
        <f t="shared" si="219"/>
        <v>1.397356282</v>
      </c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>
      <c r="A185" s="19" t="s">
        <v>692</v>
      </c>
      <c r="B185" s="19">
        <v>0.42</v>
      </c>
      <c r="C185" s="54"/>
      <c r="D185" s="54"/>
      <c r="E185" s="57" t="s">
        <v>435</v>
      </c>
      <c r="F185" s="57" t="s">
        <v>692</v>
      </c>
      <c r="G185" s="57">
        <v>646.57</v>
      </c>
      <c r="H185" s="57">
        <v>0.42</v>
      </c>
      <c r="I185" s="57">
        <v>6.81</v>
      </c>
      <c r="J185" s="58">
        <f t="shared" ref="J185:L185" si="240">1-(G185/G184)</f>
        <v>0.1415807013</v>
      </c>
      <c r="K185" s="58">
        <f t="shared" si="240"/>
        <v>0</v>
      </c>
      <c r="L185" s="58">
        <f t="shared" si="240"/>
        <v>-0.005908419498</v>
      </c>
      <c r="M185" s="58">
        <f t="shared" ref="M185:N185" si="241">abs(J185-K185)</f>
        <v>0.1415807013</v>
      </c>
      <c r="N185" s="58">
        <f t="shared" si="241"/>
        <v>0.005908419498</v>
      </c>
      <c r="O185" s="58">
        <f t="shared" si="219"/>
        <v>23.96253369</v>
      </c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</row>
    <row r="186">
      <c r="A186" s="19" t="s">
        <v>692</v>
      </c>
      <c r="B186" s="19">
        <v>0.42</v>
      </c>
      <c r="C186" s="54"/>
      <c r="D186" s="54"/>
      <c r="E186" s="57" t="s">
        <v>708</v>
      </c>
      <c r="F186" s="57" t="s">
        <v>692</v>
      </c>
      <c r="G186" s="57">
        <v>639.54</v>
      </c>
      <c r="H186" s="57">
        <v>0.42</v>
      </c>
      <c r="I186" s="57">
        <v>6.58</v>
      </c>
      <c r="J186" s="58">
        <f t="shared" ref="J186:L186" si="242">1-(G186/G185)</f>
        <v>0.01087275933</v>
      </c>
      <c r="K186" s="58">
        <f t="shared" si="242"/>
        <v>0</v>
      </c>
      <c r="L186" s="58">
        <f t="shared" si="242"/>
        <v>0.03377386197</v>
      </c>
      <c r="M186" s="58">
        <f t="shared" ref="M186:N186" si="243">abs(J186-K186)</f>
        <v>0.01087275933</v>
      </c>
      <c r="N186" s="58">
        <f t="shared" si="243"/>
        <v>0.03377386197</v>
      </c>
      <c r="O186" s="58">
        <f t="shared" si="219"/>
        <v>0.3219282219</v>
      </c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</row>
    <row r="187">
      <c r="A187" s="1" t="s">
        <v>707</v>
      </c>
      <c r="B187" s="1">
        <v>0.34</v>
      </c>
      <c r="E187" s="1" t="s">
        <v>429</v>
      </c>
      <c r="F187" s="1" t="s">
        <v>707</v>
      </c>
      <c r="G187" s="1">
        <v>594.74</v>
      </c>
      <c r="H187" s="1">
        <v>0.34</v>
      </c>
      <c r="I187" s="1">
        <v>5.72</v>
      </c>
      <c r="J187" s="54">
        <f t="shared" ref="J187:L187" si="244">1-(G187/G186)</f>
        <v>0.07005034869</v>
      </c>
      <c r="K187" s="54">
        <f t="shared" si="244"/>
        <v>0.1904761905</v>
      </c>
      <c r="L187" s="54">
        <f t="shared" si="244"/>
        <v>0.1306990881</v>
      </c>
      <c r="M187" s="8">
        <f t="shared" ref="M187:N187" si="245">abs(J187-K187)</f>
        <v>0.1204258418</v>
      </c>
      <c r="N187" s="8">
        <f t="shared" si="245"/>
        <v>0.05977710233</v>
      </c>
      <c r="O187" s="54">
        <f t="shared" si="219"/>
        <v>2.014581455</v>
      </c>
    </row>
    <row r="188">
      <c r="A188" s="1" t="s">
        <v>707</v>
      </c>
      <c r="B188" s="1">
        <v>0.34</v>
      </c>
      <c r="E188" s="1" t="s">
        <v>430</v>
      </c>
      <c r="F188" s="1" t="s">
        <v>707</v>
      </c>
      <c r="G188" s="1">
        <v>568.39</v>
      </c>
      <c r="H188" s="1">
        <v>0.34</v>
      </c>
      <c r="I188" s="1">
        <v>5.65</v>
      </c>
      <c r="J188" s="54">
        <f t="shared" ref="J188:L188" si="246">1-(G188/G187)</f>
        <v>0.04430507449</v>
      </c>
      <c r="K188" s="54">
        <f t="shared" si="246"/>
        <v>0</v>
      </c>
      <c r="L188" s="54">
        <f t="shared" si="246"/>
        <v>0.01223776224</v>
      </c>
      <c r="M188" s="8">
        <f t="shared" ref="M188:N188" si="247">abs(J188-K188)</f>
        <v>0.04430507449</v>
      </c>
      <c r="N188" s="8">
        <f t="shared" si="247"/>
        <v>0.01223776224</v>
      </c>
      <c r="O188" s="54">
        <f t="shared" si="219"/>
        <v>3.620357515</v>
      </c>
    </row>
    <row r="189">
      <c r="A189" s="1" t="s">
        <v>707</v>
      </c>
      <c r="B189" s="1">
        <v>0.35</v>
      </c>
      <c r="E189" s="1" t="s">
        <v>431</v>
      </c>
      <c r="F189" s="1" t="s">
        <v>707</v>
      </c>
      <c r="G189" s="1">
        <v>678.06</v>
      </c>
      <c r="H189" s="1">
        <v>0.35</v>
      </c>
      <c r="I189" s="1">
        <v>5.74</v>
      </c>
      <c r="J189" s="54">
        <f t="shared" ref="J189:L189" si="248">1-(G189/G188)</f>
        <v>-0.1929485037</v>
      </c>
      <c r="K189" s="54">
        <f t="shared" si="248"/>
        <v>-0.02941176471</v>
      </c>
      <c r="L189" s="54">
        <f t="shared" si="248"/>
        <v>-0.01592920354</v>
      </c>
      <c r="M189" s="8">
        <f t="shared" ref="M189:N189" si="249">abs(J189-K189)</f>
        <v>0.163536739</v>
      </c>
      <c r="N189" s="8">
        <f t="shared" si="249"/>
        <v>0.01348256117</v>
      </c>
      <c r="O189" s="54">
        <f t="shared" si="219"/>
        <v>12.12950099</v>
      </c>
    </row>
    <row r="190">
      <c r="A190" s="1" t="s">
        <v>707</v>
      </c>
      <c r="B190" s="1">
        <v>0.44</v>
      </c>
      <c r="E190" s="1" t="s">
        <v>432</v>
      </c>
      <c r="F190" s="1" t="s">
        <v>707</v>
      </c>
      <c r="G190" s="1">
        <v>914.52</v>
      </c>
      <c r="H190" s="1">
        <v>0.44</v>
      </c>
      <c r="I190" s="1">
        <v>7.12</v>
      </c>
      <c r="J190" s="54">
        <f t="shared" ref="J190:L190" si="250">1-(G190/G189)</f>
        <v>-0.3487302009</v>
      </c>
      <c r="K190" s="54">
        <f t="shared" si="250"/>
        <v>-0.2571428571</v>
      </c>
      <c r="L190" s="54">
        <f t="shared" si="250"/>
        <v>-0.2404181185</v>
      </c>
      <c r="M190" s="8">
        <f t="shared" ref="M190:N190" si="251">abs(J190-K190)</f>
        <v>0.09158734372</v>
      </c>
      <c r="N190" s="8">
        <f t="shared" si="251"/>
        <v>0.01672473868</v>
      </c>
      <c r="O190" s="54">
        <f t="shared" si="219"/>
        <v>5.476159927</v>
      </c>
    </row>
    <row r="191">
      <c r="A191" s="1" t="s">
        <v>707</v>
      </c>
      <c r="B191" s="1">
        <v>0.45</v>
      </c>
      <c r="E191" s="1" t="s">
        <v>433</v>
      </c>
      <c r="F191" s="1" t="s">
        <v>707</v>
      </c>
      <c r="G191" s="1">
        <v>791.83</v>
      </c>
      <c r="H191" s="1">
        <v>0.45</v>
      </c>
      <c r="I191" s="1">
        <v>7.23</v>
      </c>
      <c r="J191" s="54">
        <f t="shared" ref="J191:L191" si="252">1-(G191/G190)</f>
        <v>0.1341578096</v>
      </c>
      <c r="K191" s="54">
        <f t="shared" si="252"/>
        <v>-0.02272727273</v>
      </c>
      <c r="L191" s="54">
        <f t="shared" si="252"/>
        <v>-0.0154494382</v>
      </c>
      <c r="M191" s="8">
        <f t="shared" ref="M191:N191" si="253">abs(J191-K191)</f>
        <v>0.1568850823</v>
      </c>
      <c r="N191" s="8">
        <f t="shared" si="253"/>
        <v>0.007277834525</v>
      </c>
      <c r="O191" s="54">
        <f t="shared" si="219"/>
        <v>21.55656078</v>
      </c>
    </row>
    <row r="192">
      <c r="A192" s="1" t="s">
        <v>707</v>
      </c>
      <c r="B192" s="1">
        <v>0.41</v>
      </c>
      <c r="E192" s="1" t="s">
        <v>434</v>
      </c>
      <c r="F192" s="1" t="s">
        <v>707</v>
      </c>
      <c r="G192" s="1">
        <v>724.06</v>
      </c>
      <c r="H192" s="1">
        <v>0.41</v>
      </c>
      <c r="I192" s="1">
        <v>6.44</v>
      </c>
      <c r="J192" s="54">
        <f t="shared" ref="J192:L192" si="254">1-(G192/G191)</f>
        <v>0.08558655267</v>
      </c>
      <c r="K192" s="54">
        <f t="shared" si="254"/>
        <v>0.08888888889</v>
      </c>
      <c r="L192" s="54">
        <f t="shared" si="254"/>
        <v>0.1092669433</v>
      </c>
      <c r="M192" s="8">
        <f t="shared" ref="M192:N192" si="255">abs(J192-K192)</f>
        <v>0.00330233622</v>
      </c>
      <c r="N192" s="8">
        <f t="shared" si="255"/>
        <v>0.0203780544</v>
      </c>
      <c r="O192" s="54">
        <f t="shared" si="219"/>
        <v>0.1620535579</v>
      </c>
    </row>
    <row r="193">
      <c r="A193" s="1" t="s">
        <v>707</v>
      </c>
      <c r="B193" s="1">
        <v>0.41</v>
      </c>
      <c r="E193" s="1" t="s">
        <v>435</v>
      </c>
      <c r="F193" s="1" t="s">
        <v>707</v>
      </c>
      <c r="G193" s="1">
        <v>613.7</v>
      </c>
      <c r="H193" s="1">
        <v>0.41</v>
      </c>
      <c r="I193" s="1">
        <v>6.6</v>
      </c>
      <c r="J193" s="54">
        <f t="shared" ref="J193:L193" si="256">1-(G193/G192)</f>
        <v>0.1524183079</v>
      </c>
      <c r="K193" s="54">
        <f t="shared" si="256"/>
        <v>0</v>
      </c>
      <c r="L193" s="54">
        <f t="shared" si="256"/>
        <v>-0.0248447205</v>
      </c>
      <c r="M193" s="8">
        <f t="shared" ref="M193:N193" si="257">abs(J193-K193)</f>
        <v>0.1524183079</v>
      </c>
      <c r="N193" s="8">
        <f t="shared" si="257"/>
        <v>0.0248447205</v>
      </c>
      <c r="O193" s="54">
        <f t="shared" si="219"/>
        <v>6.134836892</v>
      </c>
    </row>
    <row r="194">
      <c r="A194" s="1" t="s">
        <v>707</v>
      </c>
      <c r="B194" s="1">
        <v>0.41</v>
      </c>
      <c r="E194" s="1" t="s">
        <v>708</v>
      </c>
      <c r="F194" s="1" t="s">
        <v>707</v>
      </c>
      <c r="G194" s="1">
        <v>597.75</v>
      </c>
      <c r="H194" s="1">
        <v>0.41</v>
      </c>
      <c r="I194" s="1">
        <v>6.37</v>
      </c>
      <c r="J194" s="54">
        <f t="shared" ref="J194:L194" si="258">1-(G194/G193)</f>
        <v>0.02598989734</v>
      </c>
      <c r="K194" s="54">
        <f t="shared" si="258"/>
        <v>0</v>
      </c>
      <c r="L194" s="54">
        <f t="shared" si="258"/>
        <v>0.03484848485</v>
      </c>
      <c r="M194" s="8">
        <f t="shared" ref="M194:N194" si="259">abs(J194-K194)</f>
        <v>0.02598989734</v>
      </c>
      <c r="N194" s="8">
        <f t="shared" si="259"/>
        <v>0.03484848485</v>
      </c>
      <c r="O194" s="54">
        <f t="shared" si="219"/>
        <v>0.7457970542</v>
      </c>
    </row>
    <row r="195">
      <c r="A195" s="19" t="s">
        <v>693</v>
      </c>
      <c r="B195" s="19">
        <v>0.7</v>
      </c>
      <c r="C195" s="54"/>
      <c r="D195" s="54"/>
      <c r="E195" s="19" t="s">
        <v>429</v>
      </c>
      <c r="F195" s="19" t="s">
        <v>693</v>
      </c>
      <c r="G195" s="19">
        <v>1573.73</v>
      </c>
      <c r="H195" s="19">
        <v>0.7</v>
      </c>
      <c r="I195" s="1">
        <v>4.04</v>
      </c>
      <c r="J195" s="54">
        <f t="shared" ref="J195:L195" si="260">1-(G195/G194)</f>
        <v>-1.632756169</v>
      </c>
      <c r="K195" s="54">
        <f t="shared" si="260"/>
        <v>-0.7073170732</v>
      </c>
      <c r="L195" s="54">
        <f t="shared" si="260"/>
        <v>0.3657770801</v>
      </c>
      <c r="M195" s="8">
        <f t="shared" ref="M195:N195" si="261">abs(J195-K195)</f>
        <v>0.9254390958</v>
      </c>
      <c r="N195" s="8">
        <f t="shared" si="261"/>
        <v>1.073094153</v>
      </c>
      <c r="O195" s="54">
        <f t="shared" si="219"/>
        <v>0.8624025143</v>
      </c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>
      <c r="A196" s="19" t="s">
        <v>693</v>
      </c>
      <c r="B196" s="19">
        <v>0.68</v>
      </c>
      <c r="C196" s="54"/>
      <c r="D196" s="54"/>
      <c r="E196" s="19" t="s">
        <v>430</v>
      </c>
      <c r="F196" s="19" t="s">
        <v>693</v>
      </c>
      <c r="G196" s="19">
        <v>1350.08</v>
      </c>
      <c r="H196" s="19">
        <v>0.68</v>
      </c>
      <c r="I196" s="1">
        <v>3.86</v>
      </c>
      <c r="J196" s="54">
        <f t="shared" ref="J196:L196" si="262">1-(G196/G195)</f>
        <v>0.142114594</v>
      </c>
      <c r="K196" s="54">
        <f t="shared" si="262"/>
        <v>0.02857142857</v>
      </c>
      <c r="L196" s="54">
        <f t="shared" si="262"/>
        <v>0.04455445545</v>
      </c>
      <c r="M196" s="8">
        <f t="shared" ref="M196:N196" si="263">abs(J196-K196)</f>
        <v>0.1135431654</v>
      </c>
      <c r="N196" s="8">
        <f t="shared" si="263"/>
        <v>0.01598302687</v>
      </c>
      <c r="O196" s="54">
        <f t="shared" si="219"/>
        <v>7.103983889</v>
      </c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</row>
    <row r="197">
      <c r="A197" s="19" t="s">
        <v>693</v>
      </c>
      <c r="B197" s="19">
        <v>0.68</v>
      </c>
      <c r="C197" s="54"/>
      <c r="D197" s="54"/>
      <c r="E197" s="19" t="s">
        <v>431</v>
      </c>
      <c r="F197" s="19" t="s">
        <v>693</v>
      </c>
      <c r="G197" s="19">
        <v>1347.21</v>
      </c>
      <c r="H197" s="19">
        <v>0.68</v>
      </c>
      <c r="I197" s="1">
        <v>3.87</v>
      </c>
      <c r="J197" s="54">
        <f t="shared" ref="J197:L197" si="264">1-(G197/G196)</f>
        <v>0.002125799953</v>
      </c>
      <c r="K197" s="54">
        <f t="shared" si="264"/>
        <v>0</v>
      </c>
      <c r="L197" s="54">
        <f t="shared" si="264"/>
        <v>-0.002590673575</v>
      </c>
      <c r="M197" s="8">
        <f t="shared" ref="M197:N197" si="265">abs(J197-K197)</f>
        <v>0.002125799953</v>
      </c>
      <c r="N197" s="8">
        <f t="shared" si="265"/>
        <v>0.002590673575</v>
      </c>
      <c r="O197" s="54">
        <f t="shared" si="219"/>
        <v>0.8205587817</v>
      </c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</row>
    <row r="198">
      <c r="A198" s="19" t="s">
        <v>693</v>
      </c>
      <c r="B198" s="19">
        <v>1.02</v>
      </c>
      <c r="C198" s="54"/>
      <c r="D198" s="54"/>
      <c r="E198" s="19" t="s">
        <v>432</v>
      </c>
      <c r="F198" s="19" t="s">
        <v>693</v>
      </c>
      <c r="G198" s="19">
        <v>2280.93</v>
      </c>
      <c r="H198" s="19">
        <v>1.02</v>
      </c>
      <c r="I198" s="1">
        <v>5.77</v>
      </c>
      <c r="J198" s="54">
        <f t="shared" ref="J198:L198" si="266">1-(G198/G197)</f>
        <v>-0.6930768032</v>
      </c>
      <c r="K198" s="54">
        <f t="shared" si="266"/>
        <v>-0.5</v>
      </c>
      <c r="L198" s="54">
        <f t="shared" si="266"/>
        <v>-0.4909560724</v>
      </c>
      <c r="M198" s="8">
        <f t="shared" ref="M198:N198" si="267">abs(J198-K198)</f>
        <v>0.1930768032</v>
      </c>
      <c r="N198" s="8">
        <f t="shared" si="267"/>
        <v>0.009043927649</v>
      </c>
      <c r="O198" s="54">
        <f t="shared" si="219"/>
        <v>21.34877795</v>
      </c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>
      <c r="A199" s="19" t="s">
        <v>693</v>
      </c>
      <c r="B199" s="19">
        <v>1.04</v>
      </c>
      <c r="C199" s="54"/>
      <c r="D199" s="54"/>
      <c r="E199" s="19" t="s">
        <v>433</v>
      </c>
      <c r="F199" s="19" t="s">
        <v>693</v>
      </c>
      <c r="G199" s="19">
        <v>2344.04</v>
      </c>
      <c r="H199" s="19">
        <v>1.04</v>
      </c>
      <c r="I199" s="1">
        <v>5.97</v>
      </c>
      <c r="J199" s="54">
        <f t="shared" ref="J199:L199" si="268">1-(G199/G198)</f>
        <v>-0.02766853871</v>
      </c>
      <c r="K199" s="54">
        <f t="shared" si="268"/>
        <v>-0.01960784314</v>
      </c>
      <c r="L199" s="54">
        <f t="shared" si="268"/>
        <v>-0.03466204506</v>
      </c>
      <c r="M199" s="8">
        <f t="shared" ref="M199:N199" si="269">abs(J199-K199)</f>
        <v>0.008060695573</v>
      </c>
      <c r="N199" s="8">
        <f t="shared" si="269"/>
        <v>0.01505420192</v>
      </c>
      <c r="O199" s="54">
        <f t="shared" si="219"/>
        <v>0.5354448953</v>
      </c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</row>
    <row r="200">
      <c r="A200" s="19" t="s">
        <v>693</v>
      </c>
      <c r="B200" s="19">
        <v>0.74</v>
      </c>
      <c r="C200" s="54"/>
      <c r="D200" s="54"/>
      <c r="E200" s="19" t="s">
        <v>434</v>
      </c>
      <c r="F200" s="19" t="s">
        <v>693</v>
      </c>
      <c r="G200" s="19">
        <v>1280.52</v>
      </c>
      <c r="H200" s="19">
        <v>0.74</v>
      </c>
      <c r="I200" s="1">
        <v>4.11</v>
      </c>
      <c r="J200" s="54">
        <f t="shared" ref="J200:L200" si="270">1-(G200/G199)</f>
        <v>0.453712394</v>
      </c>
      <c r="K200" s="54">
        <f t="shared" si="270"/>
        <v>0.2884615385</v>
      </c>
      <c r="L200" s="54">
        <f t="shared" si="270"/>
        <v>0.3115577889</v>
      </c>
      <c r="M200" s="8">
        <f t="shared" ref="M200:N200" si="271">abs(J200-K200)</f>
        <v>0.1652508555</v>
      </c>
      <c r="N200" s="8">
        <f t="shared" si="271"/>
        <v>0.02309625048</v>
      </c>
      <c r="O200" s="54">
        <f t="shared" si="219"/>
        <v>7.154878046</v>
      </c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</row>
    <row r="201">
      <c r="A201" s="19" t="s">
        <v>693</v>
      </c>
      <c r="B201" s="19">
        <v>0.75</v>
      </c>
      <c r="C201" s="54"/>
      <c r="D201" s="54"/>
      <c r="E201" s="19" t="s">
        <v>435</v>
      </c>
      <c r="F201" s="19" t="s">
        <v>693</v>
      </c>
      <c r="G201" s="19">
        <v>1394.82</v>
      </c>
      <c r="H201" s="19">
        <v>0.75</v>
      </c>
      <c r="I201" s="1">
        <v>4.25</v>
      </c>
      <c r="J201" s="54">
        <f t="shared" ref="J201:L201" si="272">1-(G201/G200)</f>
        <v>-0.08926061288</v>
      </c>
      <c r="K201" s="54">
        <f t="shared" si="272"/>
        <v>-0.01351351351</v>
      </c>
      <c r="L201" s="54">
        <f t="shared" si="272"/>
        <v>-0.03406326034</v>
      </c>
      <c r="M201" s="8">
        <f t="shared" ref="M201:N201" si="273">abs(J201-K201)</f>
        <v>0.07574709936</v>
      </c>
      <c r="N201" s="8">
        <f t="shared" si="273"/>
        <v>0.02054974683</v>
      </c>
      <c r="O201" s="54">
        <f t="shared" si="219"/>
        <v>3.686035648</v>
      </c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</row>
    <row r="202">
      <c r="A202" s="19" t="s">
        <v>693</v>
      </c>
      <c r="B202" s="19">
        <v>0.74</v>
      </c>
      <c r="C202" s="54"/>
      <c r="D202" s="54"/>
      <c r="E202" s="19" t="s">
        <v>708</v>
      </c>
      <c r="F202" s="19" t="s">
        <v>693</v>
      </c>
      <c r="G202" s="19">
        <v>1354.31</v>
      </c>
      <c r="H202" s="19">
        <v>0.74</v>
      </c>
      <c r="I202" s="1">
        <v>4.08</v>
      </c>
      <c r="J202" s="54">
        <f t="shared" ref="J202:L202" si="274">1-(G202/G201)</f>
        <v>0.02904317403</v>
      </c>
      <c r="K202" s="54">
        <f t="shared" si="274"/>
        <v>0.01333333333</v>
      </c>
      <c r="L202" s="54">
        <f t="shared" si="274"/>
        <v>0.04</v>
      </c>
      <c r="M202" s="8">
        <f t="shared" ref="M202:N202" si="275">abs(J202-K202)</f>
        <v>0.0157098407</v>
      </c>
      <c r="N202" s="8">
        <f t="shared" si="275"/>
        <v>0.02666666667</v>
      </c>
      <c r="O202" s="54">
        <f t="shared" si="219"/>
        <v>0.5891190261</v>
      </c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>
      <c r="A203" s="1" t="s">
        <v>694</v>
      </c>
      <c r="B203" s="1">
        <v>0.85</v>
      </c>
      <c r="E203" s="1" t="s">
        <v>429</v>
      </c>
      <c r="F203" s="1" t="s">
        <v>694</v>
      </c>
      <c r="G203" s="1">
        <v>1678.33</v>
      </c>
      <c r="H203" s="1">
        <v>0.85</v>
      </c>
      <c r="I203" s="1">
        <v>3.51</v>
      </c>
      <c r="J203" s="54">
        <f t="shared" ref="J203:L203" si="276">1-(G203/G202)</f>
        <v>-0.2392509839</v>
      </c>
      <c r="K203" s="54">
        <f t="shared" si="276"/>
        <v>-0.1486486486</v>
      </c>
      <c r="L203" s="54">
        <f t="shared" si="276"/>
        <v>0.1397058824</v>
      </c>
      <c r="M203" s="8">
        <f t="shared" ref="M203:N203" si="277">abs(J203-K203)</f>
        <v>0.09060233525</v>
      </c>
      <c r="N203" s="8">
        <f t="shared" si="277"/>
        <v>0.288354531</v>
      </c>
      <c r="O203" s="54">
        <f t="shared" si="219"/>
        <v>0.3142046526</v>
      </c>
    </row>
    <row r="204">
      <c r="A204" s="1" t="s">
        <v>694</v>
      </c>
      <c r="B204" s="1">
        <v>0.83</v>
      </c>
      <c r="E204" s="1" t="s">
        <v>430</v>
      </c>
      <c r="F204" s="1" t="s">
        <v>694</v>
      </c>
      <c r="G204" s="1">
        <v>1576.42</v>
      </c>
      <c r="H204" s="1">
        <v>0.83</v>
      </c>
      <c r="I204" s="1">
        <v>3.38</v>
      </c>
      <c r="J204" s="54">
        <f t="shared" ref="J204:L204" si="278">1-(G204/G203)</f>
        <v>0.06072107392</v>
      </c>
      <c r="K204" s="54">
        <f t="shared" si="278"/>
        <v>0.02352941176</v>
      </c>
      <c r="L204" s="54">
        <f t="shared" si="278"/>
        <v>0.03703703704</v>
      </c>
      <c r="M204" s="8">
        <f t="shared" ref="M204:N204" si="279">abs(J204-K204)</f>
        <v>0.03719166216</v>
      </c>
      <c r="N204" s="8">
        <f t="shared" si="279"/>
        <v>0.01350762527</v>
      </c>
      <c r="O204" s="54">
        <f t="shared" si="219"/>
        <v>2.753382731</v>
      </c>
    </row>
    <row r="205">
      <c r="A205" s="1" t="s">
        <v>694</v>
      </c>
      <c r="B205" s="1">
        <v>0.84</v>
      </c>
      <c r="E205" s="1" t="s">
        <v>431</v>
      </c>
      <c r="F205" s="1" t="s">
        <v>694</v>
      </c>
      <c r="G205" s="1">
        <v>1653.22</v>
      </c>
      <c r="H205" s="1">
        <v>0.84</v>
      </c>
      <c r="I205" s="1">
        <v>3.43</v>
      </c>
      <c r="J205" s="54">
        <f t="shared" ref="J205:L205" si="280">1-(G205/G204)</f>
        <v>-0.04871798125</v>
      </c>
      <c r="K205" s="54">
        <f t="shared" si="280"/>
        <v>-0.01204819277</v>
      </c>
      <c r="L205" s="54">
        <f t="shared" si="280"/>
        <v>-0.01479289941</v>
      </c>
      <c r="M205" s="8">
        <f t="shared" ref="M205:N205" si="281">abs(J205-K205)</f>
        <v>0.03666978848</v>
      </c>
      <c r="N205" s="8">
        <f t="shared" si="281"/>
        <v>0.002744706637</v>
      </c>
      <c r="O205" s="54">
        <f t="shared" si="219"/>
        <v>13.36018501</v>
      </c>
    </row>
    <row r="206">
      <c r="A206" s="1" t="s">
        <v>694</v>
      </c>
      <c r="B206" s="1">
        <v>1.25</v>
      </c>
      <c r="E206" s="1" t="s">
        <v>432</v>
      </c>
      <c r="F206" s="1" t="s">
        <v>694</v>
      </c>
      <c r="G206" s="1">
        <v>2708.99</v>
      </c>
      <c r="H206" s="1">
        <v>1.25</v>
      </c>
      <c r="I206" s="1">
        <v>5.07</v>
      </c>
      <c r="J206" s="54">
        <f t="shared" ref="J206:L206" si="282">1-(G206/G205)</f>
        <v>-0.6386143405</v>
      </c>
      <c r="K206" s="54">
        <f t="shared" si="282"/>
        <v>-0.4880952381</v>
      </c>
      <c r="L206" s="54">
        <f t="shared" si="282"/>
        <v>-0.4781341108</v>
      </c>
      <c r="M206" s="8">
        <f t="shared" ref="M206:N206" si="283">abs(J206-K206)</f>
        <v>0.1505191024</v>
      </c>
      <c r="N206" s="8">
        <f t="shared" si="283"/>
        <v>0.009961127308</v>
      </c>
      <c r="O206" s="54">
        <f t="shared" si="219"/>
        <v>15.1106494</v>
      </c>
    </row>
    <row r="207">
      <c r="A207" s="1" t="s">
        <v>694</v>
      </c>
      <c r="B207" s="1">
        <v>1.27</v>
      </c>
      <c r="E207" s="1" t="s">
        <v>433</v>
      </c>
      <c r="F207" s="1" t="s">
        <v>694</v>
      </c>
      <c r="G207" s="1">
        <v>2718.54</v>
      </c>
      <c r="H207" s="1">
        <v>1.27</v>
      </c>
      <c r="I207" s="1">
        <v>5.27</v>
      </c>
      <c r="J207" s="54">
        <f t="shared" ref="J207:L207" si="284">1-(G207/G206)</f>
        <v>-0.003525299097</v>
      </c>
      <c r="K207" s="54">
        <f t="shared" si="284"/>
        <v>-0.016</v>
      </c>
      <c r="L207" s="54">
        <f t="shared" si="284"/>
        <v>-0.03944773176</v>
      </c>
      <c r="M207" s="8">
        <f t="shared" ref="M207:N207" si="285">abs(J207-K207)</f>
        <v>0.0124747009</v>
      </c>
      <c r="N207" s="8">
        <f t="shared" si="285"/>
        <v>0.02344773176</v>
      </c>
      <c r="O207" s="54">
        <f t="shared" si="219"/>
        <v>0.5320216486</v>
      </c>
    </row>
    <row r="208">
      <c r="A208" s="1" t="s">
        <v>694</v>
      </c>
      <c r="B208" s="1">
        <v>0.89</v>
      </c>
      <c r="E208" s="1" t="s">
        <v>434</v>
      </c>
      <c r="F208" s="1" t="s">
        <v>694</v>
      </c>
      <c r="G208" s="1">
        <v>1492.14</v>
      </c>
      <c r="H208" s="1">
        <v>0.89</v>
      </c>
      <c r="I208" s="1">
        <v>3.65</v>
      </c>
      <c r="J208" s="54">
        <f t="shared" ref="J208:L208" si="286">1-(G208/G207)</f>
        <v>0.4511245007</v>
      </c>
      <c r="K208" s="54">
        <f t="shared" si="286"/>
        <v>0.2992125984</v>
      </c>
      <c r="L208" s="54">
        <f t="shared" si="286"/>
        <v>0.3074003795</v>
      </c>
      <c r="M208" s="8">
        <f t="shared" ref="M208:N208" si="287">abs(J208-K208)</f>
        <v>0.1519119022</v>
      </c>
      <c r="N208" s="8">
        <f t="shared" si="287"/>
        <v>0.008187781081</v>
      </c>
      <c r="O208" s="54">
        <f t="shared" si="219"/>
        <v>18.55348851</v>
      </c>
    </row>
    <row r="209">
      <c r="A209" s="1" t="s">
        <v>694</v>
      </c>
      <c r="B209" s="1">
        <v>0.9</v>
      </c>
      <c r="E209" s="1" t="s">
        <v>435</v>
      </c>
      <c r="F209" s="1" t="s">
        <v>694</v>
      </c>
      <c r="G209" s="1">
        <v>1483.06</v>
      </c>
      <c r="H209" s="1">
        <v>0.9</v>
      </c>
      <c r="I209" s="1">
        <v>3.66</v>
      </c>
      <c r="J209" s="54">
        <f t="shared" ref="J209:L209" si="288">1-(G209/G208)</f>
        <v>0.006085219886</v>
      </c>
      <c r="K209" s="54">
        <f t="shared" si="288"/>
        <v>-0.01123595506</v>
      </c>
      <c r="L209" s="54">
        <f t="shared" si="288"/>
        <v>-0.002739726027</v>
      </c>
      <c r="M209" s="8">
        <f t="shared" ref="M209:N209" si="289">abs(J209-K209)</f>
        <v>0.01732117494</v>
      </c>
      <c r="N209" s="8">
        <f t="shared" si="289"/>
        <v>0.008496229029</v>
      </c>
      <c r="O209" s="54">
        <f t="shared" si="219"/>
        <v>2.038689739</v>
      </c>
    </row>
    <row r="210">
      <c r="A210" s="1" t="s">
        <v>694</v>
      </c>
      <c r="B210" s="1">
        <v>0.88</v>
      </c>
      <c r="E210" s="1" t="s">
        <v>708</v>
      </c>
      <c r="F210" s="1" t="s">
        <v>694</v>
      </c>
      <c r="G210" s="1">
        <v>1481.3</v>
      </c>
      <c r="H210" s="1">
        <v>0.88</v>
      </c>
      <c r="I210" s="1">
        <v>3.51</v>
      </c>
      <c r="J210" s="54">
        <f t="shared" ref="J210:L210" si="290">1-(G210/G209)</f>
        <v>0.001186735533</v>
      </c>
      <c r="K210" s="54">
        <f t="shared" si="290"/>
        <v>0.02222222222</v>
      </c>
      <c r="L210" s="54">
        <f t="shared" si="290"/>
        <v>0.04098360656</v>
      </c>
      <c r="M210" s="8">
        <f t="shared" ref="M210:N210" si="291">abs(J210-K210)</f>
        <v>0.02103548669</v>
      </c>
      <c r="N210" s="8">
        <f t="shared" si="291"/>
        <v>0.01876138434</v>
      </c>
      <c r="O210" s="54">
        <f t="shared" si="219"/>
        <v>1.121211863</v>
      </c>
    </row>
    <row r="211">
      <c r="A211" s="19" t="s">
        <v>695</v>
      </c>
      <c r="B211" s="19">
        <v>1.4</v>
      </c>
      <c r="C211" s="54"/>
      <c r="D211" s="54"/>
      <c r="E211" s="19" t="s">
        <v>429</v>
      </c>
      <c r="F211" s="19" t="s">
        <v>695</v>
      </c>
      <c r="G211" s="19">
        <v>2007.98</v>
      </c>
      <c r="H211" s="19">
        <v>1.4</v>
      </c>
      <c r="I211" s="1">
        <v>2.93</v>
      </c>
      <c r="J211" s="54">
        <f t="shared" ref="J211:L211" si="292">1-(G211/G210)</f>
        <v>-0.3555525552</v>
      </c>
      <c r="K211" s="54">
        <f t="shared" si="292"/>
        <v>-0.5909090909</v>
      </c>
      <c r="L211" s="54">
        <f t="shared" si="292"/>
        <v>0.1652421652</v>
      </c>
      <c r="M211" s="8">
        <f t="shared" ref="M211:N211" si="293">abs(J211-K211)</f>
        <v>0.2353565357</v>
      </c>
      <c r="N211" s="8">
        <f t="shared" si="293"/>
        <v>0.7561512562</v>
      </c>
      <c r="O211" s="54">
        <f t="shared" si="219"/>
        <v>0.3112558946</v>
      </c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</row>
    <row r="212">
      <c r="A212" s="19" t="s">
        <v>695</v>
      </c>
      <c r="B212" s="19">
        <v>1.4</v>
      </c>
      <c r="C212" s="54"/>
      <c r="D212" s="54"/>
      <c r="E212" s="19" t="s">
        <v>430</v>
      </c>
      <c r="F212" s="19" t="s">
        <v>695</v>
      </c>
      <c r="G212" s="19">
        <v>1983.98</v>
      </c>
      <c r="H212" s="19">
        <v>1.4</v>
      </c>
      <c r="I212" s="1">
        <v>2.9</v>
      </c>
      <c r="J212" s="54">
        <f t="shared" ref="J212:L212" si="294">1-(G212/G211)</f>
        <v>0.01195231028</v>
      </c>
      <c r="K212" s="54">
        <f t="shared" si="294"/>
        <v>0</v>
      </c>
      <c r="L212" s="54">
        <f t="shared" si="294"/>
        <v>0.01023890785</v>
      </c>
      <c r="M212" s="8">
        <f t="shared" ref="M212:N212" si="295">abs(J212-K212)</f>
        <v>0.01195231028</v>
      </c>
      <c r="N212" s="8">
        <f t="shared" si="295"/>
        <v>0.01023890785</v>
      </c>
      <c r="O212" s="54">
        <f t="shared" si="219"/>
        <v>1.167342304</v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</row>
    <row r="213">
      <c r="A213" s="19" t="s">
        <v>695</v>
      </c>
      <c r="B213" s="19">
        <v>1.4</v>
      </c>
      <c r="C213" s="54"/>
      <c r="D213" s="54"/>
      <c r="E213" s="19" t="s">
        <v>431</v>
      </c>
      <c r="F213" s="19" t="s">
        <v>695</v>
      </c>
      <c r="G213" s="19">
        <v>2187.15</v>
      </c>
      <c r="H213" s="19">
        <v>1.4</v>
      </c>
      <c r="I213" s="1">
        <v>2.95</v>
      </c>
      <c r="J213" s="54">
        <f t="shared" ref="J213:L213" si="296">1-(G213/G212)</f>
        <v>-0.1024052662</v>
      </c>
      <c r="K213" s="54">
        <f t="shared" si="296"/>
        <v>0</v>
      </c>
      <c r="L213" s="54">
        <f t="shared" si="296"/>
        <v>-0.01724137931</v>
      </c>
      <c r="M213" s="8">
        <f t="shared" ref="M213:N213" si="297">abs(J213-K213)</f>
        <v>0.1024052662</v>
      </c>
      <c r="N213" s="8">
        <f t="shared" si="297"/>
        <v>0.01724137931</v>
      </c>
      <c r="O213" s="54">
        <f t="shared" si="219"/>
        <v>5.939505439</v>
      </c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</row>
    <row r="214">
      <c r="A214" s="19" t="s">
        <v>695</v>
      </c>
      <c r="B214" s="19">
        <v>1.69</v>
      </c>
      <c r="C214" s="54"/>
      <c r="D214" s="54"/>
      <c r="E214" s="19" t="s">
        <v>432</v>
      </c>
      <c r="F214" s="19" t="s">
        <v>695</v>
      </c>
      <c r="G214" s="19">
        <v>2445.89</v>
      </c>
      <c r="H214" s="19">
        <v>1.69</v>
      </c>
      <c r="I214" s="1">
        <v>3.53</v>
      </c>
      <c r="J214" s="54">
        <f t="shared" ref="J214:L214" si="298">1-(G214/G213)</f>
        <v>-0.1183000709</v>
      </c>
      <c r="K214" s="54">
        <f t="shared" si="298"/>
        <v>-0.2071428571</v>
      </c>
      <c r="L214" s="54">
        <f t="shared" si="298"/>
        <v>-0.1966101695</v>
      </c>
      <c r="M214" s="8">
        <f t="shared" ref="M214:N214" si="299">abs(J214-K214)</f>
        <v>0.08884278627</v>
      </c>
      <c r="N214" s="8">
        <f t="shared" si="299"/>
        <v>0.01053268765</v>
      </c>
      <c r="O214" s="54">
        <f t="shared" si="219"/>
        <v>8.434958789</v>
      </c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</row>
    <row r="215">
      <c r="A215" s="19" t="s">
        <v>695</v>
      </c>
      <c r="B215" s="19">
        <v>1.69</v>
      </c>
      <c r="C215" s="54"/>
      <c r="D215" s="54"/>
      <c r="E215" s="19" t="s">
        <v>433</v>
      </c>
      <c r="F215" s="19" t="s">
        <v>695</v>
      </c>
      <c r="G215" s="19">
        <v>2410.04</v>
      </c>
      <c r="H215" s="19">
        <v>1.69</v>
      </c>
      <c r="I215" s="1">
        <v>3.47</v>
      </c>
      <c r="J215" s="54">
        <f t="shared" ref="J215:L215" si="300">1-(G215/G214)</f>
        <v>0.01465724133</v>
      </c>
      <c r="K215" s="54">
        <f t="shared" si="300"/>
        <v>0</v>
      </c>
      <c r="L215" s="54">
        <f t="shared" si="300"/>
        <v>0.01699716714</v>
      </c>
      <c r="M215" s="8">
        <f t="shared" ref="M215:N215" si="301">abs(J215-K215)</f>
        <v>0.01465724133</v>
      </c>
      <c r="N215" s="8">
        <f t="shared" si="301"/>
        <v>0.01699716714</v>
      </c>
      <c r="O215" s="54">
        <f t="shared" si="219"/>
        <v>0.862334365</v>
      </c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</row>
    <row r="216">
      <c r="A216" s="19" t="s">
        <v>695</v>
      </c>
      <c r="B216" s="19">
        <v>1.7</v>
      </c>
      <c r="C216" s="54"/>
      <c r="D216" s="54"/>
      <c r="E216" s="19" t="s">
        <v>434</v>
      </c>
      <c r="F216" s="19" t="s">
        <v>695</v>
      </c>
      <c r="G216" s="19">
        <v>2491.46</v>
      </c>
      <c r="H216" s="19">
        <v>1.7</v>
      </c>
      <c r="I216" s="1">
        <v>3.5</v>
      </c>
      <c r="J216" s="54">
        <f t="shared" ref="J216:L216" si="302">1-(G216/G215)</f>
        <v>-0.03378367164</v>
      </c>
      <c r="K216" s="54">
        <f t="shared" si="302"/>
        <v>-0.005917159763</v>
      </c>
      <c r="L216" s="54">
        <f t="shared" si="302"/>
        <v>-0.008645533141</v>
      </c>
      <c r="M216" s="8">
        <f t="shared" ref="M216:N216" si="303">abs(J216-K216)</f>
        <v>0.02786651188</v>
      </c>
      <c r="N216" s="8">
        <f t="shared" si="303"/>
        <v>0.002728373378</v>
      </c>
      <c r="O216" s="54">
        <f t="shared" si="219"/>
        <v>10.2135991</v>
      </c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</row>
    <row r="217">
      <c r="A217" s="19" t="s">
        <v>695</v>
      </c>
      <c r="B217" s="19">
        <v>1.75</v>
      </c>
      <c r="C217" s="54"/>
      <c r="D217" s="54"/>
      <c r="E217" s="19" t="s">
        <v>435</v>
      </c>
      <c r="F217" s="19" t="s">
        <v>695</v>
      </c>
      <c r="G217" s="19">
        <v>2261.19</v>
      </c>
      <c r="H217" s="19">
        <v>1.75</v>
      </c>
      <c r="I217" s="1">
        <v>3.59</v>
      </c>
      <c r="J217" s="54">
        <f t="shared" ref="J217:L217" si="304">1-(G217/G216)</f>
        <v>0.09242371943</v>
      </c>
      <c r="K217" s="54">
        <f t="shared" si="304"/>
        <v>-0.02941176471</v>
      </c>
      <c r="L217" s="54">
        <f t="shared" si="304"/>
        <v>-0.02571428571</v>
      </c>
      <c r="M217" s="8">
        <f t="shared" ref="M217:N217" si="305">abs(J217-K217)</f>
        <v>0.1218354841</v>
      </c>
      <c r="N217" s="8">
        <f t="shared" si="305"/>
        <v>0.003697478992</v>
      </c>
      <c r="O217" s="54">
        <f t="shared" si="219"/>
        <v>32.95096048</v>
      </c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</row>
    <row r="218">
      <c r="A218" s="19" t="s">
        <v>695</v>
      </c>
      <c r="B218" s="19">
        <v>1.68</v>
      </c>
      <c r="C218" s="54"/>
      <c r="D218" s="54"/>
      <c r="E218" s="19" t="s">
        <v>708</v>
      </c>
      <c r="F218" s="19" t="s">
        <v>695</v>
      </c>
      <c r="G218" s="19">
        <v>2263.28</v>
      </c>
      <c r="H218" s="19">
        <v>1.68</v>
      </c>
      <c r="I218" s="1">
        <v>3.49</v>
      </c>
      <c r="J218" s="54">
        <f t="shared" ref="J218:L218" si="306">1-(G218/G217)</f>
        <v>-0.0009242920763</v>
      </c>
      <c r="K218" s="54">
        <f t="shared" si="306"/>
        <v>0.04</v>
      </c>
      <c r="L218" s="54">
        <f t="shared" si="306"/>
        <v>0.0278551532</v>
      </c>
      <c r="M218" s="8">
        <f t="shared" ref="M218:N218" si="307">abs(J218-K218)</f>
        <v>0.04092429208</v>
      </c>
      <c r="N218" s="8">
        <f t="shared" si="307"/>
        <v>0.0121448468</v>
      </c>
      <c r="O218" s="54">
        <f t="shared" si="219"/>
        <v>3.369683682</v>
      </c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</row>
    <row r="219">
      <c r="A219" s="1" t="s">
        <v>696</v>
      </c>
      <c r="B219" s="1">
        <v>1.26</v>
      </c>
      <c r="E219" s="1" t="s">
        <v>429</v>
      </c>
      <c r="F219" s="1" t="s">
        <v>696</v>
      </c>
      <c r="G219" s="1">
        <v>2198.99</v>
      </c>
      <c r="H219" s="1">
        <v>1.26</v>
      </c>
      <c r="I219" s="1">
        <v>6.5</v>
      </c>
      <c r="J219" s="54">
        <f t="shared" ref="J219:L219" si="308">1-(G219/G218)</f>
        <v>0.02840567672</v>
      </c>
      <c r="K219" s="54">
        <f t="shared" si="308"/>
        <v>0.25</v>
      </c>
      <c r="L219" s="54">
        <f t="shared" si="308"/>
        <v>-0.8624641834</v>
      </c>
      <c r="M219" s="8">
        <f t="shared" ref="M219:N219" si="309">abs(J219-K219)</f>
        <v>0.2215943233</v>
      </c>
      <c r="N219" s="8">
        <f t="shared" si="309"/>
        <v>1.112464183</v>
      </c>
      <c r="O219" s="54">
        <f t="shared" si="219"/>
        <v>0.1991923215</v>
      </c>
    </row>
    <row r="220">
      <c r="A220" s="1" t="s">
        <v>696</v>
      </c>
      <c r="B220" s="1">
        <v>1.23</v>
      </c>
      <c r="E220" s="1" t="s">
        <v>430</v>
      </c>
      <c r="F220" s="1" t="s">
        <v>696</v>
      </c>
      <c r="G220" s="1">
        <v>2232.09</v>
      </c>
      <c r="H220" s="1">
        <v>1.23</v>
      </c>
      <c r="I220" s="1">
        <v>6.58</v>
      </c>
      <c r="J220" s="54">
        <f t="shared" ref="J220:L220" si="310">1-(G220/G219)</f>
        <v>-0.01505236495</v>
      </c>
      <c r="K220" s="54">
        <f t="shared" si="310"/>
        <v>0.02380952381</v>
      </c>
      <c r="L220" s="54">
        <f t="shared" si="310"/>
        <v>-0.01230769231</v>
      </c>
      <c r="M220" s="8">
        <f t="shared" ref="M220:N220" si="311">abs(J220-K220)</f>
        <v>0.03886188876</v>
      </c>
      <c r="N220" s="8">
        <f t="shared" si="311"/>
        <v>0.03611721612</v>
      </c>
      <c r="O220" s="54">
        <f t="shared" si="219"/>
        <v>1.075993472</v>
      </c>
    </row>
    <row r="221">
      <c r="A221" s="1" t="s">
        <v>696</v>
      </c>
      <c r="B221" s="1">
        <v>1.39</v>
      </c>
      <c r="E221" s="1" t="s">
        <v>431</v>
      </c>
      <c r="F221" s="1" t="s">
        <v>696</v>
      </c>
      <c r="G221" s="1">
        <v>4018.55</v>
      </c>
      <c r="H221" s="1">
        <v>1.39</v>
      </c>
      <c r="I221" s="1">
        <v>7.42</v>
      </c>
      <c r="J221" s="54">
        <f t="shared" ref="J221:L221" si="312">1-(G221/G220)</f>
        <v>-0.8003530324</v>
      </c>
      <c r="K221" s="54">
        <f t="shared" si="312"/>
        <v>-0.1300813008</v>
      </c>
      <c r="L221" s="54">
        <f t="shared" si="312"/>
        <v>-0.1276595745</v>
      </c>
      <c r="M221" s="8">
        <f t="shared" ref="M221:N221" si="313">abs(J221-K221)</f>
        <v>0.6702717315</v>
      </c>
      <c r="N221" s="8">
        <f t="shared" si="313"/>
        <v>0.002421726345</v>
      </c>
      <c r="O221" s="54">
        <f t="shared" si="219"/>
        <v>276.7743486</v>
      </c>
    </row>
    <row r="222">
      <c r="A222" s="1" t="s">
        <v>696</v>
      </c>
      <c r="B222" s="1">
        <v>1.76</v>
      </c>
      <c r="E222" s="1" t="s">
        <v>432</v>
      </c>
      <c r="F222" s="1" t="s">
        <v>696</v>
      </c>
      <c r="G222" s="1">
        <v>4402.76</v>
      </c>
      <c r="H222" s="1">
        <v>1.76</v>
      </c>
      <c r="I222" s="1">
        <v>9.08</v>
      </c>
      <c r="J222" s="54">
        <f t="shared" ref="J222:L222" si="314">1-(G222/G221)</f>
        <v>-0.09560911274</v>
      </c>
      <c r="K222" s="54">
        <f t="shared" si="314"/>
        <v>-0.2661870504</v>
      </c>
      <c r="L222" s="54">
        <f t="shared" si="314"/>
        <v>-0.2237196765</v>
      </c>
      <c r="M222" s="8">
        <f t="shared" ref="M222:N222" si="315">abs(J222-K222)</f>
        <v>0.1705779376</v>
      </c>
      <c r="N222" s="8">
        <f t="shared" si="315"/>
        <v>0.04246737381</v>
      </c>
      <c r="O222" s="54">
        <f t="shared" si="219"/>
        <v>4.016682039</v>
      </c>
    </row>
    <row r="223">
      <c r="A223" s="1" t="s">
        <v>696</v>
      </c>
      <c r="B223" s="1">
        <v>1.66</v>
      </c>
      <c r="E223" s="1" t="s">
        <v>433</v>
      </c>
      <c r="F223" s="1" t="s">
        <v>696</v>
      </c>
      <c r="G223" s="1">
        <v>3786.65</v>
      </c>
      <c r="H223" s="1">
        <v>1.66</v>
      </c>
      <c r="I223" s="1">
        <v>8.61</v>
      </c>
      <c r="J223" s="54">
        <f t="shared" ref="J223:L223" si="316">1-(G223/G222)</f>
        <v>0.1399372212</v>
      </c>
      <c r="K223" s="54">
        <f t="shared" si="316"/>
        <v>0.05681818182</v>
      </c>
      <c r="L223" s="54">
        <f t="shared" si="316"/>
        <v>0.05176211454</v>
      </c>
      <c r="M223" s="8">
        <f t="shared" ref="M223:N223" si="317">abs(J223-K223)</f>
        <v>0.08311903938</v>
      </c>
      <c r="N223" s="8">
        <f t="shared" si="317"/>
        <v>0.005056067281</v>
      </c>
      <c r="O223" s="54">
        <f t="shared" si="219"/>
        <v>16.43946466</v>
      </c>
    </row>
    <row r="224">
      <c r="A224" s="1" t="s">
        <v>696</v>
      </c>
      <c r="B224" s="1">
        <v>1.58</v>
      </c>
      <c r="E224" s="1" t="s">
        <v>434</v>
      </c>
      <c r="F224" s="1" t="s">
        <v>696</v>
      </c>
      <c r="G224" s="1">
        <v>4086.2</v>
      </c>
      <c r="H224" s="1">
        <v>1.58</v>
      </c>
      <c r="I224" s="1">
        <v>8.33</v>
      </c>
      <c r="J224" s="54">
        <f t="shared" ref="J224:L224" si="318">1-(G224/G223)</f>
        <v>-0.07910686227</v>
      </c>
      <c r="K224" s="54">
        <f t="shared" si="318"/>
        <v>0.04819277108</v>
      </c>
      <c r="L224" s="54">
        <f t="shared" si="318"/>
        <v>0.0325203252</v>
      </c>
      <c r="M224" s="8">
        <f t="shared" ref="M224:N224" si="319">abs(J224-K224)</f>
        <v>0.1272996334</v>
      </c>
      <c r="N224" s="8">
        <f t="shared" si="319"/>
        <v>0.01567244588</v>
      </c>
      <c r="O224" s="54">
        <f t="shared" si="219"/>
        <v>8.12251223</v>
      </c>
    </row>
    <row r="225">
      <c r="A225" s="1" t="s">
        <v>696</v>
      </c>
      <c r="B225" s="1">
        <v>1.46</v>
      </c>
      <c r="E225" s="1" t="s">
        <v>435</v>
      </c>
      <c r="F225" s="1" t="s">
        <v>696</v>
      </c>
      <c r="G225" s="1">
        <v>2319.99</v>
      </c>
      <c r="H225" s="1">
        <v>1.46</v>
      </c>
      <c r="I225" s="1">
        <v>7.54</v>
      </c>
      <c r="J225" s="54">
        <f t="shared" ref="J225:L225" si="320">1-(G225/G224)</f>
        <v>0.4322377759</v>
      </c>
      <c r="K225" s="54">
        <f t="shared" si="320"/>
        <v>0.07594936709</v>
      </c>
      <c r="L225" s="54">
        <f t="shared" si="320"/>
        <v>0.09483793517</v>
      </c>
      <c r="M225" s="8">
        <f t="shared" ref="M225:N225" si="321">abs(J225-K225)</f>
        <v>0.3562884088</v>
      </c>
      <c r="N225" s="8">
        <f t="shared" si="321"/>
        <v>0.01888856809</v>
      </c>
      <c r="O225" s="54">
        <f t="shared" si="219"/>
        <v>18.86264788</v>
      </c>
    </row>
    <row r="226">
      <c r="A226" s="1" t="s">
        <v>696</v>
      </c>
      <c r="B226" s="1">
        <v>1.41</v>
      </c>
      <c r="E226" s="1" t="s">
        <v>708</v>
      </c>
      <c r="F226" s="1" t="s">
        <v>696</v>
      </c>
      <c r="G226" s="1">
        <v>2250.09</v>
      </c>
      <c r="H226" s="1">
        <v>1.41</v>
      </c>
      <c r="I226" s="1">
        <v>7.4</v>
      </c>
      <c r="J226" s="54">
        <f t="shared" ref="J226:L226" si="322">1-(G226/G225)</f>
        <v>0.03012944021</v>
      </c>
      <c r="K226" s="54">
        <f t="shared" si="322"/>
        <v>0.03424657534</v>
      </c>
      <c r="L226" s="54">
        <f t="shared" si="322"/>
        <v>0.01856763926</v>
      </c>
      <c r="M226" s="8">
        <f t="shared" ref="M226:N226" si="323">abs(J226-K226)</f>
        <v>0.004117135129</v>
      </c>
      <c r="N226" s="8">
        <f t="shared" si="323"/>
        <v>0.01567893609</v>
      </c>
      <c r="O226" s="54">
        <f t="shared" si="219"/>
        <v>0.2625902106</v>
      </c>
    </row>
    <row r="227">
      <c r="A227" s="19" t="s">
        <v>697</v>
      </c>
      <c r="B227" s="19">
        <v>0.79</v>
      </c>
      <c r="C227" s="54"/>
      <c r="D227" s="54"/>
      <c r="E227" s="19" t="s">
        <v>429</v>
      </c>
      <c r="F227" s="19" t="s">
        <v>697</v>
      </c>
      <c r="G227" s="19">
        <v>2033.49</v>
      </c>
      <c r="H227" s="19">
        <v>0.79</v>
      </c>
      <c r="I227" s="1">
        <v>4.15</v>
      </c>
      <c r="J227" s="54">
        <f t="shared" ref="J227:L227" si="324">1-(G227/G226)</f>
        <v>0.09626281615</v>
      </c>
      <c r="K227" s="54">
        <f t="shared" si="324"/>
        <v>0.4397163121</v>
      </c>
      <c r="L227" s="54">
        <f t="shared" si="324"/>
        <v>0.4391891892</v>
      </c>
      <c r="M227" s="8">
        <f t="shared" ref="M227:N227" si="325">abs(J227-K227)</f>
        <v>0.3434534959</v>
      </c>
      <c r="N227" s="8">
        <f t="shared" si="325"/>
        <v>0.0005271228675</v>
      </c>
      <c r="O227" s="54">
        <f t="shared" si="219"/>
        <v>651.5625048</v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</row>
    <row r="228">
      <c r="A228" s="19" t="s">
        <v>697</v>
      </c>
      <c r="B228" s="19">
        <v>0.78</v>
      </c>
      <c r="C228" s="54"/>
      <c r="D228" s="54"/>
      <c r="E228" s="19" t="s">
        <v>430</v>
      </c>
      <c r="F228" s="19" t="s">
        <v>697</v>
      </c>
      <c r="G228" s="19">
        <v>2000.24</v>
      </c>
      <c r="H228" s="19">
        <v>0.78</v>
      </c>
      <c r="I228" s="1">
        <v>4.11</v>
      </c>
      <c r="J228" s="54">
        <f t="shared" ref="J228:L228" si="326">1-(G228/G227)</f>
        <v>0.01635119917</v>
      </c>
      <c r="K228" s="54">
        <f t="shared" si="326"/>
        <v>0.01265822785</v>
      </c>
      <c r="L228" s="54">
        <f t="shared" si="326"/>
        <v>0.009638554217</v>
      </c>
      <c r="M228" s="8">
        <f t="shared" ref="M228:N228" si="327">abs(J228-K228)</f>
        <v>0.003692971322</v>
      </c>
      <c r="N228" s="8">
        <f t="shared" si="327"/>
        <v>0.003019673631</v>
      </c>
      <c r="O228" s="54">
        <f t="shared" si="219"/>
        <v>1.222970351</v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</row>
    <row r="229">
      <c r="A229" s="19" t="s">
        <v>697</v>
      </c>
      <c r="B229" s="19">
        <v>0.82</v>
      </c>
      <c r="C229" s="54"/>
      <c r="D229" s="54"/>
      <c r="E229" s="19" t="s">
        <v>431</v>
      </c>
      <c r="F229" s="19" t="s">
        <v>697</v>
      </c>
      <c r="G229" s="19">
        <v>2414.67</v>
      </c>
      <c r="H229" s="19">
        <v>0.82</v>
      </c>
      <c r="I229" s="1">
        <v>4.29</v>
      </c>
      <c r="J229" s="54">
        <f t="shared" ref="J229:L229" si="328">1-(G229/G228)</f>
        <v>-0.2071901372</v>
      </c>
      <c r="K229" s="54">
        <f t="shared" si="328"/>
        <v>-0.05128205128</v>
      </c>
      <c r="L229" s="54">
        <f t="shared" si="328"/>
        <v>-0.04379562044</v>
      </c>
      <c r="M229" s="8">
        <f t="shared" ref="M229:N229" si="329">abs(J229-K229)</f>
        <v>0.1559080859</v>
      </c>
      <c r="N229" s="8">
        <f t="shared" si="329"/>
        <v>0.007486430844</v>
      </c>
      <c r="O229" s="54">
        <f t="shared" si="219"/>
        <v>20.82542257</v>
      </c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</row>
    <row r="230">
      <c r="A230" s="19" t="s">
        <v>697</v>
      </c>
      <c r="B230" s="19">
        <v>1.03</v>
      </c>
      <c r="C230" s="54"/>
      <c r="D230" s="54"/>
      <c r="E230" s="19" t="s">
        <v>432</v>
      </c>
      <c r="F230" s="19" t="s">
        <v>697</v>
      </c>
      <c r="G230" s="19">
        <v>2731.83</v>
      </c>
      <c r="H230" s="19">
        <v>1.03</v>
      </c>
      <c r="I230" s="1">
        <v>5.37</v>
      </c>
      <c r="J230" s="54">
        <f t="shared" ref="J230:L230" si="330">1-(G230/G229)</f>
        <v>-0.1313471406</v>
      </c>
      <c r="K230" s="54">
        <f t="shared" si="330"/>
        <v>-0.256097561</v>
      </c>
      <c r="L230" s="54">
        <f t="shared" si="330"/>
        <v>-0.2517482517</v>
      </c>
      <c r="M230" s="8">
        <f t="shared" ref="M230:N230" si="331">abs(J230-K230)</f>
        <v>0.1247504204</v>
      </c>
      <c r="N230" s="8">
        <f t="shared" si="331"/>
        <v>0.004349309227</v>
      </c>
      <c r="O230" s="54">
        <f t="shared" si="219"/>
        <v>28.68281234</v>
      </c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</row>
    <row r="231">
      <c r="A231" s="19" t="s">
        <v>697</v>
      </c>
      <c r="B231" s="19">
        <v>1.03</v>
      </c>
      <c r="C231" s="54"/>
      <c r="D231" s="54"/>
      <c r="E231" s="19" t="s">
        <v>433</v>
      </c>
      <c r="F231" s="19" t="s">
        <v>697</v>
      </c>
      <c r="G231" s="19">
        <v>2582.27</v>
      </c>
      <c r="H231" s="19">
        <v>1.03</v>
      </c>
      <c r="I231" s="1">
        <v>5.24</v>
      </c>
      <c r="J231" s="54">
        <f t="shared" ref="J231:L231" si="332">1-(G231/G230)</f>
        <v>0.05474718412</v>
      </c>
      <c r="K231" s="54">
        <f t="shared" si="332"/>
        <v>0</v>
      </c>
      <c r="L231" s="54">
        <f t="shared" si="332"/>
        <v>0.02420856611</v>
      </c>
      <c r="M231" s="8">
        <f t="shared" ref="M231:N231" si="333">abs(J231-K231)</f>
        <v>0.05474718412</v>
      </c>
      <c r="N231" s="8">
        <f t="shared" si="333"/>
        <v>0.02420856611</v>
      </c>
      <c r="O231" s="54">
        <f t="shared" si="219"/>
        <v>2.261479836</v>
      </c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</row>
    <row r="232">
      <c r="A232" s="19" t="s">
        <v>697</v>
      </c>
      <c r="B232" s="19">
        <v>0.94</v>
      </c>
      <c r="C232" s="54"/>
      <c r="D232" s="54"/>
      <c r="E232" s="19" t="s">
        <v>434</v>
      </c>
      <c r="F232" s="19" t="s">
        <v>697</v>
      </c>
      <c r="G232" s="19">
        <v>2485.26</v>
      </c>
      <c r="H232" s="19">
        <v>0.94</v>
      </c>
      <c r="I232" s="1">
        <v>4.92</v>
      </c>
      <c r="J232" s="54">
        <f t="shared" ref="J232:L232" si="334">1-(G232/G231)</f>
        <v>0.03756772142</v>
      </c>
      <c r="K232" s="54">
        <f t="shared" si="334"/>
        <v>0.08737864078</v>
      </c>
      <c r="L232" s="54">
        <f t="shared" si="334"/>
        <v>0.06106870229</v>
      </c>
      <c r="M232" s="8">
        <f t="shared" ref="M232:N232" si="335">abs(J232-K232)</f>
        <v>0.04981091935</v>
      </c>
      <c r="N232" s="8">
        <f t="shared" si="335"/>
        <v>0.02630993849</v>
      </c>
      <c r="O232" s="54">
        <f t="shared" si="219"/>
        <v>1.893235873</v>
      </c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</row>
    <row r="233">
      <c r="A233" s="19" t="s">
        <v>697</v>
      </c>
      <c r="B233" s="19">
        <v>0.93</v>
      </c>
      <c r="C233" s="54"/>
      <c r="D233" s="54"/>
      <c r="E233" s="19" t="s">
        <v>435</v>
      </c>
      <c r="F233" s="19" t="s">
        <v>697</v>
      </c>
      <c r="G233" s="19">
        <v>2085.03</v>
      </c>
      <c r="H233" s="19">
        <v>0.93</v>
      </c>
      <c r="I233" s="1">
        <v>4.76</v>
      </c>
      <c r="J233" s="54">
        <f t="shared" ref="J233:L233" si="336">1-(G233/G232)</f>
        <v>0.1610415007</v>
      </c>
      <c r="K233" s="54">
        <f t="shared" si="336"/>
        <v>0.01063829787</v>
      </c>
      <c r="L233" s="54">
        <f t="shared" si="336"/>
        <v>0.0325203252</v>
      </c>
      <c r="M233" s="8">
        <f t="shared" ref="M233:N233" si="337">abs(J233-K233)</f>
        <v>0.1504032028</v>
      </c>
      <c r="N233" s="8">
        <f t="shared" si="337"/>
        <v>0.02188202733</v>
      </c>
      <c r="O233" s="54">
        <f t="shared" si="219"/>
        <v>6.873366921</v>
      </c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</row>
    <row r="234">
      <c r="A234" s="19" t="s">
        <v>697</v>
      </c>
      <c r="B234" s="19">
        <v>0.9</v>
      </c>
      <c r="C234" s="54"/>
      <c r="D234" s="54"/>
      <c r="E234" s="19" t="s">
        <v>708</v>
      </c>
      <c r="F234" s="19" t="s">
        <v>697</v>
      </c>
      <c r="G234" s="19">
        <v>2044.52</v>
      </c>
      <c r="H234" s="19">
        <v>0.9</v>
      </c>
      <c r="I234" s="1">
        <v>4.71</v>
      </c>
      <c r="J234" s="54">
        <f t="shared" ref="J234:L234" si="338">1-(G234/G233)</f>
        <v>0.01942897704</v>
      </c>
      <c r="K234" s="54">
        <f t="shared" si="338"/>
        <v>0.03225806452</v>
      </c>
      <c r="L234" s="54">
        <f t="shared" si="338"/>
        <v>0.01050420168</v>
      </c>
      <c r="M234" s="8">
        <f t="shared" ref="M234:N234" si="339">abs(J234-K234)</f>
        <v>0.01282908748</v>
      </c>
      <c r="N234" s="8">
        <f t="shared" si="339"/>
        <v>0.02175386284</v>
      </c>
      <c r="O234" s="54">
        <f t="shared" si="219"/>
        <v>0.5897383638</v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</row>
    <row r="235">
      <c r="N235" s="17"/>
      <c r="O235" s="8">
        <f>AVERAGE(O100:O234)</f>
        <v>12.99691897</v>
      </c>
    </row>
    <row r="236">
      <c r="N236" s="17"/>
    </row>
    <row r="237">
      <c r="N237" s="17"/>
    </row>
    <row r="238">
      <c r="N238" s="17"/>
    </row>
    <row r="239">
      <c r="N239" s="17"/>
    </row>
    <row r="240">
      <c r="N240" s="17"/>
    </row>
    <row r="241">
      <c r="N241" s="17"/>
    </row>
    <row r="242">
      <c r="N242" s="17"/>
    </row>
    <row r="243">
      <c r="N243" s="17"/>
    </row>
    <row r="244">
      <c r="N244" s="17"/>
    </row>
    <row r="245">
      <c r="N245" s="17"/>
    </row>
    <row r="246">
      <c r="N246" s="17"/>
    </row>
    <row r="247">
      <c r="N247" s="17"/>
    </row>
    <row r="248">
      <c r="N248" s="17"/>
    </row>
    <row r="249">
      <c r="N249" s="17"/>
    </row>
    <row r="250">
      <c r="N250" s="17"/>
    </row>
    <row r="251">
      <c r="N251" s="17"/>
    </row>
    <row r="252">
      <c r="N252" s="17"/>
    </row>
    <row r="253">
      <c r="N253" s="17"/>
    </row>
    <row r="254">
      <c r="N254" s="17"/>
    </row>
    <row r="255">
      <c r="N255" s="17"/>
    </row>
    <row r="256">
      <c r="N256" s="17"/>
    </row>
    <row r="257">
      <c r="N257" s="17"/>
    </row>
    <row r="258">
      <c r="N258" s="17"/>
    </row>
    <row r="259">
      <c r="N259" s="17"/>
    </row>
    <row r="260">
      <c r="N260" s="17"/>
    </row>
    <row r="261">
      <c r="N261" s="17"/>
    </row>
    <row r="262">
      <c r="N262" s="17"/>
    </row>
    <row r="263">
      <c r="N263" s="17"/>
    </row>
    <row r="264">
      <c r="N264" s="17"/>
    </row>
    <row r="265">
      <c r="N265" s="17"/>
    </row>
    <row r="266">
      <c r="N266" s="17"/>
    </row>
    <row r="267">
      <c r="N267" s="17"/>
    </row>
    <row r="268">
      <c r="N268" s="17"/>
    </row>
    <row r="269">
      <c r="N269" s="17"/>
    </row>
    <row r="270">
      <c r="N270" s="17"/>
    </row>
    <row r="271">
      <c r="N271" s="17"/>
    </row>
    <row r="272">
      <c r="N272" s="17"/>
    </row>
    <row r="273">
      <c r="N273" s="17"/>
    </row>
    <row r="274">
      <c r="N274" s="17"/>
    </row>
    <row r="275">
      <c r="N275" s="17"/>
    </row>
    <row r="276">
      <c r="N276" s="17"/>
    </row>
    <row r="277">
      <c r="N277" s="17"/>
    </row>
    <row r="278">
      <c r="N278" s="17"/>
    </row>
    <row r="279">
      <c r="N279" s="17"/>
    </row>
    <row r="280">
      <c r="N280" s="17"/>
    </row>
    <row r="281">
      <c r="N281" s="17"/>
    </row>
    <row r="282">
      <c r="N282" s="17"/>
    </row>
    <row r="283">
      <c r="N283" s="17"/>
    </row>
    <row r="284">
      <c r="N284" s="17"/>
    </row>
    <row r="285">
      <c r="N285" s="17"/>
    </row>
    <row r="286">
      <c r="N286" s="17"/>
    </row>
    <row r="287">
      <c r="N287" s="17"/>
    </row>
    <row r="288">
      <c r="N288" s="17"/>
    </row>
    <row r="289">
      <c r="N289" s="17"/>
    </row>
    <row r="290">
      <c r="N290" s="17"/>
    </row>
    <row r="291">
      <c r="N291" s="17"/>
    </row>
    <row r="292">
      <c r="N292" s="17"/>
    </row>
    <row r="293">
      <c r="N293" s="17"/>
    </row>
    <row r="294">
      <c r="N294" s="17"/>
    </row>
    <row r="295">
      <c r="N295" s="17"/>
    </row>
    <row r="296">
      <c r="N296" s="17"/>
    </row>
    <row r="297">
      <c r="N297" s="17"/>
    </row>
    <row r="298">
      <c r="N298" s="17"/>
    </row>
    <row r="299">
      <c r="N299" s="17"/>
    </row>
    <row r="300">
      <c r="N300" s="17"/>
    </row>
    <row r="301">
      <c r="N301" s="17"/>
    </row>
    <row r="302">
      <c r="N302" s="17"/>
    </row>
    <row r="303">
      <c r="N303" s="17"/>
    </row>
    <row r="304">
      <c r="N304" s="17"/>
    </row>
    <row r="305">
      <c r="N305" s="17"/>
    </row>
    <row r="306">
      <c r="N306" s="17"/>
    </row>
    <row r="307">
      <c r="N307" s="17"/>
    </row>
    <row r="308">
      <c r="N308" s="17"/>
    </row>
    <row r="309">
      <c r="N309" s="17"/>
    </row>
    <row r="310">
      <c r="N310" s="17"/>
    </row>
    <row r="311">
      <c r="N311" s="17"/>
    </row>
    <row r="312">
      <c r="N312" s="17"/>
    </row>
    <row r="313">
      <c r="N313" s="17"/>
    </row>
    <row r="314">
      <c r="N314" s="17"/>
    </row>
    <row r="315">
      <c r="N315" s="17"/>
    </row>
    <row r="316">
      <c r="N316" s="17"/>
    </row>
    <row r="317">
      <c r="N317" s="17"/>
    </row>
    <row r="318">
      <c r="N318" s="17"/>
    </row>
    <row r="319">
      <c r="N319" s="17"/>
    </row>
    <row r="320">
      <c r="N320" s="17"/>
    </row>
    <row r="321">
      <c r="N321" s="17"/>
    </row>
    <row r="322">
      <c r="N322" s="17"/>
    </row>
    <row r="323">
      <c r="N323" s="17"/>
    </row>
    <row r="324">
      <c r="N324" s="17"/>
    </row>
    <row r="325">
      <c r="N325" s="17"/>
    </row>
    <row r="326">
      <c r="N326" s="17"/>
    </row>
    <row r="327">
      <c r="N327" s="17"/>
    </row>
    <row r="328">
      <c r="N328" s="17"/>
    </row>
    <row r="329">
      <c r="N329" s="17"/>
    </row>
    <row r="330">
      <c r="N330" s="17"/>
    </row>
    <row r="331">
      <c r="N331" s="17"/>
    </row>
    <row r="332">
      <c r="N332" s="17"/>
    </row>
    <row r="333">
      <c r="N333" s="17"/>
    </row>
    <row r="334">
      <c r="N334" s="17"/>
    </row>
    <row r="335">
      <c r="N335" s="17"/>
    </row>
    <row r="336">
      <c r="N336" s="17"/>
    </row>
    <row r="337">
      <c r="N337" s="17"/>
    </row>
    <row r="338">
      <c r="N338" s="17"/>
    </row>
    <row r="339">
      <c r="N339" s="17"/>
    </row>
    <row r="340">
      <c r="N340" s="17"/>
    </row>
    <row r="341">
      <c r="N341" s="17"/>
    </row>
    <row r="342">
      <c r="N342" s="17"/>
    </row>
    <row r="343">
      <c r="N343" s="17"/>
    </row>
    <row r="344">
      <c r="N344" s="17"/>
    </row>
    <row r="345">
      <c r="N345" s="17"/>
    </row>
    <row r="346">
      <c r="N346" s="17"/>
    </row>
    <row r="347">
      <c r="N347" s="17"/>
    </row>
    <row r="348">
      <c r="N348" s="17"/>
    </row>
    <row r="349">
      <c r="N349" s="17"/>
    </row>
    <row r="350">
      <c r="N350" s="17"/>
    </row>
    <row r="351">
      <c r="N351" s="17"/>
    </row>
    <row r="352">
      <c r="N352" s="17"/>
    </row>
    <row r="353">
      <c r="N353" s="17"/>
    </row>
    <row r="354">
      <c r="N354" s="17"/>
    </row>
    <row r="355">
      <c r="N355" s="17"/>
    </row>
    <row r="356">
      <c r="N356" s="17"/>
    </row>
    <row r="357">
      <c r="N357" s="17"/>
    </row>
    <row r="358">
      <c r="N358" s="17"/>
    </row>
    <row r="359">
      <c r="N359" s="17"/>
    </row>
    <row r="360">
      <c r="N360" s="17"/>
    </row>
    <row r="361">
      <c r="N361" s="17"/>
    </row>
    <row r="362">
      <c r="N362" s="17"/>
    </row>
    <row r="363">
      <c r="N363" s="17"/>
    </row>
    <row r="364">
      <c r="N364" s="17"/>
    </row>
    <row r="365">
      <c r="N365" s="17"/>
    </row>
    <row r="366">
      <c r="N366" s="17"/>
    </row>
    <row r="367">
      <c r="N367" s="17"/>
    </row>
    <row r="368">
      <c r="N368" s="17"/>
    </row>
    <row r="369">
      <c r="N369" s="17"/>
    </row>
    <row r="370">
      <c r="N370" s="17"/>
    </row>
    <row r="371">
      <c r="N371" s="17"/>
    </row>
    <row r="372">
      <c r="N372" s="17"/>
    </row>
    <row r="373">
      <c r="N373" s="17"/>
    </row>
    <row r="374">
      <c r="N374" s="17"/>
    </row>
    <row r="375">
      <c r="N375" s="17"/>
    </row>
    <row r="376">
      <c r="N376" s="17"/>
    </row>
    <row r="377">
      <c r="N377" s="17"/>
    </row>
    <row r="378">
      <c r="N378" s="17"/>
    </row>
    <row r="379">
      <c r="N379" s="17"/>
    </row>
    <row r="380">
      <c r="N380" s="17"/>
    </row>
    <row r="381">
      <c r="N381" s="17"/>
    </row>
    <row r="382">
      <c r="N382" s="17"/>
    </row>
    <row r="383">
      <c r="N383" s="17"/>
    </row>
    <row r="384">
      <c r="N384" s="17"/>
    </row>
    <row r="385">
      <c r="N385" s="17"/>
    </row>
    <row r="386">
      <c r="N386" s="17"/>
    </row>
    <row r="387">
      <c r="N387" s="17"/>
    </row>
    <row r="388">
      <c r="N388" s="17"/>
    </row>
    <row r="389">
      <c r="N389" s="17"/>
    </row>
    <row r="390">
      <c r="N390" s="17"/>
    </row>
    <row r="391">
      <c r="N391" s="17"/>
    </row>
    <row r="392">
      <c r="N392" s="17"/>
    </row>
    <row r="393">
      <c r="N393" s="17"/>
    </row>
    <row r="394">
      <c r="N394" s="17"/>
    </row>
    <row r="395">
      <c r="N395" s="17"/>
    </row>
    <row r="396">
      <c r="N396" s="17"/>
    </row>
    <row r="397">
      <c r="N397" s="17"/>
    </row>
    <row r="398">
      <c r="N398" s="17"/>
    </row>
    <row r="399">
      <c r="N399" s="17"/>
    </row>
    <row r="400">
      <c r="N400" s="17"/>
    </row>
    <row r="401">
      <c r="N401" s="17"/>
    </row>
    <row r="402">
      <c r="N402" s="17"/>
    </row>
    <row r="403">
      <c r="N403" s="17"/>
    </row>
    <row r="404">
      <c r="N404" s="17"/>
    </row>
    <row r="405">
      <c r="N405" s="17"/>
    </row>
    <row r="406">
      <c r="N406" s="17"/>
    </row>
    <row r="407">
      <c r="N407" s="17"/>
    </row>
    <row r="408">
      <c r="N408" s="17"/>
    </row>
    <row r="409">
      <c r="N409" s="17"/>
    </row>
    <row r="410">
      <c r="N410" s="17"/>
    </row>
    <row r="411">
      <c r="N411" s="17"/>
    </row>
    <row r="412">
      <c r="N412" s="17"/>
    </row>
    <row r="413">
      <c r="N413" s="17"/>
    </row>
    <row r="414">
      <c r="N414" s="17"/>
    </row>
    <row r="415">
      <c r="N415" s="17"/>
    </row>
    <row r="416">
      <c r="N416" s="17"/>
    </row>
    <row r="417">
      <c r="N417" s="17"/>
    </row>
    <row r="418">
      <c r="N418" s="17"/>
    </row>
    <row r="419">
      <c r="N419" s="17"/>
    </row>
    <row r="420">
      <c r="N420" s="17"/>
    </row>
    <row r="421">
      <c r="N421" s="17"/>
    </row>
    <row r="422">
      <c r="N422" s="17"/>
    </row>
    <row r="423">
      <c r="N423" s="17"/>
    </row>
    <row r="424">
      <c r="N424" s="17"/>
    </row>
    <row r="425">
      <c r="N425" s="17"/>
    </row>
    <row r="426">
      <c r="N426" s="17"/>
    </row>
    <row r="427">
      <c r="N427" s="17"/>
    </row>
    <row r="428">
      <c r="N428" s="17"/>
    </row>
    <row r="429">
      <c r="N429" s="17"/>
    </row>
    <row r="430">
      <c r="N430" s="17"/>
    </row>
    <row r="431">
      <c r="N431" s="17"/>
    </row>
    <row r="432">
      <c r="N432" s="17"/>
    </row>
    <row r="433">
      <c r="N433" s="17"/>
    </row>
    <row r="434">
      <c r="N434" s="17"/>
    </row>
    <row r="435">
      <c r="N435" s="17"/>
    </row>
    <row r="436">
      <c r="N436" s="17"/>
    </row>
    <row r="437">
      <c r="N437" s="17"/>
    </row>
    <row r="438">
      <c r="N438" s="17"/>
    </row>
    <row r="439">
      <c r="N439" s="17"/>
    </row>
    <row r="440">
      <c r="N440" s="17"/>
    </row>
    <row r="441">
      <c r="N441" s="17"/>
    </row>
    <row r="442">
      <c r="N442" s="17"/>
    </row>
    <row r="443">
      <c r="N443" s="17"/>
    </row>
    <row r="444">
      <c r="N444" s="17"/>
    </row>
    <row r="445">
      <c r="N445" s="17"/>
    </row>
    <row r="446">
      <c r="N446" s="17"/>
    </row>
    <row r="447">
      <c r="N447" s="17"/>
    </row>
    <row r="448">
      <c r="N448" s="17"/>
    </row>
    <row r="449">
      <c r="N449" s="17"/>
    </row>
    <row r="450">
      <c r="N450" s="17"/>
    </row>
    <row r="451">
      <c r="N451" s="17"/>
    </row>
    <row r="452">
      <c r="N452" s="17"/>
    </row>
    <row r="453">
      <c r="N453" s="17"/>
    </row>
    <row r="454">
      <c r="N454" s="17"/>
    </row>
    <row r="455">
      <c r="N455" s="17"/>
    </row>
    <row r="456">
      <c r="N456" s="17"/>
    </row>
    <row r="457">
      <c r="N457" s="17"/>
    </row>
    <row r="458">
      <c r="N458" s="17"/>
    </row>
    <row r="459">
      <c r="N459" s="17"/>
    </row>
    <row r="460">
      <c r="N460" s="17"/>
    </row>
    <row r="461">
      <c r="N461" s="17"/>
    </row>
    <row r="462">
      <c r="N462" s="17"/>
    </row>
    <row r="463">
      <c r="N463" s="17"/>
    </row>
    <row r="464">
      <c r="N464" s="17"/>
    </row>
    <row r="465">
      <c r="N465" s="17"/>
    </row>
    <row r="466">
      <c r="N466" s="17"/>
    </row>
    <row r="467">
      <c r="N467" s="17"/>
    </row>
    <row r="468">
      <c r="N468" s="17"/>
    </row>
    <row r="469">
      <c r="N469" s="17"/>
    </row>
    <row r="470">
      <c r="N470" s="17"/>
    </row>
    <row r="471">
      <c r="N471" s="17"/>
    </row>
    <row r="472">
      <c r="N472" s="17"/>
    </row>
    <row r="473">
      <c r="N473" s="17"/>
    </row>
    <row r="474">
      <c r="N474" s="17"/>
    </row>
    <row r="475">
      <c r="N475" s="17"/>
    </row>
    <row r="476">
      <c r="N476" s="17"/>
    </row>
    <row r="477">
      <c r="N477" s="17"/>
    </row>
    <row r="478">
      <c r="N478" s="17"/>
    </row>
    <row r="479">
      <c r="N479" s="17"/>
    </row>
    <row r="480">
      <c r="N480" s="17"/>
    </row>
    <row r="481">
      <c r="N481" s="17"/>
    </row>
    <row r="482">
      <c r="N482" s="17"/>
    </row>
    <row r="483">
      <c r="N483" s="17"/>
    </row>
    <row r="484">
      <c r="N484" s="17"/>
    </row>
    <row r="485">
      <c r="N485" s="17"/>
    </row>
    <row r="486">
      <c r="N486" s="17"/>
    </row>
    <row r="487">
      <c r="N487" s="17"/>
    </row>
    <row r="488">
      <c r="N488" s="17"/>
    </row>
    <row r="489">
      <c r="N489" s="17"/>
    </row>
    <row r="490">
      <c r="N490" s="17"/>
    </row>
    <row r="491">
      <c r="N491" s="17"/>
    </row>
    <row r="492">
      <c r="N492" s="17"/>
    </row>
    <row r="493">
      <c r="N493" s="17"/>
    </row>
    <row r="494">
      <c r="N494" s="17"/>
    </row>
    <row r="495">
      <c r="N495" s="17"/>
    </row>
    <row r="496">
      <c r="N496" s="17"/>
    </row>
    <row r="497">
      <c r="N497" s="17"/>
    </row>
    <row r="498">
      <c r="N498" s="17"/>
    </row>
    <row r="499">
      <c r="N499" s="17"/>
    </row>
    <row r="500">
      <c r="N500" s="17"/>
    </row>
    <row r="501">
      <c r="N501" s="17"/>
    </row>
    <row r="502">
      <c r="N502" s="17"/>
    </row>
    <row r="503">
      <c r="N503" s="17"/>
    </row>
    <row r="504">
      <c r="N504" s="17"/>
    </row>
    <row r="505">
      <c r="N505" s="17"/>
    </row>
    <row r="506">
      <c r="N506" s="17"/>
    </row>
    <row r="507">
      <c r="N507" s="17"/>
    </row>
    <row r="508">
      <c r="N508" s="17"/>
    </row>
    <row r="509">
      <c r="N509" s="17"/>
    </row>
    <row r="510">
      <c r="N510" s="17"/>
    </row>
    <row r="511">
      <c r="N511" s="17"/>
    </row>
    <row r="512">
      <c r="N512" s="17"/>
    </row>
    <row r="513">
      <c r="N513" s="17"/>
    </row>
    <row r="514">
      <c r="N514" s="17"/>
    </row>
    <row r="515">
      <c r="N515" s="17"/>
    </row>
    <row r="516">
      <c r="N516" s="17"/>
    </row>
    <row r="517">
      <c r="N517" s="17"/>
    </row>
    <row r="518">
      <c r="N518" s="17"/>
    </row>
    <row r="519">
      <c r="N519" s="17"/>
    </row>
    <row r="520">
      <c r="N520" s="17"/>
    </row>
    <row r="521">
      <c r="N521" s="17"/>
    </row>
    <row r="522">
      <c r="N522" s="17"/>
    </row>
    <row r="523">
      <c r="N523" s="17"/>
    </row>
    <row r="524">
      <c r="N524" s="17"/>
    </row>
    <row r="525">
      <c r="N525" s="17"/>
    </row>
    <row r="526">
      <c r="N526" s="17"/>
    </row>
    <row r="527">
      <c r="N527" s="17"/>
    </row>
    <row r="528">
      <c r="N528" s="17"/>
    </row>
    <row r="529">
      <c r="N529" s="17"/>
    </row>
    <row r="530">
      <c r="N530" s="17"/>
    </row>
    <row r="531">
      <c r="N531" s="17"/>
    </row>
    <row r="532">
      <c r="N532" s="17"/>
    </row>
    <row r="533">
      <c r="N533" s="17"/>
    </row>
    <row r="534">
      <c r="N534" s="17"/>
    </row>
    <row r="535">
      <c r="N535" s="17"/>
    </row>
    <row r="536">
      <c r="N536" s="17"/>
    </row>
    <row r="537">
      <c r="N537" s="17"/>
    </row>
    <row r="538">
      <c r="N538" s="17"/>
    </row>
    <row r="539">
      <c r="N539" s="17"/>
    </row>
    <row r="540">
      <c r="N540" s="17"/>
    </row>
    <row r="541">
      <c r="N541" s="17"/>
    </row>
    <row r="542">
      <c r="N542" s="17"/>
    </row>
    <row r="543">
      <c r="N543" s="17"/>
    </row>
    <row r="544">
      <c r="N544" s="17"/>
    </row>
    <row r="545">
      <c r="N545" s="17"/>
    </row>
    <row r="546">
      <c r="N546" s="17"/>
    </row>
    <row r="547">
      <c r="N547" s="17"/>
    </row>
    <row r="548">
      <c r="N548" s="17"/>
    </row>
    <row r="549">
      <c r="N549" s="17"/>
    </row>
    <row r="550">
      <c r="N550" s="17"/>
    </row>
    <row r="551">
      <c r="N551" s="17"/>
    </row>
    <row r="552">
      <c r="N552" s="17"/>
    </row>
    <row r="553">
      <c r="N553" s="17"/>
    </row>
    <row r="554">
      <c r="N554" s="17"/>
    </row>
    <row r="555">
      <c r="N555" s="17"/>
    </row>
    <row r="556">
      <c r="N556" s="17"/>
    </row>
    <row r="557">
      <c r="N557" s="17"/>
    </row>
    <row r="558">
      <c r="N558" s="17"/>
    </row>
    <row r="559">
      <c r="N559" s="17"/>
    </row>
    <row r="560">
      <c r="N560" s="17"/>
    </row>
    <row r="561">
      <c r="N561" s="17"/>
    </row>
    <row r="562">
      <c r="N562" s="17"/>
    </row>
    <row r="563">
      <c r="N563" s="17"/>
    </row>
    <row r="564">
      <c r="N564" s="17"/>
    </row>
    <row r="565">
      <c r="N565" s="17"/>
    </row>
    <row r="566">
      <c r="N566" s="17"/>
    </row>
    <row r="567">
      <c r="N567" s="17"/>
    </row>
    <row r="568">
      <c r="N568" s="17"/>
    </row>
    <row r="569">
      <c r="N569" s="17"/>
    </row>
    <row r="570">
      <c r="N570" s="17"/>
    </row>
    <row r="571">
      <c r="N571" s="17"/>
    </row>
    <row r="572">
      <c r="N572" s="17"/>
    </row>
    <row r="573">
      <c r="N573" s="17"/>
    </row>
    <row r="574">
      <c r="N574" s="17"/>
    </row>
    <row r="575">
      <c r="N575" s="17"/>
    </row>
    <row r="576">
      <c r="N576" s="17"/>
    </row>
    <row r="577">
      <c r="N577" s="17"/>
    </row>
    <row r="578">
      <c r="N578" s="17"/>
    </row>
    <row r="579">
      <c r="N579" s="17"/>
    </row>
    <row r="580">
      <c r="N580" s="17"/>
    </row>
    <row r="581">
      <c r="N581" s="17"/>
    </row>
    <row r="582">
      <c r="N582" s="17"/>
    </row>
    <row r="583">
      <c r="N583" s="17"/>
    </row>
    <row r="584">
      <c r="N584" s="17"/>
    </row>
    <row r="585">
      <c r="N585" s="17"/>
    </row>
    <row r="586">
      <c r="N586" s="17"/>
    </row>
    <row r="587">
      <c r="N587" s="17"/>
    </row>
    <row r="588">
      <c r="N588" s="17"/>
    </row>
    <row r="589">
      <c r="N589" s="17"/>
    </row>
    <row r="590">
      <c r="N590" s="17"/>
    </row>
    <row r="591">
      <c r="N591" s="17"/>
    </row>
    <row r="592">
      <c r="N592" s="17"/>
    </row>
    <row r="593">
      <c r="N593" s="17"/>
    </row>
    <row r="594">
      <c r="N594" s="17"/>
    </row>
    <row r="595">
      <c r="N595" s="17"/>
    </row>
    <row r="596">
      <c r="N596" s="17"/>
    </row>
    <row r="597">
      <c r="N597" s="17"/>
    </row>
    <row r="598">
      <c r="N598" s="17"/>
    </row>
    <row r="599">
      <c r="N599" s="17"/>
    </row>
    <row r="600">
      <c r="N600" s="17"/>
    </row>
    <row r="601">
      <c r="N601" s="17"/>
    </row>
    <row r="602">
      <c r="N602" s="17"/>
    </row>
    <row r="603">
      <c r="N603" s="17"/>
    </row>
    <row r="604">
      <c r="N604" s="17"/>
    </row>
    <row r="605">
      <c r="N605" s="17"/>
    </row>
    <row r="606">
      <c r="N606" s="17"/>
    </row>
    <row r="607">
      <c r="N607" s="17"/>
    </row>
    <row r="608">
      <c r="N608" s="17"/>
    </row>
    <row r="609">
      <c r="N609" s="17"/>
    </row>
    <row r="610">
      <c r="N610" s="17"/>
    </row>
    <row r="611">
      <c r="N611" s="17"/>
    </row>
    <row r="612">
      <c r="N612" s="17"/>
    </row>
    <row r="613">
      <c r="N613" s="17"/>
    </row>
    <row r="614">
      <c r="N614" s="17"/>
    </row>
    <row r="615">
      <c r="N615" s="17"/>
    </row>
    <row r="616">
      <c r="N616" s="17"/>
    </row>
    <row r="617">
      <c r="N617" s="17"/>
    </row>
    <row r="618">
      <c r="N618" s="17"/>
    </row>
    <row r="619">
      <c r="N619" s="17"/>
    </row>
    <row r="620">
      <c r="N620" s="17"/>
    </row>
    <row r="621">
      <c r="N621" s="17"/>
    </row>
    <row r="622">
      <c r="N622" s="17"/>
    </row>
    <row r="623">
      <c r="N623" s="17"/>
    </row>
    <row r="624">
      <c r="N624" s="17"/>
    </row>
    <row r="625">
      <c r="N625" s="17"/>
    </row>
    <row r="626">
      <c r="N626" s="17"/>
    </row>
    <row r="627">
      <c r="N627" s="17"/>
    </row>
    <row r="628">
      <c r="N628" s="17"/>
    </row>
    <row r="629">
      <c r="N629" s="17"/>
    </row>
    <row r="630">
      <c r="N630" s="17"/>
    </row>
    <row r="631">
      <c r="N631" s="17"/>
    </row>
    <row r="632">
      <c r="N632" s="17"/>
    </row>
    <row r="633">
      <c r="N633" s="17"/>
    </row>
    <row r="634">
      <c r="N634" s="17"/>
    </row>
    <row r="635">
      <c r="N635" s="17"/>
    </row>
    <row r="636">
      <c r="N636" s="17"/>
    </row>
    <row r="637">
      <c r="N637" s="17"/>
    </row>
    <row r="638">
      <c r="N638" s="17"/>
    </row>
    <row r="639">
      <c r="N639" s="17"/>
    </row>
    <row r="640">
      <c r="N640" s="17"/>
    </row>
    <row r="641">
      <c r="N641" s="17"/>
    </row>
    <row r="642">
      <c r="N642" s="17"/>
    </row>
    <row r="643">
      <c r="N643" s="17"/>
    </row>
    <row r="644">
      <c r="N644" s="17"/>
    </row>
    <row r="645">
      <c r="N645" s="17"/>
    </row>
    <row r="646">
      <c r="N646" s="17"/>
    </row>
    <row r="647">
      <c r="N647" s="17"/>
    </row>
    <row r="648">
      <c r="N648" s="17"/>
    </row>
    <row r="649">
      <c r="N649" s="17"/>
    </row>
    <row r="650">
      <c r="N650" s="17"/>
    </row>
    <row r="651">
      <c r="N651" s="17"/>
    </row>
    <row r="652">
      <c r="N652" s="17"/>
    </row>
    <row r="653">
      <c r="N653" s="17"/>
    </row>
    <row r="654">
      <c r="N654" s="17"/>
    </row>
    <row r="655">
      <c r="N655" s="17"/>
    </row>
    <row r="656">
      <c r="N656" s="17"/>
    </row>
    <row r="657">
      <c r="N657" s="17"/>
    </row>
    <row r="658">
      <c r="N658" s="17"/>
    </row>
    <row r="659">
      <c r="N659" s="17"/>
    </row>
    <row r="660">
      <c r="N660" s="17"/>
    </row>
    <row r="661">
      <c r="N661" s="17"/>
    </row>
    <row r="662">
      <c r="N662" s="17"/>
    </row>
    <row r="663">
      <c r="N663" s="17"/>
    </row>
    <row r="664">
      <c r="N664" s="17"/>
    </row>
    <row r="665">
      <c r="N665" s="17"/>
    </row>
    <row r="666">
      <c r="N666" s="17"/>
    </row>
    <row r="667">
      <c r="N667" s="17"/>
    </row>
    <row r="668">
      <c r="N668" s="17"/>
    </row>
    <row r="669">
      <c r="N669" s="17"/>
    </row>
    <row r="670">
      <c r="N670" s="17"/>
    </row>
    <row r="671">
      <c r="N671" s="17"/>
    </row>
    <row r="672">
      <c r="N672" s="17"/>
    </row>
    <row r="673">
      <c r="N673" s="17"/>
    </row>
    <row r="674">
      <c r="N674" s="17"/>
    </row>
    <row r="675">
      <c r="N675" s="17"/>
    </row>
    <row r="676">
      <c r="N676" s="17"/>
    </row>
    <row r="677">
      <c r="N677" s="17"/>
    </row>
    <row r="678">
      <c r="N678" s="17"/>
    </row>
    <row r="679">
      <c r="N679" s="17"/>
    </row>
    <row r="680">
      <c r="N680" s="17"/>
    </row>
    <row r="681">
      <c r="N681" s="17"/>
    </row>
    <row r="682">
      <c r="N682" s="17"/>
    </row>
    <row r="683">
      <c r="N683" s="17"/>
    </row>
    <row r="684">
      <c r="N684" s="17"/>
    </row>
    <row r="685">
      <c r="N685" s="17"/>
    </row>
    <row r="686">
      <c r="N686" s="17"/>
    </row>
    <row r="687">
      <c r="N687" s="17"/>
    </row>
    <row r="688">
      <c r="N688" s="17"/>
    </row>
    <row r="689">
      <c r="N689" s="17"/>
    </row>
    <row r="690">
      <c r="N690" s="17"/>
    </row>
    <row r="691">
      <c r="N691" s="17"/>
    </row>
    <row r="692">
      <c r="N692" s="17"/>
    </row>
    <row r="693">
      <c r="N693" s="17"/>
    </row>
    <row r="694">
      <c r="N694" s="17"/>
    </row>
    <row r="695">
      <c r="N695" s="17"/>
    </row>
    <row r="696">
      <c r="N696" s="17"/>
    </row>
    <row r="697">
      <c r="N697" s="17"/>
    </row>
    <row r="698">
      <c r="N698" s="17"/>
    </row>
    <row r="699">
      <c r="N699" s="17"/>
    </row>
    <row r="700">
      <c r="N700" s="17"/>
    </row>
    <row r="701">
      <c r="N701" s="17"/>
    </row>
    <row r="702">
      <c r="N702" s="17"/>
    </row>
    <row r="703">
      <c r="N703" s="17"/>
    </row>
    <row r="704">
      <c r="N704" s="17"/>
    </row>
    <row r="705">
      <c r="N705" s="17"/>
    </row>
    <row r="706">
      <c r="N706" s="17"/>
    </row>
    <row r="707">
      <c r="N707" s="17"/>
    </row>
    <row r="708">
      <c r="N708" s="17"/>
    </row>
    <row r="709">
      <c r="N709" s="17"/>
    </row>
    <row r="710">
      <c r="N710" s="17"/>
    </row>
    <row r="711">
      <c r="N711" s="17"/>
    </row>
    <row r="712">
      <c r="N712" s="17"/>
    </row>
    <row r="713">
      <c r="N713" s="17"/>
    </row>
    <row r="714">
      <c r="N714" s="17"/>
    </row>
    <row r="715">
      <c r="N715" s="17"/>
    </row>
    <row r="716">
      <c r="N716" s="17"/>
    </row>
    <row r="717">
      <c r="N717" s="17"/>
    </row>
    <row r="718">
      <c r="N718" s="17"/>
    </row>
    <row r="719">
      <c r="N719" s="17"/>
    </row>
    <row r="720">
      <c r="N720" s="17"/>
    </row>
    <row r="721">
      <c r="N721" s="17"/>
    </row>
    <row r="722">
      <c r="N722" s="17"/>
    </row>
    <row r="723">
      <c r="N723" s="17"/>
    </row>
    <row r="724">
      <c r="N724" s="17"/>
    </row>
    <row r="725">
      <c r="N725" s="17"/>
    </row>
    <row r="726">
      <c r="N726" s="17"/>
    </row>
    <row r="727">
      <c r="N727" s="17"/>
    </row>
    <row r="728">
      <c r="N728" s="17"/>
    </row>
    <row r="729">
      <c r="N729" s="17"/>
    </row>
    <row r="730">
      <c r="N730" s="17"/>
    </row>
    <row r="731">
      <c r="N731" s="17"/>
    </row>
    <row r="732">
      <c r="N732" s="17"/>
    </row>
    <row r="733">
      <c r="N733" s="17"/>
    </row>
    <row r="734">
      <c r="N734" s="17"/>
    </row>
    <row r="735">
      <c r="N735" s="17"/>
    </row>
    <row r="736">
      <c r="N736" s="17"/>
    </row>
    <row r="737">
      <c r="N737" s="17"/>
    </row>
    <row r="738">
      <c r="N738" s="17"/>
    </row>
    <row r="739">
      <c r="N739" s="17"/>
    </row>
    <row r="740">
      <c r="N740" s="17"/>
    </row>
    <row r="741">
      <c r="N741" s="17"/>
    </row>
    <row r="742">
      <c r="N742" s="17"/>
    </row>
    <row r="743">
      <c r="N743" s="17"/>
    </row>
    <row r="744">
      <c r="N744" s="17"/>
    </row>
    <row r="745">
      <c r="N745" s="17"/>
    </row>
    <row r="746">
      <c r="N746" s="17"/>
    </row>
    <row r="747">
      <c r="N747" s="17"/>
    </row>
    <row r="748">
      <c r="N748" s="17"/>
    </row>
    <row r="749">
      <c r="N749" s="17"/>
    </row>
    <row r="750">
      <c r="N750" s="17"/>
    </row>
    <row r="751">
      <c r="N751" s="17"/>
    </row>
    <row r="752">
      <c r="N752" s="17"/>
    </row>
    <row r="753">
      <c r="N753" s="17"/>
    </row>
    <row r="754">
      <c r="N754" s="17"/>
    </row>
    <row r="755">
      <c r="N755" s="17"/>
    </row>
    <row r="756">
      <c r="N756" s="17"/>
    </row>
    <row r="757">
      <c r="N757" s="17"/>
    </row>
    <row r="758">
      <c r="N758" s="17"/>
    </row>
    <row r="759">
      <c r="N759" s="17"/>
    </row>
    <row r="760">
      <c r="N760" s="17"/>
    </row>
    <row r="761">
      <c r="N761" s="17"/>
    </row>
    <row r="762">
      <c r="N762" s="17"/>
    </row>
    <row r="763">
      <c r="N763" s="17"/>
    </row>
    <row r="764">
      <c r="N764" s="17"/>
    </row>
    <row r="765">
      <c r="N765" s="17"/>
    </row>
    <row r="766">
      <c r="N766" s="17"/>
    </row>
    <row r="767">
      <c r="N767" s="17"/>
    </row>
    <row r="768">
      <c r="N768" s="17"/>
    </row>
    <row r="769">
      <c r="N769" s="17"/>
    </row>
    <row r="770">
      <c r="N770" s="17"/>
    </row>
    <row r="771">
      <c r="N771" s="17"/>
    </row>
    <row r="772">
      <c r="N772" s="17"/>
    </row>
    <row r="773">
      <c r="N773" s="17"/>
    </row>
    <row r="774">
      <c r="N774" s="17"/>
    </row>
    <row r="775">
      <c r="N775" s="17"/>
    </row>
    <row r="776">
      <c r="N776" s="17"/>
    </row>
    <row r="777">
      <c r="N777" s="17"/>
    </row>
    <row r="778">
      <c r="N778" s="17"/>
    </row>
    <row r="779">
      <c r="N779" s="17"/>
    </row>
    <row r="780">
      <c r="N780" s="17"/>
    </row>
    <row r="781">
      <c r="N781" s="17"/>
    </row>
    <row r="782">
      <c r="N782" s="17"/>
    </row>
    <row r="783">
      <c r="N783" s="17"/>
    </row>
    <row r="784">
      <c r="N784" s="17"/>
    </row>
    <row r="785">
      <c r="N785" s="17"/>
    </row>
    <row r="786">
      <c r="N786" s="17"/>
    </row>
    <row r="787">
      <c r="N787" s="17"/>
    </row>
    <row r="788">
      <c r="N788" s="17"/>
    </row>
    <row r="789">
      <c r="N789" s="17"/>
    </row>
    <row r="790">
      <c r="N790" s="17"/>
    </row>
    <row r="791">
      <c r="N791" s="17"/>
    </row>
    <row r="792">
      <c r="N792" s="17"/>
    </row>
    <row r="793">
      <c r="N793" s="17"/>
    </row>
    <row r="794">
      <c r="N794" s="17"/>
    </row>
    <row r="795">
      <c r="N795" s="17"/>
    </row>
    <row r="796">
      <c r="N796" s="17"/>
    </row>
    <row r="797">
      <c r="N797" s="17"/>
    </row>
    <row r="798">
      <c r="N798" s="17"/>
    </row>
    <row r="799">
      <c r="N799" s="17"/>
    </row>
    <row r="800">
      <c r="N800" s="17"/>
    </row>
    <row r="801">
      <c r="N801" s="17"/>
    </row>
    <row r="802">
      <c r="N802" s="17"/>
    </row>
    <row r="803">
      <c r="N803" s="17"/>
    </row>
    <row r="804">
      <c r="N804" s="17"/>
    </row>
    <row r="805">
      <c r="N805" s="17"/>
    </row>
    <row r="806">
      <c r="N806" s="17"/>
    </row>
    <row r="807">
      <c r="N807" s="17"/>
    </row>
    <row r="808">
      <c r="N808" s="17"/>
    </row>
    <row r="809">
      <c r="N809" s="17"/>
    </row>
    <row r="810">
      <c r="N810" s="17"/>
    </row>
    <row r="811">
      <c r="N811" s="17"/>
    </row>
    <row r="812">
      <c r="N812" s="17"/>
    </row>
    <row r="813">
      <c r="N813" s="17"/>
    </row>
    <row r="814">
      <c r="N814" s="17"/>
    </row>
    <row r="815">
      <c r="N815" s="17"/>
    </row>
    <row r="816">
      <c r="N816" s="17"/>
    </row>
    <row r="817">
      <c r="N817" s="17"/>
    </row>
    <row r="818">
      <c r="N818" s="17"/>
    </row>
    <row r="819">
      <c r="N819" s="17"/>
    </row>
    <row r="820">
      <c r="N820" s="17"/>
    </row>
    <row r="821">
      <c r="N821" s="17"/>
    </row>
    <row r="822">
      <c r="N822" s="17"/>
    </row>
    <row r="823">
      <c r="N823" s="17"/>
    </row>
    <row r="824">
      <c r="N824" s="17"/>
    </row>
    <row r="825">
      <c r="N825" s="17"/>
    </row>
    <row r="826">
      <c r="N826" s="17"/>
    </row>
    <row r="827">
      <c r="N827" s="17"/>
    </row>
    <row r="828">
      <c r="N828" s="17"/>
    </row>
    <row r="829">
      <c r="N829" s="17"/>
    </row>
    <row r="830">
      <c r="N830" s="17"/>
    </row>
    <row r="831">
      <c r="N831" s="17"/>
    </row>
    <row r="832">
      <c r="N832" s="17"/>
    </row>
    <row r="833">
      <c r="N833" s="17"/>
    </row>
    <row r="834">
      <c r="N834" s="17"/>
    </row>
    <row r="835">
      <c r="N835" s="17"/>
    </row>
    <row r="836">
      <c r="N836" s="17"/>
    </row>
    <row r="837">
      <c r="N837" s="17"/>
    </row>
    <row r="838">
      <c r="N838" s="17"/>
    </row>
    <row r="839">
      <c r="N839" s="17"/>
    </row>
    <row r="840">
      <c r="N840" s="17"/>
    </row>
    <row r="841">
      <c r="N841" s="17"/>
    </row>
    <row r="842">
      <c r="N842" s="17"/>
    </row>
    <row r="843">
      <c r="N843" s="17"/>
    </row>
    <row r="844">
      <c r="N844" s="17"/>
    </row>
    <row r="845">
      <c r="N845" s="17"/>
    </row>
    <row r="846">
      <c r="N846" s="17"/>
    </row>
    <row r="847">
      <c r="N847" s="17"/>
    </row>
    <row r="848">
      <c r="N848" s="17"/>
    </row>
    <row r="849">
      <c r="N849" s="17"/>
    </row>
    <row r="850">
      <c r="N850" s="17"/>
    </row>
    <row r="851">
      <c r="N851" s="17"/>
    </row>
    <row r="852">
      <c r="N852" s="17"/>
    </row>
    <row r="853">
      <c r="N853" s="17"/>
    </row>
    <row r="854">
      <c r="N854" s="17"/>
    </row>
    <row r="855">
      <c r="N855" s="17"/>
    </row>
    <row r="856">
      <c r="N856" s="17"/>
    </row>
    <row r="857">
      <c r="N857" s="17"/>
    </row>
    <row r="858">
      <c r="N858" s="17"/>
    </row>
    <row r="859">
      <c r="N859" s="17"/>
    </row>
    <row r="860">
      <c r="N860" s="17"/>
    </row>
    <row r="861">
      <c r="N861" s="17"/>
    </row>
    <row r="862">
      <c r="N862" s="17"/>
    </row>
    <row r="863">
      <c r="N863" s="17"/>
    </row>
    <row r="864">
      <c r="N864" s="17"/>
    </row>
    <row r="865">
      <c r="N865" s="17"/>
    </row>
    <row r="866">
      <c r="N866" s="17"/>
    </row>
    <row r="867">
      <c r="N867" s="17"/>
    </row>
    <row r="868">
      <c r="N868" s="17"/>
    </row>
    <row r="869">
      <c r="N869" s="17"/>
    </row>
    <row r="870">
      <c r="N870" s="17"/>
    </row>
    <row r="871">
      <c r="N871" s="17"/>
    </row>
    <row r="872">
      <c r="N872" s="17"/>
    </row>
    <row r="873">
      <c r="N873" s="17"/>
    </row>
    <row r="874">
      <c r="N874" s="17"/>
    </row>
    <row r="875">
      <c r="N875" s="17"/>
    </row>
    <row r="876">
      <c r="N876" s="17"/>
    </row>
    <row r="877">
      <c r="N877" s="17"/>
    </row>
    <row r="878">
      <c r="N878" s="17"/>
    </row>
    <row r="879">
      <c r="N879" s="17"/>
    </row>
    <row r="880">
      <c r="N880" s="17"/>
    </row>
    <row r="881">
      <c r="N881" s="17"/>
    </row>
    <row r="882">
      <c r="N882" s="17"/>
    </row>
    <row r="883">
      <c r="N883" s="17"/>
    </row>
    <row r="884">
      <c r="N884" s="17"/>
    </row>
    <row r="885">
      <c r="N885" s="17"/>
    </row>
    <row r="886">
      <c r="N886" s="17"/>
    </row>
    <row r="887">
      <c r="N887" s="17"/>
    </row>
    <row r="888">
      <c r="N888" s="17"/>
    </row>
    <row r="889">
      <c r="N889" s="17"/>
    </row>
    <row r="890">
      <c r="N890" s="17"/>
    </row>
    <row r="891">
      <c r="N891" s="17"/>
    </row>
    <row r="892">
      <c r="N892" s="17"/>
    </row>
    <row r="893">
      <c r="N893" s="17"/>
    </row>
    <row r="894">
      <c r="N894" s="17"/>
    </row>
    <row r="895">
      <c r="N895" s="17"/>
    </row>
    <row r="896">
      <c r="N896" s="17"/>
    </row>
    <row r="897">
      <c r="N897" s="17"/>
    </row>
    <row r="898">
      <c r="N898" s="17"/>
    </row>
    <row r="899">
      <c r="N899" s="17"/>
    </row>
    <row r="900">
      <c r="N900" s="17"/>
    </row>
    <row r="901">
      <c r="N901" s="17"/>
    </row>
    <row r="902">
      <c r="N902" s="17"/>
    </row>
    <row r="903">
      <c r="N903" s="17"/>
    </row>
    <row r="904">
      <c r="N904" s="17"/>
    </row>
    <row r="905">
      <c r="N905" s="17"/>
    </row>
    <row r="906">
      <c r="N906" s="17"/>
    </row>
    <row r="907">
      <c r="N907" s="17"/>
    </row>
    <row r="908">
      <c r="N908" s="17"/>
    </row>
    <row r="909">
      <c r="N909" s="17"/>
    </row>
    <row r="910">
      <c r="N910" s="17"/>
    </row>
    <row r="911">
      <c r="N911" s="17"/>
    </row>
    <row r="912">
      <c r="N912" s="17"/>
    </row>
    <row r="913">
      <c r="N913" s="17"/>
    </row>
    <row r="914">
      <c r="N914" s="17"/>
    </row>
    <row r="915">
      <c r="N915" s="17"/>
    </row>
    <row r="916">
      <c r="N916" s="17"/>
    </row>
    <row r="917">
      <c r="N917" s="17"/>
    </row>
    <row r="918">
      <c r="N918" s="17"/>
    </row>
    <row r="919">
      <c r="N919" s="17"/>
    </row>
    <row r="920">
      <c r="N920" s="17"/>
    </row>
    <row r="921">
      <c r="N921" s="17"/>
    </row>
    <row r="922">
      <c r="N922" s="17"/>
    </row>
    <row r="923">
      <c r="N923" s="17"/>
    </row>
    <row r="924">
      <c r="N924" s="17"/>
    </row>
    <row r="925">
      <c r="N925" s="17"/>
    </row>
    <row r="926">
      <c r="N926" s="17"/>
    </row>
    <row r="927">
      <c r="N927" s="17"/>
    </row>
    <row r="928">
      <c r="N928" s="17"/>
    </row>
    <row r="929">
      <c r="N929" s="17"/>
    </row>
    <row r="930">
      <c r="N930" s="17"/>
    </row>
    <row r="931">
      <c r="N931" s="17"/>
    </row>
    <row r="932">
      <c r="N932" s="17"/>
    </row>
    <row r="933">
      <c r="N933" s="17"/>
    </row>
    <row r="934">
      <c r="N934" s="17"/>
    </row>
    <row r="935">
      <c r="N935" s="17"/>
    </row>
    <row r="936">
      <c r="N936" s="17"/>
    </row>
    <row r="937">
      <c r="N937" s="17"/>
    </row>
    <row r="938">
      <c r="N938" s="17"/>
    </row>
    <row r="939">
      <c r="N939" s="17"/>
    </row>
    <row r="940">
      <c r="N940" s="17"/>
    </row>
    <row r="941">
      <c r="N941" s="17"/>
    </row>
    <row r="942">
      <c r="N942" s="17"/>
    </row>
    <row r="943">
      <c r="N943" s="17"/>
    </row>
    <row r="944">
      <c r="N944" s="17"/>
    </row>
    <row r="945">
      <c r="N945" s="17"/>
    </row>
    <row r="946">
      <c r="N946" s="17"/>
    </row>
    <row r="947">
      <c r="N947" s="17"/>
    </row>
    <row r="948">
      <c r="N948" s="17"/>
    </row>
    <row r="949">
      <c r="N949" s="17"/>
    </row>
    <row r="950">
      <c r="N950" s="17"/>
    </row>
    <row r="951">
      <c r="N951" s="17"/>
    </row>
    <row r="952">
      <c r="N952" s="17"/>
    </row>
    <row r="953">
      <c r="N953" s="17"/>
    </row>
    <row r="954">
      <c r="N954" s="17"/>
    </row>
    <row r="955">
      <c r="N955" s="17"/>
    </row>
    <row r="956">
      <c r="N956" s="17"/>
    </row>
    <row r="957">
      <c r="N957" s="17"/>
    </row>
    <row r="958">
      <c r="N958" s="17"/>
    </row>
    <row r="959">
      <c r="N959" s="17"/>
    </row>
    <row r="960">
      <c r="N960" s="17"/>
    </row>
    <row r="961">
      <c r="N961" s="17"/>
    </row>
    <row r="962">
      <c r="N962" s="17"/>
    </row>
    <row r="963">
      <c r="N963" s="17"/>
    </row>
    <row r="964">
      <c r="N964" s="17"/>
    </row>
    <row r="965">
      <c r="N965" s="17"/>
    </row>
    <row r="966">
      <c r="N966" s="17"/>
    </row>
    <row r="967">
      <c r="N967" s="17"/>
    </row>
    <row r="968">
      <c r="N968" s="17"/>
    </row>
    <row r="969">
      <c r="N969" s="17"/>
    </row>
    <row r="970">
      <c r="N970" s="17"/>
    </row>
    <row r="971">
      <c r="N971" s="17"/>
    </row>
    <row r="972">
      <c r="N972" s="17"/>
    </row>
    <row r="973">
      <c r="N973" s="17"/>
    </row>
    <row r="974">
      <c r="N974" s="17"/>
    </row>
    <row r="975">
      <c r="N975" s="17"/>
    </row>
    <row r="976">
      <c r="N976" s="17"/>
    </row>
    <row r="977">
      <c r="N977" s="17"/>
    </row>
    <row r="978">
      <c r="N978" s="17"/>
    </row>
    <row r="979">
      <c r="N979" s="17"/>
    </row>
    <row r="980">
      <c r="N980" s="17"/>
    </row>
    <row r="981">
      <c r="N981" s="17"/>
    </row>
    <row r="982">
      <c r="N982" s="17"/>
    </row>
    <row r="983">
      <c r="N983" s="17"/>
    </row>
    <row r="984">
      <c r="N984" s="17"/>
    </row>
    <row r="985">
      <c r="N985" s="17"/>
    </row>
    <row r="986">
      <c r="N986" s="17"/>
    </row>
    <row r="987">
      <c r="N987" s="17"/>
    </row>
    <row r="988">
      <c r="N988" s="17"/>
    </row>
    <row r="989">
      <c r="N989" s="17"/>
    </row>
    <row r="990">
      <c r="N990" s="17"/>
    </row>
    <row r="991">
      <c r="N991" s="17"/>
    </row>
    <row r="992">
      <c r="N992" s="17"/>
    </row>
    <row r="993">
      <c r="N993" s="17"/>
    </row>
    <row r="994">
      <c r="N994" s="17"/>
    </row>
    <row r="995">
      <c r="N995" s="17"/>
    </row>
    <row r="996">
      <c r="N996" s="17"/>
    </row>
    <row r="997">
      <c r="N997" s="17"/>
    </row>
    <row r="998">
      <c r="N998" s="17"/>
    </row>
    <row r="999">
      <c r="N999" s="17"/>
    </row>
    <row r="1000">
      <c r="N1000" s="17"/>
    </row>
    <row r="1001">
      <c r="N1001" s="17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880</v>
      </c>
    </row>
    <row r="3">
      <c r="A3" s="1" t="s">
        <v>881</v>
      </c>
      <c r="G3" s="1" t="s">
        <v>794</v>
      </c>
      <c r="H3" s="1" t="s">
        <v>882</v>
      </c>
      <c r="I3" s="1" t="s">
        <v>673</v>
      </c>
    </row>
    <row r="4">
      <c r="A4" s="20" t="s">
        <v>883</v>
      </c>
      <c r="D4" s="1">
        <v>1483.91</v>
      </c>
      <c r="G4" s="31" t="s">
        <v>4</v>
      </c>
      <c r="H4" s="24">
        <v>1928.52</v>
      </c>
      <c r="I4" s="24">
        <v>1483.91</v>
      </c>
      <c r="J4" s="8">
        <f t="shared" ref="J4:J12" si="1">H4/I4</f>
        <v>1.299620597</v>
      </c>
    </row>
    <row r="5">
      <c r="A5" s="20" t="s">
        <v>884</v>
      </c>
      <c r="G5" s="31" t="s">
        <v>7</v>
      </c>
      <c r="H5" s="24">
        <v>7326.97</v>
      </c>
      <c r="I5" s="24">
        <v>3705.7</v>
      </c>
      <c r="J5" s="8">
        <f t="shared" si="1"/>
        <v>1.97721618</v>
      </c>
    </row>
    <row r="6">
      <c r="A6" s="20" t="s">
        <v>885</v>
      </c>
      <c r="F6" s="1">
        <v>5157.32</v>
      </c>
      <c r="G6" s="31" t="s">
        <v>9</v>
      </c>
      <c r="H6" s="24">
        <v>882.96</v>
      </c>
      <c r="I6" s="24">
        <v>340.58</v>
      </c>
      <c r="J6" s="8">
        <f t="shared" si="1"/>
        <v>2.592518645</v>
      </c>
      <c r="L6" s="8">
        <f t="shared" ref="L6:L7" si="2">F6/I6</f>
        <v>15.14275647</v>
      </c>
    </row>
    <row r="7">
      <c r="F7" s="1">
        <v>1453.01</v>
      </c>
      <c r="G7" s="31" t="s">
        <v>5</v>
      </c>
      <c r="H7" s="24">
        <v>115.62</v>
      </c>
      <c r="I7" s="24">
        <v>20.19</v>
      </c>
      <c r="J7" s="8">
        <f t="shared" si="1"/>
        <v>5.726597325</v>
      </c>
      <c r="L7" s="8">
        <f t="shared" si="2"/>
        <v>71.96681526</v>
      </c>
    </row>
    <row r="8">
      <c r="A8" s="1" t="s">
        <v>886</v>
      </c>
      <c r="G8" s="31" t="s">
        <v>16</v>
      </c>
      <c r="H8" s="24">
        <v>17594.7</v>
      </c>
      <c r="I8" s="24">
        <v>9150.32</v>
      </c>
      <c r="J8" s="8">
        <f t="shared" si="1"/>
        <v>1.922850786</v>
      </c>
    </row>
    <row r="9">
      <c r="A9" s="1">
        <v>4970.32</v>
      </c>
      <c r="D9" s="1">
        <v>3705.7</v>
      </c>
      <c r="F9" s="1">
        <v>33465.3</v>
      </c>
      <c r="G9" s="31" t="s">
        <v>701</v>
      </c>
      <c r="H9" s="24">
        <v>2188.42</v>
      </c>
      <c r="I9" s="24">
        <v>311.66</v>
      </c>
      <c r="J9" s="8">
        <f t="shared" si="1"/>
        <v>7.021818649</v>
      </c>
      <c r="L9" s="8">
        <f>F9/I9</f>
        <v>107.377591</v>
      </c>
    </row>
    <row r="10">
      <c r="A10" s="1" t="s">
        <v>887</v>
      </c>
      <c r="G10" s="31" t="s">
        <v>18</v>
      </c>
      <c r="H10" s="24">
        <v>17949.43</v>
      </c>
      <c r="I10" s="24">
        <v>7260.45</v>
      </c>
      <c r="J10" s="8">
        <f t="shared" si="1"/>
        <v>2.472220041</v>
      </c>
    </row>
    <row r="11">
      <c r="A11" s="1" t="s">
        <v>888</v>
      </c>
      <c r="G11" s="31" t="s">
        <v>14</v>
      </c>
      <c r="H11" s="24">
        <v>3026.2</v>
      </c>
      <c r="I11" s="24">
        <v>2291.93</v>
      </c>
      <c r="J11" s="8">
        <f t="shared" si="1"/>
        <v>1.320371914</v>
      </c>
    </row>
    <row r="12">
      <c r="G12" s="31" t="s">
        <v>10</v>
      </c>
      <c r="H12" s="24">
        <v>1781.92</v>
      </c>
      <c r="I12" s="24">
        <v>1021.17</v>
      </c>
      <c r="J12" s="8">
        <f t="shared" si="1"/>
        <v>1.744978799</v>
      </c>
    </row>
    <row r="13">
      <c r="A13" s="1" t="s">
        <v>889</v>
      </c>
      <c r="G13" s="1" t="s">
        <v>890</v>
      </c>
      <c r="J13" s="8">
        <f>GEOMEAN(J4:J12)</f>
        <v>2.428136592</v>
      </c>
    </row>
    <row r="14">
      <c r="A14" s="1">
        <v>586.61</v>
      </c>
      <c r="D14" s="1">
        <v>340.58</v>
      </c>
    </row>
    <row r="15">
      <c r="A15" s="1" t="s">
        <v>891</v>
      </c>
    </row>
    <row r="16">
      <c r="A16" s="1" t="s">
        <v>892</v>
      </c>
      <c r="H16" s="1" t="s">
        <v>882</v>
      </c>
      <c r="I16" s="1" t="s">
        <v>893</v>
      </c>
    </row>
    <row r="17">
      <c r="G17" s="31" t="s">
        <v>4</v>
      </c>
      <c r="H17" s="59">
        <v>1371.97</v>
      </c>
      <c r="I17" s="59">
        <v>2340.07</v>
      </c>
      <c r="J17" s="40">
        <f t="shared" ref="J17:J25" si="3">H17/I17</f>
        <v>0.5862944271</v>
      </c>
    </row>
    <row r="18">
      <c r="A18" s="1" t="s">
        <v>894</v>
      </c>
      <c r="G18" s="31" t="s">
        <v>7</v>
      </c>
      <c r="H18" s="24">
        <v>4970.32</v>
      </c>
      <c r="I18" s="24">
        <v>238.65</v>
      </c>
      <c r="J18" s="8">
        <f t="shared" si="3"/>
        <v>20.82681752</v>
      </c>
    </row>
    <row r="19">
      <c r="A19" s="1">
        <v>71.87</v>
      </c>
      <c r="D19" s="1">
        <v>20.19</v>
      </c>
      <c r="G19" s="31" t="s">
        <v>9</v>
      </c>
      <c r="H19" s="24">
        <v>586.61</v>
      </c>
      <c r="I19" s="24">
        <v>14.14</v>
      </c>
      <c r="J19" s="8">
        <f t="shared" si="3"/>
        <v>41.48585573</v>
      </c>
    </row>
    <row r="20">
      <c r="A20" s="1" t="s">
        <v>895</v>
      </c>
      <c r="G20" s="31" t="s">
        <v>5</v>
      </c>
      <c r="H20" s="24">
        <v>71.87</v>
      </c>
      <c r="I20" s="24">
        <v>349.55</v>
      </c>
      <c r="J20" s="8">
        <f t="shared" si="3"/>
        <v>0.2056072093</v>
      </c>
    </row>
    <row r="21">
      <c r="A21" s="1" t="s">
        <v>896</v>
      </c>
      <c r="G21" s="31" t="s">
        <v>16</v>
      </c>
      <c r="H21" s="24">
        <v>12347.02</v>
      </c>
      <c r="I21" s="24">
        <v>5620.22</v>
      </c>
      <c r="J21" s="8">
        <f t="shared" si="3"/>
        <v>2.196892648</v>
      </c>
    </row>
    <row r="22">
      <c r="G22" s="31" t="s">
        <v>701</v>
      </c>
      <c r="H22" s="24">
        <v>1737.15</v>
      </c>
      <c r="I22" s="24">
        <v>187.79</v>
      </c>
      <c r="J22" s="8">
        <f t="shared" si="3"/>
        <v>9.250492571</v>
      </c>
    </row>
    <row r="23">
      <c r="A23" s="1" t="s">
        <v>897</v>
      </c>
      <c r="G23" s="31" t="s">
        <v>18</v>
      </c>
      <c r="H23" s="59">
        <v>768000.71</v>
      </c>
      <c r="I23" s="24">
        <v>4328.57</v>
      </c>
      <c r="J23" s="40">
        <f t="shared" si="3"/>
        <v>177.4259652</v>
      </c>
    </row>
    <row r="24">
      <c r="A24" s="1">
        <v>767718.28</v>
      </c>
      <c r="G24" s="31" t="s">
        <v>14</v>
      </c>
      <c r="H24" s="24">
        <v>2515.49</v>
      </c>
      <c r="I24" s="24">
        <v>1360.72</v>
      </c>
      <c r="J24" s="8">
        <f t="shared" si="3"/>
        <v>1.848646305</v>
      </c>
    </row>
    <row r="25">
      <c r="A25" s="1" t="s">
        <v>898</v>
      </c>
      <c r="G25" s="31" t="s">
        <v>10</v>
      </c>
      <c r="H25" s="24">
        <v>949.22</v>
      </c>
      <c r="I25" s="24">
        <v>609.29</v>
      </c>
      <c r="J25" s="8">
        <f t="shared" si="3"/>
        <v>1.557911668</v>
      </c>
    </row>
    <row r="26">
      <c r="A26" s="1" t="s">
        <v>899</v>
      </c>
    </row>
    <row r="28">
      <c r="A28" s="1" t="s">
        <v>900</v>
      </c>
    </row>
    <row r="29">
      <c r="A29" s="1">
        <v>12347.02</v>
      </c>
      <c r="D29" s="1">
        <v>9150.32</v>
      </c>
    </row>
    <row r="30">
      <c r="A30" s="1" t="s">
        <v>901</v>
      </c>
    </row>
    <row r="31">
      <c r="A31" s="1" t="s">
        <v>902</v>
      </c>
    </row>
    <row r="33">
      <c r="A33" s="1" t="s">
        <v>903</v>
      </c>
    </row>
    <row r="34">
      <c r="A34" s="1">
        <v>1737.15</v>
      </c>
      <c r="D34" s="1">
        <v>311.66</v>
      </c>
    </row>
    <row r="35">
      <c r="A35" s="1" t="s">
        <v>904</v>
      </c>
    </row>
    <row r="36">
      <c r="A36" s="1" t="s">
        <v>905</v>
      </c>
    </row>
    <row r="38">
      <c r="A38" s="1" t="s">
        <v>906</v>
      </c>
    </row>
    <row r="39">
      <c r="A39" s="20">
        <v>768000.71</v>
      </c>
      <c r="D39" s="1">
        <v>7260.45</v>
      </c>
    </row>
    <row r="40">
      <c r="A40" s="20" t="s">
        <v>907</v>
      </c>
    </row>
    <row r="41">
      <c r="A41" s="20" t="s">
        <v>908</v>
      </c>
    </row>
    <row r="43">
      <c r="A43" s="1" t="s">
        <v>909</v>
      </c>
    </row>
    <row r="44">
      <c r="A44" s="1">
        <v>2515.49</v>
      </c>
      <c r="D44" s="1">
        <v>2291.93</v>
      </c>
    </row>
    <row r="45">
      <c r="A45" s="1" t="s">
        <v>910</v>
      </c>
    </row>
    <row r="46">
      <c r="A46" s="1" t="s">
        <v>911</v>
      </c>
    </row>
    <row r="48">
      <c r="A48" s="1" t="s">
        <v>912</v>
      </c>
    </row>
    <row r="49">
      <c r="A49" s="1">
        <v>949.22</v>
      </c>
      <c r="D49" s="1">
        <v>1021.17</v>
      </c>
    </row>
    <row r="50">
      <c r="A50" s="1" t="s">
        <v>913</v>
      </c>
    </row>
    <row r="51">
      <c r="A51" s="1" t="s">
        <v>914</v>
      </c>
    </row>
    <row r="55">
      <c r="A55" s="1" t="s">
        <v>915</v>
      </c>
      <c r="C55" s="6" t="s">
        <v>916</v>
      </c>
    </row>
    <row r="56">
      <c r="A56" s="31" t="s">
        <v>4</v>
      </c>
      <c r="B56" s="1" t="s">
        <v>917</v>
      </c>
      <c r="C56" s="1" t="s">
        <v>918</v>
      </c>
    </row>
    <row r="57">
      <c r="A57" s="31" t="s">
        <v>7</v>
      </c>
      <c r="B57" s="60">
        <v>235802.89</v>
      </c>
      <c r="C57" s="43">
        <v>768.0</v>
      </c>
      <c r="E57" s="6" t="s">
        <v>919</v>
      </c>
    </row>
    <row r="58">
      <c r="A58" s="31" t="s">
        <v>9</v>
      </c>
      <c r="B58" s="1" t="s">
        <v>917</v>
      </c>
      <c r="C58" s="1" t="s">
        <v>918</v>
      </c>
    </row>
    <row r="59">
      <c r="A59" s="31" t="s">
        <v>5</v>
      </c>
      <c r="B59" s="1" t="s">
        <v>917</v>
      </c>
      <c r="C59" s="1" t="s">
        <v>918</v>
      </c>
    </row>
    <row r="60">
      <c r="A60" s="31" t="s">
        <v>16</v>
      </c>
      <c r="B60" s="1" t="s">
        <v>917</v>
      </c>
      <c r="C60" s="1" t="s">
        <v>918</v>
      </c>
    </row>
    <row r="61">
      <c r="A61" s="31" t="s">
        <v>701</v>
      </c>
      <c r="B61" s="1" t="s">
        <v>917</v>
      </c>
      <c r="C61" s="1" t="s">
        <v>918</v>
      </c>
    </row>
    <row r="62">
      <c r="A62" s="31" t="s">
        <v>18</v>
      </c>
      <c r="B62" s="1" t="s">
        <v>917</v>
      </c>
      <c r="C62" s="1" t="s">
        <v>918</v>
      </c>
    </row>
    <row r="63">
      <c r="A63" s="31" t="s">
        <v>14</v>
      </c>
      <c r="B63" s="1" t="s">
        <v>917</v>
      </c>
      <c r="C63" s="1" t="s">
        <v>918</v>
      </c>
    </row>
    <row r="64">
      <c r="A64" s="31" t="s">
        <v>10</v>
      </c>
      <c r="B64" s="1" t="s">
        <v>917</v>
      </c>
      <c r="C64" s="1" t="s">
        <v>918</v>
      </c>
    </row>
    <row r="65">
      <c r="H65" s="1" t="s">
        <v>920</v>
      </c>
    </row>
    <row r="66">
      <c r="A66" s="1" t="s">
        <v>921</v>
      </c>
      <c r="I66" s="1" t="s">
        <v>794</v>
      </c>
    </row>
    <row r="67">
      <c r="A67" s="61" t="s">
        <v>7</v>
      </c>
    </row>
    <row r="68">
      <c r="B68" s="1" t="s">
        <v>922</v>
      </c>
      <c r="C68" s="1" t="s">
        <v>923</v>
      </c>
      <c r="D68" s="1" t="s">
        <v>924</v>
      </c>
      <c r="E68" s="1" t="s">
        <v>925</v>
      </c>
      <c r="I68" s="62" t="s">
        <v>9</v>
      </c>
      <c r="J68" s="62" t="s">
        <v>5</v>
      </c>
      <c r="K68" s="62" t="s">
        <v>701</v>
      </c>
    </row>
    <row r="69">
      <c r="A69" s="1" t="s">
        <v>926</v>
      </c>
      <c r="B69" s="1" t="s">
        <v>927</v>
      </c>
      <c r="C69" s="1" t="s">
        <v>928</v>
      </c>
      <c r="D69" s="1">
        <v>20.39</v>
      </c>
      <c r="E69" s="1">
        <v>0.6</v>
      </c>
      <c r="H69" s="17" t="s">
        <v>429</v>
      </c>
      <c r="I69" s="1">
        <v>20.38</v>
      </c>
      <c r="J69" s="1">
        <v>13.04</v>
      </c>
      <c r="K69" s="1">
        <v>21.98</v>
      </c>
    </row>
    <row r="70">
      <c r="A70" s="1" t="s">
        <v>929</v>
      </c>
      <c r="B70" s="1" t="s">
        <v>930</v>
      </c>
      <c r="C70" s="1" t="s">
        <v>930</v>
      </c>
      <c r="D70" s="1">
        <v>327.55</v>
      </c>
      <c r="E70" s="1">
        <v>530.61</v>
      </c>
      <c r="H70" s="17" t="s">
        <v>430</v>
      </c>
      <c r="I70" s="1">
        <v>22.6</v>
      </c>
      <c r="J70" s="1">
        <v>13.66</v>
      </c>
      <c r="K70" s="1">
        <v>24.58</v>
      </c>
    </row>
    <row r="71">
      <c r="H71" s="17" t="s">
        <v>431</v>
      </c>
      <c r="I71" s="1">
        <v>23.64</v>
      </c>
      <c r="J71" s="1">
        <v>13.5</v>
      </c>
      <c r="K71" s="1">
        <v>24.21</v>
      </c>
    </row>
    <row r="72">
      <c r="A72" s="1" t="s">
        <v>931</v>
      </c>
      <c r="H72" s="17" t="s">
        <v>432</v>
      </c>
      <c r="I72" s="1">
        <v>32.24</v>
      </c>
      <c r="J72" s="1">
        <v>22.75</v>
      </c>
      <c r="K72" s="1">
        <v>32.62</v>
      </c>
    </row>
    <row r="73">
      <c r="B73" s="1" t="s">
        <v>701</v>
      </c>
      <c r="C73" s="1" t="s">
        <v>9</v>
      </c>
      <c r="D73" s="1" t="s">
        <v>5</v>
      </c>
      <c r="H73" s="17" t="s">
        <v>433</v>
      </c>
      <c r="I73" s="1">
        <v>32.47</v>
      </c>
      <c r="J73" s="1">
        <v>23.94</v>
      </c>
      <c r="K73" s="1">
        <v>32.82</v>
      </c>
    </row>
    <row r="74">
      <c r="A74" s="1" t="s">
        <v>796</v>
      </c>
      <c r="B74" s="1">
        <v>173.41</v>
      </c>
      <c r="C74" s="1">
        <v>69.79</v>
      </c>
      <c r="D74" s="1">
        <v>69.94</v>
      </c>
      <c r="H74" s="17" t="s">
        <v>434</v>
      </c>
      <c r="I74" s="1">
        <v>32.65</v>
      </c>
      <c r="J74" s="1">
        <v>21.76</v>
      </c>
      <c r="K74" s="1">
        <v>32.54</v>
      </c>
    </row>
    <row r="75">
      <c r="A75" s="1" t="s">
        <v>932</v>
      </c>
      <c r="B75" s="1">
        <v>491.59</v>
      </c>
      <c r="C75" s="1">
        <v>515.97</v>
      </c>
      <c r="D75" s="1">
        <v>286.17</v>
      </c>
      <c r="H75" s="17" t="s">
        <v>435</v>
      </c>
      <c r="I75" s="1">
        <v>32.49</v>
      </c>
      <c r="J75" s="1">
        <v>23.24</v>
      </c>
      <c r="K75" s="1">
        <v>32.62</v>
      </c>
    </row>
    <row r="76">
      <c r="A76" s="1" t="s">
        <v>933</v>
      </c>
      <c r="B76" s="1">
        <v>73.87</v>
      </c>
      <c r="C76" s="1">
        <v>71.3</v>
      </c>
      <c r="D76" s="1">
        <v>69.96</v>
      </c>
      <c r="F76" s="1" t="s">
        <v>673</v>
      </c>
      <c r="H76" s="17" t="s">
        <v>708</v>
      </c>
      <c r="I76" s="1">
        <v>33.61</v>
      </c>
      <c r="J76" s="1">
        <v>22.26</v>
      </c>
      <c r="K76" s="1">
        <v>34.03</v>
      </c>
    </row>
    <row r="77">
      <c r="A77" s="1" t="s">
        <v>934</v>
      </c>
      <c r="B77" s="1" t="s">
        <v>935</v>
      </c>
      <c r="C77" s="1" t="s">
        <v>936</v>
      </c>
      <c r="D77" s="1" t="s">
        <v>937</v>
      </c>
      <c r="F77" s="1" t="s">
        <v>938</v>
      </c>
    </row>
    <row r="78">
      <c r="A78" s="1" t="s">
        <v>939</v>
      </c>
      <c r="B78" s="1" t="s">
        <v>940</v>
      </c>
      <c r="C78" s="1" t="s">
        <v>941</v>
      </c>
      <c r="D78" s="1" t="s">
        <v>942</v>
      </c>
      <c r="H78" s="11" t="s">
        <v>9</v>
      </c>
      <c r="J78" s="1" t="s">
        <v>673</v>
      </c>
      <c r="K78" s="1" t="s">
        <v>774</v>
      </c>
      <c r="L78" s="1" t="s">
        <v>674</v>
      </c>
    </row>
    <row r="79">
      <c r="A79" s="1" t="s">
        <v>943</v>
      </c>
      <c r="B79" s="1" t="s">
        <v>944</v>
      </c>
      <c r="C79" s="1" t="s">
        <v>945</v>
      </c>
      <c r="D79" s="1" t="s">
        <v>946</v>
      </c>
      <c r="H79" s="8" t="s">
        <v>430</v>
      </c>
      <c r="I79" s="1">
        <v>0.0</v>
      </c>
      <c r="J79" s="8">
        <v>1.0</v>
      </c>
      <c r="K79" s="8">
        <f t="shared" ref="K79:K86" si="4">I69/I$69</f>
        <v>1</v>
      </c>
      <c r="L79" s="11">
        <v>1.0</v>
      </c>
    </row>
    <row r="80">
      <c r="A80" s="1" t="s">
        <v>947</v>
      </c>
      <c r="B80" s="63">
        <v>3.8049E11</v>
      </c>
      <c r="C80" s="63">
        <v>6.01165E10</v>
      </c>
      <c r="D80" s="63">
        <v>1.49254E10</v>
      </c>
      <c r="H80" s="8" t="s">
        <v>429</v>
      </c>
      <c r="I80" s="1">
        <v>1.0</v>
      </c>
      <c r="J80" s="8">
        <v>1.0522420548541578</v>
      </c>
      <c r="K80" s="8">
        <f t="shared" si="4"/>
        <v>1.108930324</v>
      </c>
      <c r="L80" s="11">
        <v>0.9709302325581395</v>
      </c>
    </row>
    <row r="81">
      <c r="H81" s="8" t="s">
        <v>431</v>
      </c>
      <c r="I81" s="1">
        <v>2.0</v>
      </c>
      <c r="J81" s="8">
        <v>1.4431867653461037</v>
      </c>
      <c r="K81" s="8">
        <f t="shared" si="4"/>
        <v>1.159960746</v>
      </c>
      <c r="L81" s="11">
        <v>1.2616279069767442</v>
      </c>
    </row>
    <row r="82">
      <c r="B82" s="1" t="s">
        <v>948</v>
      </c>
      <c r="C82" s="1" t="s">
        <v>949</v>
      </c>
      <c r="D82" s="1" t="s">
        <v>950</v>
      </c>
      <c r="H82" s="8" t="s">
        <v>432</v>
      </c>
      <c r="I82" s="1">
        <v>3.0</v>
      </c>
      <c r="J82" s="8">
        <v>1.986431577419823</v>
      </c>
      <c r="K82" s="8">
        <f t="shared" si="4"/>
        <v>1.581943081</v>
      </c>
      <c r="L82" s="11">
        <v>1.9186046511627906</v>
      </c>
    </row>
    <row r="83">
      <c r="H83" s="8" t="s">
        <v>433</v>
      </c>
      <c r="I83" s="1">
        <v>4.0</v>
      </c>
      <c r="J83" s="8">
        <v>1.8846684080684952</v>
      </c>
      <c r="K83" s="8">
        <f t="shared" si="4"/>
        <v>1.593228656</v>
      </c>
      <c r="L83" s="11">
        <v>1.877906976744186</v>
      </c>
    </row>
    <row r="84">
      <c r="H84" s="8" t="s">
        <v>434</v>
      </c>
      <c r="I84" s="1">
        <v>5.0</v>
      </c>
      <c r="J84" s="8">
        <v>1.235597155710347</v>
      </c>
      <c r="K84" s="8">
        <f t="shared" si="4"/>
        <v>1.602060844</v>
      </c>
      <c r="L84" s="11">
        <v>1.2093023255813955</v>
      </c>
    </row>
    <row r="85">
      <c r="H85" s="8" t="s">
        <v>435</v>
      </c>
      <c r="I85" s="1">
        <v>6.0</v>
      </c>
      <c r="J85" s="8">
        <v>0.7763387026556379</v>
      </c>
      <c r="K85" s="8">
        <f t="shared" si="4"/>
        <v>1.59421001</v>
      </c>
      <c r="L85" s="11">
        <v>0.9476744186046511</v>
      </c>
    </row>
    <row r="86">
      <c r="C86" s="8">
        <f>60000/241</f>
        <v>248.9626556</v>
      </c>
      <c r="E86" s="1">
        <f>60000000/530</f>
        <v>113207.5472</v>
      </c>
      <c r="H86" s="8" t="s">
        <v>708</v>
      </c>
      <c r="I86" s="1">
        <v>7.0</v>
      </c>
      <c r="J86" s="8">
        <v>0.7551153678711362</v>
      </c>
      <c r="K86" s="8">
        <f t="shared" si="4"/>
        <v>1.649165849</v>
      </c>
      <c r="L86" s="11">
        <v>0.9244186046511629</v>
      </c>
    </row>
    <row r="87">
      <c r="C87" s="1">
        <f>15000/199</f>
        <v>75.37688442</v>
      </c>
      <c r="E87" s="8">
        <f>15000000/155</f>
        <v>96774.19355</v>
      </c>
    </row>
    <row r="88">
      <c r="C88" s="8">
        <f>380000/304</f>
        <v>1250</v>
      </c>
      <c r="E88" s="8">
        <f>380000000/700</f>
        <v>542857.1429</v>
      </c>
      <c r="H88" s="11" t="s">
        <v>5</v>
      </c>
    </row>
    <row r="89">
      <c r="H89" s="8" t="s">
        <v>430</v>
      </c>
      <c r="I89" s="1">
        <v>0.0</v>
      </c>
      <c r="J89" s="8">
        <v>1.0</v>
      </c>
      <c r="K89" s="8">
        <f t="shared" ref="K89:K96" si="5">J69/J$69</f>
        <v>1</v>
      </c>
      <c r="L89" s="11">
        <v>1.0</v>
      </c>
    </row>
    <row r="90">
      <c r="H90" s="8" t="s">
        <v>429</v>
      </c>
      <c r="I90" s="1">
        <v>1.0</v>
      </c>
      <c r="J90" s="8">
        <v>1.0193587416817906</v>
      </c>
      <c r="K90" s="8">
        <f t="shared" si="5"/>
        <v>1.047546012</v>
      </c>
      <c r="L90" s="11">
        <v>1.0851063829787235</v>
      </c>
    </row>
    <row r="91">
      <c r="H91" s="8" t="s">
        <v>431</v>
      </c>
      <c r="I91" s="1">
        <v>2.0</v>
      </c>
      <c r="J91" s="8">
        <v>1.013309134906231</v>
      </c>
      <c r="K91" s="8">
        <f t="shared" si="5"/>
        <v>1.035276074</v>
      </c>
      <c r="L91" s="11">
        <v>1.0638297872340425</v>
      </c>
    </row>
    <row r="92">
      <c r="H92" s="8" t="s">
        <v>432</v>
      </c>
      <c r="I92" s="1">
        <v>3.0</v>
      </c>
      <c r="J92" s="8">
        <v>1.3720508166969145</v>
      </c>
      <c r="K92" s="8">
        <f t="shared" si="5"/>
        <v>1.744631902</v>
      </c>
      <c r="L92" s="11">
        <v>1.4255319148936172</v>
      </c>
    </row>
    <row r="93">
      <c r="H93" s="8" t="s">
        <v>433</v>
      </c>
      <c r="I93" s="1">
        <v>4.0</v>
      </c>
      <c r="J93" s="8">
        <v>1.3411978221415608</v>
      </c>
      <c r="K93" s="8">
        <f t="shared" si="5"/>
        <v>1.835889571</v>
      </c>
      <c r="L93" s="11">
        <v>1.3617021276595747</v>
      </c>
    </row>
    <row r="94">
      <c r="H94" s="8" t="s">
        <v>434</v>
      </c>
      <c r="I94" s="1">
        <v>5.0</v>
      </c>
      <c r="J94" s="8">
        <v>1.221415607985481</v>
      </c>
      <c r="K94" s="8">
        <f t="shared" si="5"/>
        <v>1.668711656</v>
      </c>
      <c r="L94" s="11">
        <v>1.3404255319148937</v>
      </c>
    </row>
    <row r="95">
      <c r="H95" s="8" t="s">
        <v>435</v>
      </c>
      <c r="I95" s="1">
        <v>6.0</v>
      </c>
      <c r="J95" s="8">
        <v>1.2976406533575315</v>
      </c>
      <c r="K95" s="8">
        <f t="shared" si="5"/>
        <v>1.782208589</v>
      </c>
      <c r="L95" s="11">
        <v>1.3617021276595747</v>
      </c>
    </row>
    <row r="96">
      <c r="H96" s="8" t="s">
        <v>708</v>
      </c>
      <c r="I96" s="1">
        <v>7.0</v>
      </c>
      <c r="J96" s="8">
        <v>1.205686630369026</v>
      </c>
      <c r="K96" s="8">
        <f t="shared" si="5"/>
        <v>1.707055215</v>
      </c>
      <c r="L96" s="11">
        <v>1.3829787234042554</v>
      </c>
    </row>
    <row r="98">
      <c r="H98" s="11" t="s">
        <v>701</v>
      </c>
    </row>
    <row r="99">
      <c r="H99" s="8" t="s">
        <v>430</v>
      </c>
      <c r="I99" s="1">
        <v>0.0</v>
      </c>
      <c r="J99" s="8">
        <v>1.0</v>
      </c>
      <c r="K99" s="8">
        <f t="shared" ref="K99:K106" si="6">K69/K$69</f>
        <v>1</v>
      </c>
      <c r="L99" s="11">
        <v>1.0</v>
      </c>
    </row>
    <row r="100">
      <c r="H100" s="8" t="s">
        <v>429</v>
      </c>
      <c r="I100" s="1">
        <v>1.0</v>
      </c>
      <c r="J100" s="8">
        <v>1.0499489308424765</v>
      </c>
      <c r="K100" s="8">
        <f t="shared" si="6"/>
        <v>1.118289354</v>
      </c>
      <c r="L100" s="11">
        <v>0.9923076923076923</v>
      </c>
    </row>
    <row r="101">
      <c r="H101" s="8" t="s">
        <v>431</v>
      </c>
      <c r="I101" s="1">
        <v>2.0</v>
      </c>
      <c r="J101" s="8">
        <v>0.9968040591743271</v>
      </c>
      <c r="K101" s="8">
        <f t="shared" si="6"/>
        <v>1.101455869</v>
      </c>
      <c r="L101" s="11">
        <v>1.0</v>
      </c>
    </row>
    <row r="102">
      <c r="H102" s="8" t="s">
        <v>432</v>
      </c>
      <c r="I102" s="1">
        <v>3.0</v>
      </c>
      <c r="J102" s="8">
        <v>1.4222266152680307</v>
      </c>
      <c r="K102" s="8">
        <f t="shared" si="6"/>
        <v>1.484076433</v>
      </c>
      <c r="L102" s="11">
        <v>1.2923076923076922</v>
      </c>
    </row>
    <row r="103">
      <c r="H103" s="8" t="s">
        <v>433</v>
      </c>
      <c r="I103" s="1">
        <v>4.0</v>
      </c>
      <c r="J103" s="8">
        <v>1.4472669763763961</v>
      </c>
      <c r="K103" s="8">
        <f t="shared" si="6"/>
        <v>1.493175614</v>
      </c>
      <c r="L103" s="11">
        <v>1.3076923076923077</v>
      </c>
    </row>
    <row r="104">
      <c r="H104" s="8" t="s">
        <v>434</v>
      </c>
      <c r="I104" s="1">
        <v>5.0</v>
      </c>
      <c r="J104" s="8">
        <v>1.0268524925043656</v>
      </c>
      <c r="K104" s="8">
        <f t="shared" si="6"/>
        <v>1.480436761</v>
      </c>
      <c r="L104" s="11">
        <v>1.123076923076923</v>
      </c>
    </row>
    <row r="105">
      <c r="H105" s="8" t="s">
        <v>435</v>
      </c>
      <c r="I105" s="1">
        <v>6.0</v>
      </c>
      <c r="J105" s="8">
        <v>1.0572633521136041</v>
      </c>
      <c r="K105" s="8">
        <f t="shared" si="6"/>
        <v>1.484076433</v>
      </c>
      <c r="L105" s="11">
        <v>1.1692307692307693</v>
      </c>
    </row>
    <row r="106">
      <c r="H106" s="8" t="s">
        <v>708</v>
      </c>
      <c r="I106" s="1">
        <v>7.0</v>
      </c>
      <c r="J106" s="8">
        <v>1.029191789397384</v>
      </c>
      <c r="K106" s="8">
        <f t="shared" si="6"/>
        <v>1.54822566</v>
      </c>
      <c r="L106" s="11">
        <v>1.123076923076923</v>
      </c>
    </row>
    <row r="108">
      <c r="B108" s="1" t="s">
        <v>951</v>
      </c>
      <c r="D108" s="1" t="s">
        <v>952</v>
      </c>
      <c r="F108" s="1" t="s">
        <v>953</v>
      </c>
      <c r="H108" s="1" t="s">
        <v>700</v>
      </c>
      <c r="J108" s="1" t="s">
        <v>934</v>
      </c>
      <c r="L108" s="1" t="s">
        <v>954</v>
      </c>
    </row>
    <row r="109">
      <c r="B109" s="1" t="s">
        <v>188</v>
      </c>
      <c r="C109" s="1" t="s">
        <v>774</v>
      </c>
      <c r="D109" s="1" t="s">
        <v>188</v>
      </c>
      <c r="E109" s="1" t="s">
        <v>774</v>
      </c>
      <c r="F109" s="1" t="s">
        <v>188</v>
      </c>
      <c r="G109" s="1" t="s">
        <v>774</v>
      </c>
      <c r="H109" s="1" t="s">
        <v>188</v>
      </c>
      <c r="I109" s="1" t="s">
        <v>774</v>
      </c>
      <c r="J109" s="1" t="s">
        <v>188</v>
      </c>
      <c r="K109" s="1" t="s">
        <v>774</v>
      </c>
      <c r="L109" s="1" t="s">
        <v>188</v>
      </c>
      <c r="M109" s="1" t="s">
        <v>774</v>
      </c>
    </row>
    <row r="110">
      <c r="A110" s="1" t="s">
        <v>9</v>
      </c>
      <c r="B110" s="1" t="s">
        <v>955</v>
      </c>
      <c r="C110" s="1" t="s">
        <v>956</v>
      </c>
      <c r="D110" s="24">
        <v>1.6</v>
      </c>
      <c r="E110" s="1">
        <v>69.79</v>
      </c>
      <c r="F110" s="24">
        <v>0.27</v>
      </c>
      <c r="G110" s="1">
        <v>515.97</v>
      </c>
      <c r="H110" s="24">
        <v>39.84</v>
      </c>
      <c r="I110" s="1">
        <v>23.76</v>
      </c>
      <c r="J110" s="1" t="s">
        <v>957</v>
      </c>
      <c r="K110" s="1" t="s">
        <v>936</v>
      </c>
      <c r="L110" s="1" t="s">
        <v>958</v>
      </c>
      <c r="M110" s="1" t="s">
        <v>945</v>
      </c>
    </row>
    <row r="111">
      <c r="A111" s="1" t="s">
        <v>5</v>
      </c>
      <c r="B111" s="1" t="s">
        <v>959</v>
      </c>
      <c r="C111" s="1" t="s">
        <v>960</v>
      </c>
      <c r="D111" s="24">
        <v>4.63</v>
      </c>
      <c r="E111" s="1">
        <v>69.94</v>
      </c>
      <c r="F111" s="24">
        <v>0.97</v>
      </c>
      <c r="G111" s="1">
        <v>286.17</v>
      </c>
      <c r="H111" s="24">
        <v>20.35</v>
      </c>
      <c r="I111" s="1">
        <v>32.54</v>
      </c>
      <c r="J111" s="1" t="s">
        <v>961</v>
      </c>
      <c r="K111" s="1" t="s">
        <v>937</v>
      </c>
      <c r="L111" s="1" t="s">
        <v>962</v>
      </c>
      <c r="M111" s="1" t="s">
        <v>946</v>
      </c>
    </row>
    <row r="112">
      <c r="A112" s="1" t="s">
        <v>701</v>
      </c>
      <c r="B112" s="1" t="s">
        <v>963</v>
      </c>
      <c r="C112" s="1" t="s">
        <v>964</v>
      </c>
      <c r="D112" s="24">
        <v>1.95</v>
      </c>
      <c r="E112" s="1">
        <v>173.41</v>
      </c>
      <c r="F112" s="24">
        <v>0.21</v>
      </c>
      <c r="G112" s="1">
        <v>491.59</v>
      </c>
      <c r="H112" s="24">
        <v>35.26</v>
      </c>
      <c r="I112" s="1">
        <v>32.65</v>
      </c>
      <c r="J112" s="1" t="s">
        <v>965</v>
      </c>
      <c r="K112" s="1" t="s">
        <v>935</v>
      </c>
      <c r="L112" s="1" t="s">
        <v>966</v>
      </c>
      <c r="M112" s="1" t="s">
        <v>944</v>
      </c>
    </row>
    <row r="141">
      <c r="D141" s="1" t="s">
        <v>9</v>
      </c>
      <c r="E141" s="1" t="s">
        <v>5</v>
      </c>
      <c r="F141" s="1" t="s">
        <v>701</v>
      </c>
    </row>
    <row r="142">
      <c r="B142" s="64" t="s">
        <v>951</v>
      </c>
      <c r="C142" s="1" t="s">
        <v>967</v>
      </c>
      <c r="D142" s="1" t="s">
        <v>955</v>
      </c>
      <c r="E142" s="1" t="s">
        <v>959</v>
      </c>
      <c r="F142" s="1" t="s">
        <v>963</v>
      </c>
    </row>
    <row r="143">
      <c r="C143" s="1" t="s">
        <v>774</v>
      </c>
      <c r="D143" s="1" t="s">
        <v>956</v>
      </c>
      <c r="E143" s="1" t="s">
        <v>960</v>
      </c>
      <c r="F143" s="1" t="s">
        <v>964</v>
      </c>
    </row>
    <row r="144">
      <c r="B144" s="64" t="s">
        <v>952</v>
      </c>
      <c r="C144" s="1" t="s">
        <v>967</v>
      </c>
      <c r="D144" s="24">
        <v>1.6</v>
      </c>
      <c r="E144" s="24">
        <v>4.63</v>
      </c>
      <c r="F144" s="24">
        <v>1.95</v>
      </c>
    </row>
    <row r="145">
      <c r="C145" s="1" t="s">
        <v>774</v>
      </c>
      <c r="D145" s="1">
        <v>69.79</v>
      </c>
      <c r="E145" s="1">
        <v>69.94</v>
      </c>
      <c r="F145" s="1">
        <v>173.41</v>
      </c>
    </row>
    <row r="146">
      <c r="B146" s="64" t="s">
        <v>953</v>
      </c>
      <c r="C146" s="1" t="s">
        <v>967</v>
      </c>
      <c r="D146" s="24">
        <v>0.27</v>
      </c>
      <c r="E146" s="24">
        <v>0.97</v>
      </c>
      <c r="F146" s="24">
        <v>0.21</v>
      </c>
    </row>
    <row r="147">
      <c r="C147" s="1" t="s">
        <v>774</v>
      </c>
      <c r="D147" s="1">
        <v>515.97</v>
      </c>
      <c r="E147" s="1">
        <v>286.17</v>
      </c>
      <c r="F147" s="1">
        <v>491.59</v>
      </c>
    </row>
    <row r="148">
      <c r="B148" s="64" t="s">
        <v>700</v>
      </c>
      <c r="C148" s="1" t="s">
        <v>967</v>
      </c>
      <c r="D148" s="24">
        <v>39.84</v>
      </c>
      <c r="E148" s="24">
        <v>20.35</v>
      </c>
      <c r="F148" s="24">
        <v>35.26</v>
      </c>
    </row>
    <row r="149">
      <c r="C149" s="1" t="s">
        <v>774</v>
      </c>
      <c r="D149" s="1">
        <v>23.76</v>
      </c>
      <c r="E149" s="1">
        <v>32.54</v>
      </c>
      <c r="F149" s="1">
        <v>32.65</v>
      </c>
    </row>
    <row r="150">
      <c r="B150" s="64" t="s">
        <v>934</v>
      </c>
      <c r="C150" s="1" t="s">
        <v>967</v>
      </c>
      <c r="D150" s="1" t="s">
        <v>957</v>
      </c>
      <c r="E150" s="1" t="s">
        <v>961</v>
      </c>
      <c r="F150" s="1" t="s">
        <v>965</v>
      </c>
    </row>
    <row r="151">
      <c r="C151" s="1" t="s">
        <v>774</v>
      </c>
      <c r="D151" s="1" t="s">
        <v>936</v>
      </c>
      <c r="E151" s="1" t="s">
        <v>937</v>
      </c>
      <c r="F151" s="1" t="s">
        <v>935</v>
      </c>
    </row>
    <row r="152">
      <c r="B152" s="64" t="s">
        <v>954</v>
      </c>
      <c r="C152" s="1" t="s">
        <v>967</v>
      </c>
      <c r="D152" s="1" t="s">
        <v>958</v>
      </c>
      <c r="E152" s="1" t="s">
        <v>962</v>
      </c>
      <c r="F152" s="1" t="s">
        <v>966</v>
      </c>
    </row>
    <row r="153">
      <c r="C153" s="1" t="s">
        <v>774</v>
      </c>
      <c r="D153" s="1" t="s">
        <v>945</v>
      </c>
      <c r="E153" s="1" t="s">
        <v>946</v>
      </c>
      <c r="F153" s="1" t="s">
        <v>944</v>
      </c>
    </row>
  </sheetData>
  <mergeCells count="12">
    <mergeCell ref="B144:B145"/>
    <mergeCell ref="B146:B147"/>
    <mergeCell ref="B148:B149"/>
    <mergeCell ref="B150:B151"/>
    <mergeCell ref="B152:B153"/>
    <mergeCell ref="B108:C108"/>
    <mergeCell ref="D108:E108"/>
    <mergeCell ref="F108:G108"/>
    <mergeCell ref="H108:I108"/>
    <mergeCell ref="J108:K108"/>
    <mergeCell ref="L108:M108"/>
    <mergeCell ref="B142:B143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1" t="s">
        <v>968</v>
      </c>
      <c r="D3" s="1" t="s">
        <v>969</v>
      </c>
      <c r="G3" s="1" t="s">
        <v>865</v>
      </c>
      <c r="H3" s="1" t="s">
        <v>970</v>
      </c>
    </row>
    <row r="4">
      <c r="B4" s="31" t="s">
        <v>4</v>
      </c>
      <c r="C4" s="1" t="s">
        <v>971</v>
      </c>
      <c r="D4" s="1" t="s">
        <v>972</v>
      </c>
      <c r="F4" s="31" t="s">
        <v>4</v>
      </c>
      <c r="G4" s="1">
        <v>521974.0</v>
      </c>
      <c r="H4" s="1">
        <v>334354.0</v>
      </c>
    </row>
    <row r="5">
      <c r="B5" s="31" t="s">
        <v>7</v>
      </c>
      <c r="C5" s="1" t="s">
        <v>973</v>
      </c>
      <c r="D5" s="1" t="s">
        <v>974</v>
      </c>
      <c r="F5" s="31" t="s">
        <v>7</v>
      </c>
      <c r="G5" s="1">
        <v>1997762.0</v>
      </c>
      <c r="H5" s="1">
        <v>1962357.0</v>
      </c>
    </row>
    <row r="6">
      <c r="B6" s="31" t="s">
        <v>9</v>
      </c>
      <c r="C6" s="1" t="s">
        <v>975</v>
      </c>
      <c r="D6" s="1" t="s">
        <v>976</v>
      </c>
      <c r="F6" s="31" t="s">
        <v>9</v>
      </c>
      <c r="G6" s="1">
        <v>845333.0</v>
      </c>
      <c r="H6" s="1">
        <v>591779.0</v>
      </c>
    </row>
    <row r="7">
      <c r="B7" s="31" t="s">
        <v>5</v>
      </c>
      <c r="C7" s="1" t="s">
        <v>977</v>
      </c>
      <c r="D7" s="1" t="s">
        <v>978</v>
      </c>
      <c r="F7" s="31" t="s">
        <v>5</v>
      </c>
      <c r="G7" s="1">
        <v>1846678.0</v>
      </c>
      <c r="H7" s="1">
        <v>1329912.0</v>
      </c>
    </row>
    <row r="8">
      <c r="B8" s="31" t="s">
        <v>16</v>
      </c>
      <c r="C8" s="1" t="s">
        <v>972</v>
      </c>
      <c r="D8" s="1" t="s">
        <v>979</v>
      </c>
      <c r="F8" s="31" t="s">
        <v>16</v>
      </c>
      <c r="G8" s="1">
        <v>776363.0</v>
      </c>
      <c r="H8" s="1">
        <v>522102.0</v>
      </c>
    </row>
    <row r="9">
      <c r="B9" s="31" t="s">
        <v>701</v>
      </c>
      <c r="C9" s="1" t="s">
        <v>980</v>
      </c>
      <c r="D9" s="1" t="s">
        <v>981</v>
      </c>
      <c r="F9" s="31" t="s">
        <v>701</v>
      </c>
      <c r="G9" s="1">
        <v>653172.0</v>
      </c>
      <c r="H9" s="1">
        <v>446909.0</v>
      </c>
    </row>
    <row r="10">
      <c r="B10" s="31" t="s">
        <v>18</v>
      </c>
      <c r="C10" s="1" t="s">
        <v>973</v>
      </c>
      <c r="D10" s="1" t="s">
        <v>982</v>
      </c>
      <c r="F10" s="31" t="s">
        <v>18</v>
      </c>
      <c r="G10" s="1">
        <v>3003860.0</v>
      </c>
      <c r="H10" s="1">
        <v>1987607.0</v>
      </c>
    </row>
    <row r="11">
      <c r="B11" s="31" t="s">
        <v>14</v>
      </c>
      <c r="C11" s="1" t="s">
        <v>983</v>
      </c>
      <c r="D11" s="1" t="s">
        <v>984</v>
      </c>
      <c r="F11" s="31" t="s">
        <v>14</v>
      </c>
      <c r="G11" s="1">
        <v>606142.0</v>
      </c>
      <c r="H11" s="1">
        <v>385329.0</v>
      </c>
    </row>
    <row r="12">
      <c r="B12" s="31" t="s">
        <v>10</v>
      </c>
      <c r="C12" s="1" t="s">
        <v>985</v>
      </c>
      <c r="D12" s="1" t="s">
        <v>985</v>
      </c>
      <c r="F12" s="31" t="s">
        <v>10</v>
      </c>
      <c r="G12" s="1">
        <v>2869024.0</v>
      </c>
      <c r="H12" s="1">
        <v>2877507.0</v>
      </c>
    </row>
    <row r="13">
      <c r="B13" s="1" t="s">
        <v>986</v>
      </c>
      <c r="C13" s="1" t="s">
        <v>987</v>
      </c>
      <c r="D13" s="1" t="s">
        <v>988</v>
      </c>
      <c r="F13" s="1" t="s">
        <v>986</v>
      </c>
      <c r="G13" s="8">
        <f t="shared" ref="G13:H13" si="1">AVERAGE(G4:G12)</f>
        <v>1457812</v>
      </c>
      <c r="H13" s="8">
        <f t="shared" si="1"/>
        <v>1159761.778</v>
      </c>
    </row>
    <row r="18">
      <c r="C18" s="1" t="s">
        <v>968</v>
      </c>
      <c r="D18" s="1" t="s">
        <v>969</v>
      </c>
      <c r="F18" s="1" t="s">
        <v>968</v>
      </c>
      <c r="G18" s="1" t="s">
        <v>969</v>
      </c>
    </row>
    <row r="19">
      <c r="B19" s="31" t="s">
        <v>4</v>
      </c>
      <c r="C19" s="1" t="s">
        <v>971</v>
      </c>
      <c r="D19" s="1" t="s">
        <v>972</v>
      </c>
      <c r="E19" s="31" t="s">
        <v>701</v>
      </c>
      <c r="F19" s="1" t="s">
        <v>980</v>
      </c>
      <c r="G19" s="1" t="s">
        <v>981</v>
      </c>
    </row>
    <row r="20">
      <c r="B20" s="31" t="s">
        <v>7</v>
      </c>
      <c r="C20" s="1" t="s">
        <v>973</v>
      </c>
      <c r="D20" s="1" t="s">
        <v>974</v>
      </c>
      <c r="E20" s="31" t="s">
        <v>18</v>
      </c>
      <c r="F20" s="1" t="s">
        <v>973</v>
      </c>
      <c r="G20" s="1" t="s">
        <v>982</v>
      </c>
    </row>
    <row r="21">
      <c r="B21" s="31" t="s">
        <v>9</v>
      </c>
      <c r="C21" s="1" t="s">
        <v>975</v>
      </c>
      <c r="D21" s="1" t="s">
        <v>976</v>
      </c>
      <c r="E21" s="31" t="s">
        <v>14</v>
      </c>
      <c r="F21" s="1" t="s">
        <v>983</v>
      </c>
      <c r="G21" s="1" t="s">
        <v>984</v>
      </c>
    </row>
    <row r="22">
      <c r="B22" s="31" t="s">
        <v>5</v>
      </c>
      <c r="C22" s="1" t="s">
        <v>977</v>
      </c>
      <c r="D22" s="1" t="s">
        <v>978</v>
      </c>
      <c r="E22" s="31" t="s">
        <v>10</v>
      </c>
      <c r="F22" s="1" t="s">
        <v>985</v>
      </c>
      <c r="G22" s="1" t="s">
        <v>985</v>
      </c>
    </row>
    <row r="23">
      <c r="B23" s="31" t="s">
        <v>16</v>
      </c>
      <c r="C23" s="1" t="s">
        <v>972</v>
      </c>
      <c r="D23" s="1" t="s">
        <v>979</v>
      </c>
    </row>
    <row r="24">
      <c r="B24" s="51" t="s">
        <v>986</v>
      </c>
      <c r="C24" s="51" t="s">
        <v>987</v>
      </c>
      <c r="D24" s="51" t="s">
        <v>988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791</v>
      </c>
      <c r="C2" s="1" t="s">
        <v>970</v>
      </c>
      <c r="D2" s="1" t="s">
        <v>989</v>
      </c>
      <c r="J2" s="1" t="s">
        <v>791</v>
      </c>
      <c r="K2" s="1" t="s">
        <v>970</v>
      </c>
    </row>
    <row r="3">
      <c r="A3" s="31" t="s">
        <v>4</v>
      </c>
      <c r="B3" s="1">
        <v>1928.52</v>
      </c>
      <c r="C3" s="1">
        <v>990.01</v>
      </c>
      <c r="D3" s="24">
        <v>1483.91</v>
      </c>
      <c r="E3" s="8">
        <f t="shared" ref="E3:E11" si="1">B3/D3</f>
        <v>1.299620597</v>
      </c>
      <c r="G3" s="1" t="s">
        <v>780</v>
      </c>
      <c r="H3" s="1">
        <v>1.38</v>
      </c>
      <c r="I3" s="1">
        <v>2.33</v>
      </c>
      <c r="J3" s="1">
        <v>1928.52</v>
      </c>
      <c r="K3" s="1">
        <v>990.01</v>
      </c>
    </row>
    <row r="4">
      <c r="A4" s="31" t="s">
        <v>7</v>
      </c>
      <c r="B4" s="1">
        <v>7326.97</v>
      </c>
      <c r="C4" s="1">
        <v>3975.01</v>
      </c>
      <c r="D4" s="24">
        <v>3705.7</v>
      </c>
      <c r="E4" s="8">
        <f t="shared" si="1"/>
        <v>1.97721618</v>
      </c>
      <c r="G4" s="1" t="s">
        <v>781</v>
      </c>
      <c r="H4" s="1">
        <v>20.39</v>
      </c>
      <c r="I4" s="1">
        <v>8.45</v>
      </c>
      <c r="J4" s="1">
        <v>7326.97</v>
      </c>
      <c r="K4" s="1">
        <v>3975.01</v>
      </c>
    </row>
    <row r="5">
      <c r="A5" s="31" t="s">
        <v>9</v>
      </c>
      <c r="B5" s="1">
        <v>882.96</v>
      </c>
      <c r="C5" s="1">
        <v>649.47</v>
      </c>
      <c r="D5" s="24">
        <v>340.58</v>
      </c>
      <c r="E5" s="8">
        <f t="shared" si="1"/>
        <v>2.592518645</v>
      </c>
      <c r="G5" s="1" t="s">
        <v>782</v>
      </c>
      <c r="H5" s="1">
        <v>3.33</v>
      </c>
      <c r="I5" s="1">
        <v>1.6</v>
      </c>
      <c r="J5" s="1">
        <v>882.96</v>
      </c>
      <c r="K5" s="1">
        <v>649.47</v>
      </c>
    </row>
    <row r="6">
      <c r="A6" s="31" t="s">
        <v>5</v>
      </c>
      <c r="B6" s="1">
        <v>115.62</v>
      </c>
      <c r="C6" s="1">
        <v>90.14</v>
      </c>
      <c r="D6" s="24">
        <v>20.19</v>
      </c>
      <c r="E6" s="8">
        <f t="shared" si="1"/>
        <v>5.726597325</v>
      </c>
      <c r="G6" s="1" t="s">
        <v>783</v>
      </c>
      <c r="H6" s="1">
        <v>9.33</v>
      </c>
      <c r="I6" s="1">
        <v>4.63</v>
      </c>
      <c r="J6" s="1">
        <v>115.62</v>
      </c>
      <c r="K6" s="1">
        <v>90.14</v>
      </c>
    </row>
    <row r="7">
      <c r="A7" s="31" t="s">
        <v>16</v>
      </c>
      <c r="B7" s="1">
        <v>17594.7</v>
      </c>
      <c r="C7" s="1">
        <v>9262.09</v>
      </c>
      <c r="D7" s="24">
        <v>9150.32</v>
      </c>
      <c r="E7" s="8">
        <f t="shared" si="1"/>
        <v>1.922850786</v>
      </c>
      <c r="G7" s="1" t="s">
        <v>784</v>
      </c>
      <c r="H7" s="1">
        <v>2.82</v>
      </c>
      <c r="I7" s="1">
        <v>7.25</v>
      </c>
      <c r="J7" s="1">
        <v>17594.7</v>
      </c>
      <c r="K7" s="1">
        <v>9262.09</v>
      </c>
    </row>
    <row r="8">
      <c r="A8" s="31" t="s">
        <v>701</v>
      </c>
      <c r="B8" s="1">
        <v>2188.42</v>
      </c>
      <c r="C8" s="1">
        <v>2274.55</v>
      </c>
      <c r="D8" s="24">
        <v>311.66</v>
      </c>
      <c r="E8" s="8">
        <f t="shared" si="1"/>
        <v>7.021818649</v>
      </c>
      <c r="G8" s="1" t="s">
        <v>785</v>
      </c>
      <c r="H8" s="1">
        <v>2.64</v>
      </c>
      <c r="I8" s="1">
        <v>1.95</v>
      </c>
      <c r="J8" s="1">
        <v>2188.42</v>
      </c>
      <c r="K8" s="1">
        <v>2274.55</v>
      </c>
    </row>
    <row r="9">
      <c r="A9" s="31" t="s">
        <v>18</v>
      </c>
      <c r="B9" s="1">
        <v>17949.43</v>
      </c>
      <c r="C9" s="1">
        <v>12953.4</v>
      </c>
      <c r="D9" s="24">
        <v>7260.45</v>
      </c>
      <c r="E9" s="8">
        <f t="shared" si="1"/>
        <v>2.472220041</v>
      </c>
      <c r="G9" s="1" t="s">
        <v>786</v>
      </c>
      <c r="H9" s="1">
        <v>19.42</v>
      </c>
      <c r="I9" s="1">
        <v>3.42</v>
      </c>
      <c r="J9" s="1">
        <v>17949.43</v>
      </c>
      <c r="K9" s="1">
        <v>12953.4</v>
      </c>
    </row>
    <row r="10">
      <c r="A10" s="31" t="s">
        <v>14</v>
      </c>
      <c r="B10" s="1">
        <v>3026.2</v>
      </c>
      <c r="C10" s="1">
        <v>1620.47</v>
      </c>
      <c r="D10" s="24">
        <v>2291.93</v>
      </c>
      <c r="E10" s="8">
        <f t="shared" si="1"/>
        <v>1.320371914</v>
      </c>
      <c r="G10" s="1" t="s">
        <v>787</v>
      </c>
      <c r="H10" s="1">
        <v>1.89</v>
      </c>
      <c r="I10" s="1">
        <v>1.49</v>
      </c>
      <c r="J10" s="1">
        <v>3026.2</v>
      </c>
      <c r="K10" s="1">
        <v>1620.47</v>
      </c>
    </row>
    <row r="11">
      <c r="A11" s="31" t="s">
        <v>10</v>
      </c>
      <c r="B11" s="1">
        <v>1781.92</v>
      </c>
      <c r="C11" s="1">
        <v>524.93</v>
      </c>
      <c r="D11" s="24">
        <v>1021.17</v>
      </c>
      <c r="E11" s="8">
        <f t="shared" si="1"/>
        <v>1.744978799</v>
      </c>
      <c r="G11" s="1" t="s">
        <v>788</v>
      </c>
      <c r="H11" s="1">
        <v>42.06</v>
      </c>
      <c r="I11" s="1">
        <v>5.89</v>
      </c>
      <c r="J11" s="1">
        <v>1781.92</v>
      </c>
      <c r="K11" s="1">
        <v>524.93</v>
      </c>
    </row>
    <row r="12">
      <c r="E12" s="8">
        <f>GEOMEAN(E3:E11)</f>
        <v>2.428136592</v>
      </c>
      <c r="G12" s="1" t="s">
        <v>990</v>
      </c>
      <c r="H12" s="8">
        <f t="shared" ref="H12:K12" si="2">AVERAGE(H3:H11)</f>
        <v>11.47333333</v>
      </c>
      <c r="I12" s="8">
        <f t="shared" si="2"/>
        <v>4.112222222</v>
      </c>
      <c r="J12" s="8">
        <f t="shared" si="2"/>
        <v>5866.082222</v>
      </c>
      <c r="K12" s="8">
        <f t="shared" si="2"/>
        <v>3593.341111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E1" s="19" t="s">
        <v>4</v>
      </c>
      <c r="F1" s="19" t="s">
        <v>991</v>
      </c>
      <c r="G1" s="19" t="s">
        <v>992</v>
      </c>
      <c r="K1" s="65" t="s">
        <v>993</v>
      </c>
      <c r="L1" s="66"/>
    </row>
    <row r="2">
      <c r="A2" s="17" t="s">
        <v>430</v>
      </c>
      <c r="B2" s="24">
        <v>515.17</v>
      </c>
      <c r="C2" s="1">
        <v>22.11</v>
      </c>
      <c r="E2" s="23" t="s">
        <v>430</v>
      </c>
      <c r="F2" s="54">
        <f t="shared" ref="F2:G2" si="1">B2/B$2</f>
        <v>1</v>
      </c>
      <c r="G2" s="54">
        <f t="shared" si="1"/>
        <v>1</v>
      </c>
      <c r="K2" s="6" t="s">
        <v>994</v>
      </c>
    </row>
    <row r="3">
      <c r="A3" s="17" t="s">
        <v>429</v>
      </c>
      <c r="B3" s="24">
        <v>453.57</v>
      </c>
      <c r="C3" s="1">
        <v>23.47</v>
      </c>
      <c r="E3" s="23" t="s">
        <v>429</v>
      </c>
      <c r="F3" s="54">
        <f t="shared" ref="F3:G3" si="2">B3/B$2</f>
        <v>0.8804278199</v>
      </c>
      <c r="G3" s="54">
        <f t="shared" si="2"/>
        <v>1.061510629</v>
      </c>
      <c r="K3" s="1" t="s">
        <v>995</v>
      </c>
    </row>
    <row r="4">
      <c r="A4" s="17" t="s">
        <v>431</v>
      </c>
      <c r="B4" s="24">
        <v>1766.86</v>
      </c>
      <c r="C4" s="1">
        <v>63.94</v>
      </c>
      <c r="E4" s="23" t="s">
        <v>431</v>
      </c>
      <c r="F4" s="54">
        <f t="shared" ref="F4:G4" si="3">B4/B$2</f>
        <v>3.429663994</v>
      </c>
      <c r="G4" s="54">
        <f t="shared" si="3"/>
        <v>2.891904116</v>
      </c>
      <c r="K4" s="1" t="s">
        <v>996</v>
      </c>
    </row>
    <row r="5">
      <c r="A5" s="17" t="s">
        <v>432</v>
      </c>
      <c r="B5" s="24">
        <v>1626.92</v>
      </c>
      <c r="C5" s="1">
        <v>70.81</v>
      </c>
      <c r="E5" s="23" t="s">
        <v>432</v>
      </c>
      <c r="F5" s="54">
        <f t="shared" ref="F5:G5" si="4">B5/B$2</f>
        <v>3.158025506</v>
      </c>
      <c r="G5" s="54">
        <f t="shared" si="4"/>
        <v>3.202623247</v>
      </c>
      <c r="K5" s="6" t="s">
        <v>997</v>
      </c>
    </row>
    <row r="6">
      <c r="A6" s="17" t="s">
        <v>433</v>
      </c>
      <c r="B6" s="24">
        <v>1248.42</v>
      </c>
      <c r="C6" s="1">
        <v>56.3</v>
      </c>
      <c r="E6" s="23" t="s">
        <v>433</v>
      </c>
      <c r="F6" s="54">
        <f t="shared" ref="F6:G6" si="5">B6/B$2</f>
        <v>2.423316575</v>
      </c>
      <c r="G6" s="54">
        <f t="shared" si="5"/>
        <v>2.546359114</v>
      </c>
      <c r="K6" s="1" t="s">
        <v>998</v>
      </c>
    </row>
    <row r="7">
      <c r="A7" s="17" t="s">
        <v>434</v>
      </c>
      <c r="B7" s="24">
        <v>1483.91</v>
      </c>
      <c r="C7" s="1">
        <v>67.01</v>
      </c>
      <c r="E7" s="23" t="s">
        <v>434</v>
      </c>
      <c r="F7" s="54">
        <f t="shared" ref="F7:G7" si="6">B7/B$2</f>
        <v>2.88042782</v>
      </c>
      <c r="G7" s="54">
        <f t="shared" si="6"/>
        <v>3.030755314</v>
      </c>
      <c r="K7" s="1" t="s">
        <v>999</v>
      </c>
    </row>
    <row r="8">
      <c r="A8" s="17" t="s">
        <v>435</v>
      </c>
      <c r="B8" s="24">
        <v>346.49</v>
      </c>
      <c r="C8" s="1">
        <v>24.42</v>
      </c>
      <c r="E8" s="23" t="s">
        <v>435</v>
      </c>
      <c r="F8" s="54">
        <f t="shared" ref="F8:G8" si="7">B8/B$2</f>
        <v>0.6725741018</v>
      </c>
      <c r="G8" s="54">
        <f t="shared" si="7"/>
        <v>1.104477612</v>
      </c>
      <c r="K8" s="1" t="s">
        <v>1000</v>
      </c>
    </row>
    <row r="9">
      <c r="A9" s="17" t="s">
        <v>708</v>
      </c>
      <c r="B9" s="24">
        <v>744.16</v>
      </c>
      <c r="C9" s="1">
        <v>25.66</v>
      </c>
      <c r="E9" s="23" t="s">
        <v>708</v>
      </c>
      <c r="F9" s="54">
        <f t="shared" ref="F9:G9" si="8">B9/B$2</f>
        <v>1.444494051</v>
      </c>
      <c r="G9" s="54">
        <f t="shared" si="8"/>
        <v>1.160560832</v>
      </c>
      <c r="K9" s="1" t="s">
        <v>1001</v>
      </c>
    </row>
    <row r="10">
      <c r="E10" s="54"/>
      <c r="F10" s="54"/>
      <c r="G10" s="54"/>
      <c r="K10" s="6" t="s">
        <v>1002</v>
      </c>
    </row>
    <row r="11">
      <c r="A11" s="1" t="s">
        <v>9</v>
      </c>
      <c r="E11" s="19" t="s">
        <v>9</v>
      </c>
      <c r="F11" s="54"/>
      <c r="G11" s="54"/>
    </row>
    <row r="12">
      <c r="A12" s="17" t="s">
        <v>430</v>
      </c>
      <c r="B12" s="24">
        <v>275.64</v>
      </c>
      <c r="C12" s="1">
        <v>32.07</v>
      </c>
      <c r="E12" s="23" t="s">
        <v>430</v>
      </c>
      <c r="F12" s="54">
        <f t="shared" ref="F12:G12" si="9">B12/B$12</f>
        <v>1</v>
      </c>
      <c r="G12" s="54">
        <f t="shared" si="9"/>
        <v>1</v>
      </c>
    </row>
    <row r="13">
      <c r="A13" s="17" t="s">
        <v>429</v>
      </c>
      <c r="B13" s="24">
        <v>290.04</v>
      </c>
      <c r="C13" s="1">
        <v>32.76</v>
      </c>
      <c r="E13" s="23" t="s">
        <v>429</v>
      </c>
      <c r="F13" s="54">
        <f t="shared" ref="F13:G13" si="10">B13/B$12</f>
        <v>1.052242055</v>
      </c>
      <c r="G13" s="54">
        <f t="shared" si="10"/>
        <v>1.021515435</v>
      </c>
    </row>
    <row r="14">
      <c r="A14" s="17" t="s">
        <v>431</v>
      </c>
      <c r="B14" s="24">
        <v>397.8</v>
      </c>
      <c r="C14" s="1">
        <v>41.47</v>
      </c>
      <c r="E14" s="23" t="s">
        <v>431</v>
      </c>
      <c r="F14" s="54">
        <f t="shared" ref="F14:G14" si="11">B14/B$12</f>
        <v>1.443186765</v>
      </c>
      <c r="G14" s="54">
        <f t="shared" si="11"/>
        <v>1.293108824</v>
      </c>
    </row>
    <row r="15">
      <c r="A15" s="17" t="s">
        <v>432</v>
      </c>
      <c r="B15" s="24">
        <v>547.54</v>
      </c>
      <c r="C15" s="1">
        <v>63.7</v>
      </c>
      <c r="E15" s="23" t="s">
        <v>432</v>
      </c>
      <c r="F15" s="54">
        <f t="shared" ref="F15:G15" si="12">B15/B$12</f>
        <v>1.986431577</v>
      </c>
      <c r="G15" s="54">
        <f t="shared" si="12"/>
        <v>1.986280012</v>
      </c>
    </row>
    <row r="16">
      <c r="A16" s="17" t="s">
        <v>433</v>
      </c>
      <c r="B16" s="24">
        <v>519.49</v>
      </c>
      <c r="C16" s="1">
        <v>62.16</v>
      </c>
      <c r="E16" s="23" t="s">
        <v>433</v>
      </c>
      <c r="F16" s="54">
        <f t="shared" ref="F16:G16" si="13">B16/B$12</f>
        <v>1.884668408</v>
      </c>
      <c r="G16" s="54">
        <f t="shared" si="13"/>
        <v>1.938260056</v>
      </c>
    </row>
    <row r="17">
      <c r="A17" s="17" t="s">
        <v>434</v>
      </c>
      <c r="B17" s="24">
        <v>340.58</v>
      </c>
      <c r="C17" s="1">
        <v>39.84</v>
      </c>
      <c r="E17" s="23" t="s">
        <v>434</v>
      </c>
      <c r="F17" s="54">
        <f t="shared" ref="F17:G17" si="14">B17/B$12</f>
        <v>1.235597156</v>
      </c>
      <c r="G17" s="54">
        <f t="shared" si="14"/>
        <v>1.242282507</v>
      </c>
    </row>
    <row r="18">
      <c r="A18" s="17" t="s">
        <v>435</v>
      </c>
      <c r="B18" s="24">
        <v>213.99</v>
      </c>
      <c r="C18" s="1">
        <v>30.94</v>
      </c>
      <c r="E18" s="23" t="s">
        <v>435</v>
      </c>
      <c r="F18" s="54">
        <f t="shared" ref="F18:G18" si="15">B18/B$12</f>
        <v>0.7763387027</v>
      </c>
      <c r="G18" s="54">
        <f t="shared" si="15"/>
        <v>0.9647645775</v>
      </c>
    </row>
    <row r="19">
      <c r="A19" s="17" t="s">
        <v>708</v>
      </c>
      <c r="B19" s="24">
        <v>208.14</v>
      </c>
      <c r="C19" s="1">
        <v>30.19</v>
      </c>
      <c r="E19" s="23" t="s">
        <v>708</v>
      </c>
      <c r="F19" s="54">
        <f t="shared" ref="F19:G19" si="16">B19/B$12</f>
        <v>0.7551153679</v>
      </c>
      <c r="G19" s="54">
        <f t="shared" si="16"/>
        <v>0.9413782351</v>
      </c>
    </row>
    <row r="20">
      <c r="E20" s="54"/>
      <c r="F20" s="54"/>
      <c r="G20" s="54"/>
    </row>
    <row r="21">
      <c r="A21" s="1" t="s">
        <v>5</v>
      </c>
      <c r="E21" s="19" t="s">
        <v>5</v>
      </c>
      <c r="F21" s="54"/>
      <c r="G21" s="54"/>
    </row>
    <row r="22">
      <c r="A22" s="17" t="s">
        <v>430</v>
      </c>
      <c r="B22" s="24">
        <v>16.53</v>
      </c>
      <c r="C22" s="1">
        <v>15.66</v>
      </c>
      <c r="E22" s="23" t="s">
        <v>430</v>
      </c>
      <c r="F22" s="54">
        <f t="shared" ref="F22:G22" si="17">B22/B$22</f>
        <v>1</v>
      </c>
      <c r="G22" s="54">
        <f t="shared" si="17"/>
        <v>1</v>
      </c>
    </row>
    <row r="23">
      <c r="A23" s="17" t="s">
        <v>429</v>
      </c>
      <c r="B23" s="24">
        <v>16.85</v>
      </c>
      <c r="C23" s="1">
        <v>15.83</v>
      </c>
      <c r="E23" s="23" t="s">
        <v>429</v>
      </c>
      <c r="F23" s="54">
        <f t="shared" ref="F23:G23" si="18">B23/B$22</f>
        <v>1.019358742</v>
      </c>
      <c r="G23" s="54">
        <f t="shared" si="18"/>
        <v>1.010855683</v>
      </c>
    </row>
    <row r="24">
      <c r="A24" s="17" t="s">
        <v>431</v>
      </c>
      <c r="B24" s="24">
        <v>16.75</v>
      </c>
      <c r="C24" s="1">
        <v>16.66</v>
      </c>
      <c r="E24" s="23" t="s">
        <v>431</v>
      </c>
      <c r="F24" s="54">
        <f t="shared" ref="F24:G24" si="19">B24/B$22</f>
        <v>1.013309135</v>
      </c>
      <c r="G24" s="54">
        <f t="shared" si="19"/>
        <v>1.06385696</v>
      </c>
    </row>
    <row r="25">
      <c r="A25" s="17" t="s">
        <v>432</v>
      </c>
      <c r="B25" s="24">
        <v>22.68</v>
      </c>
      <c r="C25" s="1">
        <v>21.13</v>
      </c>
      <c r="E25" s="23" t="s">
        <v>432</v>
      </c>
      <c r="F25" s="54">
        <f t="shared" ref="F25:G25" si="20">B25/B$22</f>
        <v>1.372050817</v>
      </c>
      <c r="G25" s="54">
        <f t="shared" si="20"/>
        <v>1.349297573</v>
      </c>
    </row>
    <row r="26">
      <c r="A26" s="17" t="s">
        <v>433</v>
      </c>
      <c r="B26" s="24">
        <v>22.17</v>
      </c>
      <c r="C26" s="1">
        <v>21.52</v>
      </c>
      <c r="E26" s="23" t="s">
        <v>433</v>
      </c>
      <c r="F26" s="54">
        <f t="shared" ref="F26:G26" si="21">B26/B$22</f>
        <v>1.341197822</v>
      </c>
      <c r="G26" s="54">
        <f t="shared" si="21"/>
        <v>1.374201788</v>
      </c>
    </row>
    <row r="27">
      <c r="A27" s="17" t="s">
        <v>434</v>
      </c>
      <c r="B27" s="24">
        <v>20.19</v>
      </c>
      <c r="C27" s="1">
        <v>20.35</v>
      </c>
      <c r="E27" s="23" t="s">
        <v>434</v>
      </c>
      <c r="F27" s="54">
        <f t="shared" ref="F27:G27" si="22">B27/B$22</f>
        <v>1.221415608</v>
      </c>
      <c r="G27" s="54">
        <f t="shared" si="22"/>
        <v>1.299489144</v>
      </c>
    </row>
    <row r="28">
      <c r="A28" s="17" t="s">
        <v>435</v>
      </c>
      <c r="B28" s="24">
        <v>21.45</v>
      </c>
      <c r="C28" s="1">
        <v>21.16</v>
      </c>
      <c r="E28" s="23" t="s">
        <v>435</v>
      </c>
      <c r="F28" s="54">
        <f t="shared" ref="F28:G28" si="23">B28/B$22</f>
        <v>1.297640653</v>
      </c>
      <c r="G28" s="54">
        <f t="shared" si="23"/>
        <v>1.351213282</v>
      </c>
    </row>
    <row r="29">
      <c r="A29" s="17" t="s">
        <v>708</v>
      </c>
      <c r="B29" s="24">
        <v>19.93</v>
      </c>
      <c r="C29" s="1">
        <v>20.25</v>
      </c>
      <c r="E29" s="23" t="s">
        <v>708</v>
      </c>
      <c r="F29" s="54">
        <f t="shared" ref="F29:G29" si="24">B29/B$22</f>
        <v>1.20568663</v>
      </c>
      <c r="G29" s="54">
        <f t="shared" si="24"/>
        <v>1.293103448</v>
      </c>
    </row>
    <row r="30">
      <c r="E30" s="54"/>
      <c r="F30" s="54"/>
      <c r="G30" s="54"/>
    </row>
    <row r="31">
      <c r="A31" s="1" t="s">
        <v>16</v>
      </c>
      <c r="E31" s="19" t="s">
        <v>16</v>
      </c>
      <c r="F31" s="54"/>
      <c r="G31" s="54"/>
    </row>
    <row r="32">
      <c r="A32" s="17" t="s">
        <v>430</v>
      </c>
      <c r="B32" s="1">
        <v>2821.26</v>
      </c>
      <c r="C32" s="1">
        <v>30.4</v>
      </c>
      <c r="E32" s="23" t="s">
        <v>430</v>
      </c>
      <c r="F32" s="54">
        <f t="shared" ref="F32:G32" si="25">B32/B$32</f>
        <v>1</v>
      </c>
      <c r="G32" s="54">
        <f t="shared" si="25"/>
        <v>1</v>
      </c>
    </row>
    <row r="33">
      <c r="A33" s="17" t="s">
        <v>429</v>
      </c>
      <c r="B33" s="1">
        <v>2468.62</v>
      </c>
      <c r="C33" s="1">
        <v>28.33</v>
      </c>
      <c r="E33" s="23" t="s">
        <v>429</v>
      </c>
      <c r="F33" s="54">
        <f t="shared" ref="F33:G33" si="26">B33/B$32</f>
        <v>0.8750062029</v>
      </c>
      <c r="G33" s="54">
        <f t="shared" si="26"/>
        <v>0.9319078947</v>
      </c>
    </row>
    <row r="34">
      <c r="A34" s="17" t="s">
        <v>431</v>
      </c>
      <c r="B34" s="1">
        <v>10723.64</v>
      </c>
      <c r="C34" s="1">
        <v>118.83</v>
      </c>
      <c r="E34" s="23" t="s">
        <v>431</v>
      </c>
      <c r="F34" s="54">
        <f t="shared" ref="F34:G34" si="27">B34/B$32</f>
        <v>3.801010896</v>
      </c>
      <c r="G34" s="54">
        <f t="shared" si="27"/>
        <v>3.908881579</v>
      </c>
    </row>
    <row r="35">
      <c r="A35" s="17" t="s">
        <v>432</v>
      </c>
      <c r="B35" s="1">
        <v>10085.69</v>
      </c>
      <c r="C35" s="1">
        <v>130.78</v>
      </c>
      <c r="E35" s="23" t="s">
        <v>432</v>
      </c>
      <c r="F35" s="54">
        <f t="shared" ref="F35:G35" si="28">B35/B$32</f>
        <v>3.574888525</v>
      </c>
      <c r="G35" s="54">
        <f t="shared" si="28"/>
        <v>4.301973684</v>
      </c>
    </row>
    <row r="36">
      <c r="A36" s="17" t="s">
        <v>433</v>
      </c>
      <c r="B36" s="1">
        <v>7426.68</v>
      </c>
      <c r="C36" s="1">
        <v>95.89</v>
      </c>
      <c r="E36" s="23" t="s">
        <v>433</v>
      </c>
      <c r="F36" s="54">
        <f t="shared" ref="F36:G36" si="29">B36/B$32</f>
        <v>2.63239829</v>
      </c>
      <c r="G36" s="54">
        <f t="shared" si="29"/>
        <v>3.154276316</v>
      </c>
    </row>
    <row r="37">
      <c r="A37" s="17" t="s">
        <v>434</v>
      </c>
      <c r="B37" s="1">
        <v>9150.32</v>
      </c>
      <c r="C37" s="1">
        <v>126.39</v>
      </c>
      <c r="E37" s="23" t="s">
        <v>434</v>
      </c>
      <c r="F37" s="54">
        <f t="shared" ref="F37:G37" si="30">B37/B$32</f>
        <v>3.243345172</v>
      </c>
      <c r="G37" s="54">
        <f t="shared" si="30"/>
        <v>4.157565789</v>
      </c>
    </row>
    <row r="38">
      <c r="A38" s="17" t="s">
        <v>435</v>
      </c>
      <c r="B38" s="1">
        <v>1672.4</v>
      </c>
      <c r="C38" s="1">
        <v>35.54</v>
      </c>
      <c r="E38" s="23" t="s">
        <v>435</v>
      </c>
      <c r="F38" s="54">
        <f t="shared" ref="F38:G38" si="31">B38/B$32</f>
        <v>0.5927847841</v>
      </c>
      <c r="G38" s="54">
        <f t="shared" si="31"/>
        <v>1.169078947</v>
      </c>
    </row>
    <row r="39">
      <c r="A39" s="17" t="s">
        <v>708</v>
      </c>
      <c r="B39" s="1">
        <v>1568.04</v>
      </c>
      <c r="C39" s="1">
        <v>34.59</v>
      </c>
      <c r="E39" s="23" t="s">
        <v>708</v>
      </c>
      <c r="F39" s="54">
        <f t="shared" ref="F39:G39" si="32">B39/B$32</f>
        <v>0.5557942196</v>
      </c>
      <c r="G39" s="54">
        <f t="shared" si="32"/>
        <v>1.137828947</v>
      </c>
    </row>
    <row r="40">
      <c r="E40" s="54"/>
      <c r="F40" s="54"/>
      <c r="G40" s="54"/>
    </row>
    <row r="41">
      <c r="A41" s="1" t="s">
        <v>701</v>
      </c>
      <c r="E41" s="19" t="s">
        <v>701</v>
      </c>
      <c r="F41" s="54"/>
      <c r="G41" s="54"/>
    </row>
    <row r="42">
      <c r="A42" s="17" t="s">
        <v>430</v>
      </c>
      <c r="B42" s="1">
        <v>303.51</v>
      </c>
      <c r="C42" s="1">
        <v>31.16</v>
      </c>
      <c r="E42" s="23" t="s">
        <v>430</v>
      </c>
      <c r="F42" s="54">
        <f t="shared" ref="F42:G42" si="33">B42/B$42</f>
        <v>1</v>
      </c>
      <c r="G42" s="54">
        <f t="shared" si="33"/>
        <v>1</v>
      </c>
    </row>
    <row r="43">
      <c r="A43" s="17" t="s">
        <v>429</v>
      </c>
      <c r="B43" s="1">
        <v>318.67</v>
      </c>
      <c r="C43" s="1">
        <v>31.65</v>
      </c>
      <c r="E43" s="23" t="s">
        <v>429</v>
      </c>
      <c r="F43" s="54">
        <f t="shared" ref="F43:G43" si="34">B43/B$42</f>
        <v>1.049948931</v>
      </c>
      <c r="G43" s="54">
        <f t="shared" si="34"/>
        <v>1.015725289</v>
      </c>
    </row>
    <row r="44">
      <c r="A44" s="17" t="s">
        <v>431</v>
      </c>
      <c r="B44" s="1">
        <v>302.54</v>
      </c>
      <c r="C44" s="1">
        <v>31.14</v>
      </c>
      <c r="E44" s="23" t="s">
        <v>431</v>
      </c>
      <c r="F44" s="54">
        <f t="shared" ref="F44:G44" si="35">B44/B$42</f>
        <v>0.9968040592</v>
      </c>
      <c r="G44" s="54">
        <f t="shared" si="35"/>
        <v>0.9993581515</v>
      </c>
    </row>
    <row r="45">
      <c r="A45" s="17" t="s">
        <v>432</v>
      </c>
      <c r="B45" s="1">
        <v>431.66</v>
      </c>
      <c r="C45" s="1">
        <v>40.68</v>
      </c>
      <c r="E45" s="23" t="s">
        <v>432</v>
      </c>
      <c r="F45" s="54">
        <f t="shared" ref="F45:G45" si="36">B45/B$42</f>
        <v>1.422226615</v>
      </c>
      <c r="G45" s="54">
        <f t="shared" si="36"/>
        <v>1.305519897</v>
      </c>
    </row>
    <row r="46">
      <c r="A46" s="17" t="s">
        <v>433</v>
      </c>
      <c r="B46" s="1">
        <v>439.26</v>
      </c>
      <c r="C46" s="1">
        <v>41.2</v>
      </c>
      <c r="E46" s="23" t="s">
        <v>433</v>
      </c>
      <c r="F46" s="54">
        <f t="shared" ref="F46:G46" si="37">B46/B$42</f>
        <v>1.447266976</v>
      </c>
      <c r="G46" s="54">
        <f t="shared" si="37"/>
        <v>1.322207959</v>
      </c>
    </row>
    <row r="47">
      <c r="A47" s="17" t="s">
        <v>434</v>
      </c>
      <c r="B47" s="1">
        <v>311.66</v>
      </c>
      <c r="C47" s="1">
        <v>35.26</v>
      </c>
      <c r="E47" s="23" t="s">
        <v>434</v>
      </c>
      <c r="F47" s="54">
        <f t="shared" ref="F47:G47" si="38">B47/B$42</f>
        <v>1.026852493</v>
      </c>
      <c r="G47" s="54">
        <f t="shared" si="38"/>
        <v>1.131578947</v>
      </c>
    </row>
    <row r="48">
      <c r="A48" s="17" t="s">
        <v>435</v>
      </c>
      <c r="B48" s="1">
        <v>320.89</v>
      </c>
      <c r="C48" s="1">
        <v>36.41</v>
      </c>
      <c r="E48" s="23" t="s">
        <v>435</v>
      </c>
      <c r="F48" s="54">
        <f t="shared" ref="F48:G48" si="39">B48/B$42</f>
        <v>1.057263352</v>
      </c>
      <c r="G48" s="54">
        <f t="shared" si="39"/>
        <v>1.168485237</v>
      </c>
    </row>
    <row r="49">
      <c r="A49" s="17" t="s">
        <v>708</v>
      </c>
      <c r="B49" s="1">
        <v>312.37</v>
      </c>
      <c r="C49" s="1">
        <v>35.09</v>
      </c>
      <c r="E49" s="23" t="s">
        <v>708</v>
      </c>
      <c r="F49" s="54">
        <f t="shared" ref="F49:G49" si="40">B49/B$42</f>
        <v>1.029191789</v>
      </c>
      <c r="G49" s="54">
        <f t="shared" si="40"/>
        <v>1.126123235</v>
      </c>
    </row>
    <row r="50">
      <c r="E50" s="54"/>
      <c r="F50" s="54"/>
      <c r="G50" s="54"/>
    </row>
    <row r="51">
      <c r="A51" s="1" t="s">
        <v>18</v>
      </c>
      <c r="E51" s="19" t="s">
        <v>18</v>
      </c>
      <c r="F51" s="54"/>
      <c r="G51" s="54"/>
    </row>
    <row r="52">
      <c r="A52" s="17" t="s">
        <v>430</v>
      </c>
      <c r="B52" s="1">
        <v>2766.84</v>
      </c>
      <c r="C52" s="1">
        <v>37.49</v>
      </c>
      <c r="E52" s="23" t="s">
        <v>430</v>
      </c>
      <c r="F52" s="54">
        <f t="shared" ref="F52:G52" si="41">B52/B$52</f>
        <v>1</v>
      </c>
      <c r="G52" s="54">
        <f t="shared" si="41"/>
        <v>1</v>
      </c>
    </row>
    <row r="53">
      <c r="A53" s="17" t="s">
        <v>429</v>
      </c>
      <c r="B53" s="1">
        <v>2448.6</v>
      </c>
      <c r="C53" s="1">
        <v>27.45</v>
      </c>
      <c r="E53" s="23" t="s">
        <v>429</v>
      </c>
      <c r="F53" s="54">
        <f t="shared" ref="F53:G53" si="42">B53/B$52</f>
        <v>0.8849807</v>
      </c>
      <c r="G53" s="54">
        <f t="shared" si="42"/>
        <v>0.7321952521</v>
      </c>
    </row>
    <row r="54">
      <c r="A54" s="17" t="s">
        <v>431</v>
      </c>
      <c r="B54" s="1">
        <v>9371.94</v>
      </c>
      <c r="C54" s="1">
        <v>170.21</v>
      </c>
      <c r="E54" s="23" t="s">
        <v>431</v>
      </c>
      <c r="F54" s="54">
        <f t="shared" ref="F54:G54" si="43">B54/B$52</f>
        <v>3.38723598</v>
      </c>
      <c r="G54" s="54">
        <f t="shared" si="43"/>
        <v>4.540144038</v>
      </c>
    </row>
    <row r="55">
      <c r="A55" s="17" t="s">
        <v>432</v>
      </c>
      <c r="B55" s="1">
        <v>7430.24</v>
      </c>
      <c r="C55" s="1">
        <v>170.75</v>
      </c>
      <c r="E55" s="23" t="s">
        <v>432</v>
      </c>
      <c r="F55" s="54">
        <f t="shared" ref="F55:G55" si="44">B55/B$52</f>
        <v>2.68546067</v>
      </c>
      <c r="G55" s="54">
        <f t="shared" si="44"/>
        <v>4.554547879</v>
      </c>
    </row>
    <row r="56">
      <c r="A56" s="17" t="s">
        <v>433</v>
      </c>
      <c r="B56" s="1">
        <v>4880.29</v>
      </c>
      <c r="C56" s="1">
        <v>121.79</v>
      </c>
      <c r="E56" s="23" t="s">
        <v>433</v>
      </c>
      <c r="F56" s="54">
        <f t="shared" ref="F56:G56" si="45">B56/B$52</f>
        <v>1.763849735</v>
      </c>
      <c r="G56" s="54">
        <f t="shared" si="45"/>
        <v>3.248599627</v>
      </c>
    </row>
    <row r="57">
      <c r="A57" s="17" t="s">
        <v>434</v>
      </c>
      <c r="B57" s="1">
        <v>7260.45</v>
      </c>
      <c r="C57" s="1">
        <v>182.97</v>
      </c>
      <c r="E57" s="23" t="s">
        <v>434</v>
      </c>
      <c r="F57" s="54">
        <f t="shared" ref="F57:G57" si="46">B57/B$52</f>
        <v>2.624094635</v>
      </c>
      <c r="G57" s="54">
        <f t="shared" si="46"/>
        <v>4.880501467</v>
      </c>
    </row>
    <row r="58">
      <c r="A58" s="17" t="s">
        <v>435</v>
      </c>
      <c r="B58" s="1">
        <v>1319.35</v>
      </c>
      <c r="C58" s="1">
        <v>45.57</v>
      </c>
      <c r="E58" s="23" t="s">
        <v>435</v>
      </c>
      <c r="F58" s="54">
        <f t="shared" ref="F58:G58" si="47">B58/B$52</f>
        <v>0.4768436194</v>
      </c>
      <c r="G58" s="54">
        <f t="shared" si="47"/>
        <v>1.21552414</v>
      </c>
    </row>
    <row r="59">
      <c r="A59" s="17" t="s">
        <v>708</v>
      </c>
      <c r="B59" s="1">
        <v>1151.7</v>
      </c>
      <c r="C59" s="1">
        <v>47.14</v>
      </c>
      <c r="E59" s="23" t="s">
        <v>708</v>
      </c>
      <c r="F59" s="54">
        <f t="shared" ref="F59:G59" si="48">B59/B$52</f>
        <v>0.4162510301</v>
      </c>
      <c r="G59" s="54">
        <f t="shared" si="48"/>
        <v>1.257401974</v>
      </c>
    </row>
    <row r="60">
      <c r="E60" s="54"/>
      <c r="F60" s="54"/>
      <c r="G60" s="54"/>
    </row>
    <row r="61">
      <c r="A61" s="1" t="s">
        <v>14</v>
      </c>
      <c r="E61" s="19" t="s">
        <v>14</v>
      </c>
      <c r="F61" s="54"/>
      <c r="G61" s="54"/>
    </row>
    <row r="62">
      <c r="A62" s="17" t="s">
        <v>430</v>
      </c>
      <c r="B62" s="1">
        <v>903.76</v>
      </c>
      <c r="C62" s="1">
        <v>33.86</v>
      </c>
      <c r="E62" s="23" t="s">
        <v>430</v>
      </c>
      <c r="F62" s="54">
        <f t="shared" ref="F62:G62" si="49">B62/B$62</f>
        <v>1</v>
      </c>
      <c r="G62" s="54">
        <f t="shared" si="49"/>
        <v>1</v>
      </c>
    </row>
    <row r="63">
      <c r="A63" s="17" t="s">
        <v>429</v>
      </c>
      <c r="B63" s="1">
        <v>861.94</v>
      </c>
      <c r="C63" s="1">
        <v>33.13</v>
      </c>
      <c r="E63" s="23" t="s">
        <v>429</v>
      </c>
      <c r="F63" s="54">
        <f t="shared" ref="F63:G63" si="50">B63/B$62</f>
        <v>0.9537266531</v>
      </c>
      <c r="G63" s="54">
        <f t="shared" si="50"/>
        <v>0.9784406379</v>
      </c>
    </row>
    <row r="64">
      <c r="A64" s="17" t="s">
        <v>431</v>
      </c>
      <c r="B64" s="1">
        <v>2782.66</v>
      </c>
      <c r="C64" s="1">
        <v>103.31</v>
      </c>
      <c r="E64" s="23" t="s">
        <v>431</v>
      </c>
      <c r="F64" s="54">
        <f t="shared" ref="F64:G64" si="51">B64/B$62</f>
        <v>3.078981145</v>
      </c>
      <c r="G64" s="54">
        <f t="shared" si="51"/>
        <v>3.051092735</v>
      </c>
    </row>
    <row r="65">
      <c r="A65" s="17" t="s">
        <v>432</v>
      </c>
      <c r="B65" s="1">
        <v>2397.96</v>
      </c>
      <c r="C65" s="1">
        <v>106.82</v>
      </c>
      <c r="E65" s="23" t="s">
        <v>432</v>
      </c>
      <c r="F65" s="54">
        <f t="shared" ref="F65:G65" si="52">B65/B$62</f>
        <v>2.653315039</v>
      </c>
      <c r="G65" s="54">
        <f t="shared" si="52"/>
        <v>3.154754873</v>
      </c>
    </row>
    <row r="66">
      <c r="A66" s="17" t="s">
        <v>433</v>
      </c>
      <c r="B66" s="1">
        <v>1721.54</v>
      </c>
      <c r="C66" s="1">
        <v>80.84</v>
      </c>
      <c r="E66" s="23" t="s">
        <v>433</v>
      </c>
      <c r="F66" s="54">
        <f t="shared" ref="F66:G66" si="53">B66/B$62</f>
        <v>1.904864123</v>
      </c>
      <c r="G66" s="54">
        <f t="shared" si="53"/>
        <v>2.38747785</v>
      </c>
    </row>
    <row r="67">
      <c r="A67" s="17" t="s">
        <v>434</v>
      </c>
      <c r="B67" s="1">
        <v>2291.93</v>
      </c>
      <c r="C67" s="1">
        <v>109.57</v>
      </c>
      <c r="E67" s="23" t="s">
        <v>434</v>
      </c>
      <c r="F67" s="54">
        <f t="shared" ref="F67:G67" si="54">B67/B$62</f>
        <v>2.535994069</v>
      </c>
      <c r="G67" s="54">
        <f t="shared" si="54"/>
        <v>3.235971648</v>
      </c>
    </row>
    <row r="68">
      <c r="A68" s="17" t="s">
        <v>435</v>
      </c>
      <c r="B68" s="1">
        <v>537.0</v>
      </c>
      <c r="C68" s="1">
        <v>38.35</v>
      </c>
      <c r="E68" s="23" t="s">
        <v>435</v>
      </c>
      <c r="F68" s="54">
        <f t="shared" ref="F68:G68" si="55">B68/B$62</f>
        <v>0.5941842967</v>
      </c>
      <c r="G68" s="54">
        <f t="shared" si="55"/>
        <v>1.132604843</v>
      </c>
    </row>
    <row r="69">
      <c r="A69" s="17" t="s">
        <v>708</v>
      </c>
      <c r="B69" s="1">
        <v>1407.57</v>
      </c>
      <c r="C69" s="1">
        <v>41.81</v>
      </c>
      <c r="E69" s="23" t="s">
        <v>708</v>
      </c>
      <c r="F69" s="54">
        <f t="shared" ref="F69:G69" si="56">B69/B$62</f>
        <v>1.557459945</v>
      </c>
      <c r="G69" s="54">
        <f t="shared" si="56"/>
        <v>1.234790313</v>
      </c>
    </row>
    <row r="70">
      <c r="E70" s="54"/>
      <c r="F70" s="54"/>
      <c r="G70" s="54"/>
    </row>
    <row r="71">
      <c r="E71" s="54"/>
      <c r="F71" s="54"/>
      <c r="G71" s="54"/>
    </row>
    <row r="72">
      <c r="E72" s="54"/>
      <c r="F72" s="54"/>
      <c r="G72" s="54"/>
    </row>
    <row r="73">
      <c r="E73" s="54"/>
      <c r="F73" s="54"/>
      <c r="G73" s="54"/>
    </row>
    <row r="74">
      <c r="E74" s="54"/>
      <c r="F74" s="54"/>
      <c r="G74" s="54"/>
    </row>
    <row r="75">
      <c r="E75" s="54"/>
      <c r="F75" s="54"/>
      <c r="G75" s="54"/>
    </row>
    <row r="76">
      <c r="E76" s="54"/>
      <c r="F76" s="54"/>
      <c r="G76" s="54"/>
    </row>
    <row r="77">
      <c r="E77" s="54"/>
      <c r="F77" s="54"/>
      <c r="G77" s="54"/>
    </row>
    <row r="78">
      <c r="E78" s="54"/>
      <c r="F78" s="54"/>
      <c r="G78" s="54"/>
    </row>
    <row r="79">
      <c r="E79" s="54"/>
      <c r="F79" s="54"/>
      <c r="G79" s="54"/>
    </row>
    <row r="80">
      <c r="A80" s="1" t="s">
        <v>4</v>
      </c>
      <c r="E80" s="67" t="s">
        <v>4</v>
      </c>
      <c r="F80" s="68"/>
      <c r="G80" s="68"/>
    </row>
    <row r="81">
      <c r="A81" s="17" t="s">
        <v>429</v>
      </c>
      <c r="B81" s="24">
        <v>453.57</v>
      </c>
      <c r="C81" s="1">
        <v>23.47</v>
      </c>
      <c r="E81" s="69">
        <v>1.0</v>
      </c>
      <c r="F81" s="68">
        <f t="shared" ref="F81:G81" si="57">B81/B$81</f>
        <v>1</v>
      </c>
      <c r="G81" s="68">
        <f t="shared" si="57"/>
        <v>1</v>
      </c>
    </row>
    <row r="82">
      <c r="A82" s="17" t="s">
        <v>430</v>
      </c>
      <c r="B82" s="24">
        <v>515.17</v>
      </c>
      <c r="C82" s="1">
        <v>22.11</v>
      </c>
      <c r="E82" s="69">
        <v>2.0</v>
      </c>
      <c r="F82" s="68">
        <f t="shared" ref="F82:G82" si="58">B82/B$81</f>
        <v>1.135811451</v>
      </c>
      <c r="G82" s="68">
        <f t="shared" si="58"/>
        <v>0.9420536856</v>
      </c>
    </row>
    <row r="83">
      <c r="A83" s="17" t="s">
        <v>431</v>
      </c>
      <c r="B83" s="24">
        <v>1766.86</v>
      </c>
      <c r="C83" s="1">
        <v>63.94</v>
      </c>
      <c r="E83" s="69">
        <v>3.0</v>
      </c>
      <c r="F83" s="68">
        <f t="shared" ref="F83:G83" si="59">B83/B$81</f>
        <v>3.895451639</v>
      </c>
      <c r="G83" s="68">
        <f t="shared" si="59"/>
        <v>2.724328931</v>
      </c>
    </row>
    <row r="84">
      <c r="A84" s="17" t="s">
        <v>432</v>
      </c>
      <c r="B84" s="24">
        <v>1626.92</v>
      </c>
      <c r="C84" s="1">
        <v>70.81</v>
      </c>
      <c r="E84" s="69">
        <v>4.0</v>
      </c>
      <c r="F84" s="68">
        <f t="shared" ref="F84:G84" si="60">B84/B$81</f>
        <v>3.586921534</v>
      </c>
      <c r="G84" s="68">
        <f t="shared" si="60"/>
        <v>3.017043034</v>
      </c>
    </row>
    <row r="85">
      <c r="A85" s="17" t="s">
        <v>433</v>
      </c>
      <c r="B85" s="24">
        <v>1248.42</v>
      </c>
      <c r="C85" s="1">
        <v>56.3</v>
      </c>
      <c r="E85" s="69">
        <v>5.0</v>
      </c>
      <c r="F85" s="68">
        <f t="shared" ref="F85:G85" si="61">B85/B$81</f>
        <v>2.752430716</v>
      </c>
      <c r="G85" s="68">
        <f t="shared" si="61"/>
        <v>2.398806988</v>
      </c>
    </row>
    <row r="86">
      <c r="A86" s="17" t="s">
        <v>434</v>
      </c>
      <c r="B86" s="24">
        <v>1483.91</v>
      </c>
      <c r="C86" s="1">
        <v>67.01</v>
      </c>
      <c r="E86" s="69">
        <v>6.0</v>
      </c>
      <c r="F86" s="68">
        <f t="shared" ref="F86:G86" si="62">B86/B$81</f>
        <v>3.271622903</v>
      </c>
      <c r="G86" s="68">
        <f t="shared" si="62"/>
        <v>2.855134214</v>
      </c>
    </row>
    <row r="87">
      <c r="A87" s="17" t="s">
        <v>435</v>
      </c>
      <c r="B87" s="24">
        <v>346.49</v>
      </c>
      <c r="C87" s="1">
        <v>24.42</v>
      </c>
      <c r="E87" s="69">
        <v>7.0</v>
      </c>
      <c r="F87" s="68">
        <f t="shared" ref="F87:G87" si="63">B87/B$81</f>
        <v>0.7639173667</v>
      </c>
      <c r="G87" s="68">
        <f t="shared" si="63"/>
        <v>1.040477205</v>
      </c>
    </row>
    <row r="88">
      <c r="A88" s="17" t="s">
        <v>708</v>
      </c>
      <c r="B88" s="24">
        <v>744.16</v>
      </c>
      <c r="C88" s="1">
        <v>25.66</v>
      </c>
      <c r="E88" s="69">
        <v>8.0</v>
      </c>
      <c r="F88" s="68">
        <f t="shared" ref="F88:G88" si="64">B88/B$81</f>
        <v>1.640672884</v>
      </c>
      <c r="G88" s="68">
        <f t="shared" si="64"/>
        <v>1.093310609</v>
      </c>
    </row>
    <row r="89">
      <c r="E89" s="68"/>
      <c r="F89" s="68"/>
      <c r="G89" s="68"/>
    </row>
    <row r="90">
      <c r="A90" s="1" t="s">
        <v>9</v>
      </c>
      <c r="E90" s="67" t="s">
        <v>9</v>
      </c>
      <c r="F90" s="68"/>
      <c r="G90" s="68"/>
    </row>
    <row r="91">
      <c r="A91" s="17" t="s">
        <v>429</v>
      </c>
      <c r="B91" s="24">
        <v>290.04</v>
      </c>
      <c r="C91" s="1">
        <v>32.76</v>
      </c>
      <c r="E91" s="69">
        <v>1.0</v>
      </c>
      <c r="F91" s="68">
        <f t="shared" ref="F91:G91" si="65">B91/B$91</f>
        <v>1</v>
      </c>
      <c r="G91" s="68">
        <f t="shared" si="65"/>
        <v>1</v>
      </c>
    </row>
    <row r="92">
      <c r="A92" s="17" t="s">
        <v>430</v>
      </c>
      <c r="B92" s="24">
        <v>275.64</v>
      </c>
      <c r="C92" s="1">
        <v>32.07</v>
      </c>
      <c r="E92" s="69">
        <v>2.0</v>
      </c>
      <c r="F92" s="68">
        <f t="shared" ref="F92:G92" si="66">B92/B$91</f>
        <v>0.9503516756</v>
      </c>
      <c r="G92" s="68">
        <f t="shared" si="66"/>
        <v>0.9789377289</v>
      </c>
    </row>
    <row r="93">
      <c r="A93" s="17" t="s">
        <v>431</v>
      </c>
      <c r="B93" s="24">
        <v>397.8</v>
      </c>
      <c r="C93" s="1">
        <v>41.47</v>
      </c>
      <c r="E93" s="69">
        <v>3.0</v>
      </c>
      <c r="F93" s="68">
        <f t="shared" ref="F93:G93" si="67">B93/B$91</f>
        <v>1.371534961</v>
      </c>
      <c r="G93" s="68">
        <f t="shared" si="67"/>
        <v>1.265873016</v>
      </c>
    </row>
    <row r="94">
      <c r="A94" s="17" t="s">
        <v>432</v>
      </c>
      <c r="B94" s="24">
        <v>547.54</v>
      </c>
      <c r="C94" s="1">
        <v>63.7</v>
      </c>
      <c r="E94" s="69">
        <v>4.0</v>
      </c>
      <c r="F94" s="68">
        <f t="shared" ref="F94:G94" si="68">B94/B$91</f>
        <v>1.887808578</v>
      </c>
      <c r="G94" s="68">
        <f t="shared" si="68"/>
        <v>1.944444444</v>
      </c>
    </row>
    <row r="95">
      <c r="A95" s="17" t="s">
        <v>433</v>
      </c>
      <c r="B95" s="24">
        <v>519.49</v>
      </c>
      <c r="C95" s="1">
        <v>62.16</v>
      </c>
      <c r="E95" s="69">
        <v>5.0</v>
      </c>
      <c r="F95" s="68">
        <f t="shared" ref="F95:G95" si="69">B95/B$91</f>
        <v>1.79109778</v>
      </c>
      <c r="G95" s="68">
        <f t="shared" si="69"/>
        <v>1.897435897</v>
      </c>
    </row>
    <row r="96">
      <c r="A96" s="17" t="s">
        <v>434</v>
      </c>
      <c r="B96" s="24">
        <v>340.58</v>
      </c>
      <c r="C96" s="1">
        <v>39.84</v>
      </c>
      <c r="E96" s="69">
        <v>6.0</v>
      </c>
      <c r="F96" s="68">
        <f t="shared" ref="F96:G96" si="70">B96/B$91</f>
        <v>1.174251827</v>
      </c>
      <c r="G96" s="68">
        <f t="shared" si="70"/>
        <v>1.216117216</v>
      </c>
    </row>
    <row r="97">
      <c r="A97" s="17" t="s">
        <v>435</v>
      </c>
      <c r="B97" s="24">
        <v>213.99</v>
      </c>
      <c r="C97" s="1">
        <v>30.94</v>
      </c>
      <c r="E97" s="69">
        <v>7.0</v>
      </c>
      <c r="F97" s="68">
        <f t="shared" ref="F97:G97" si="71">B97/B$91</f>
        <v>0.7377947869</v>
      </c>
      <c r="G97" s="68">
        <f t="shared" si="71"/>
        <v>0.9444444444</v>
      </c>
    </row>
    <row r="98">
      <c r="A98" s="17" t="s">
        <v>708</v>
      </c>
      <c r="B98" s="24">
        <v>208.14</v>
      </c>
      <c r="C98" s="1">
        <v>30.19</v>
      </c>
      <c r="E98" s="69">
        <v>8.0</v>
      </c>
      <c r="F98" s="68">
        <f t="shared" ref="F98:G98" si="72">B98/B$91</f>
        <v>0.7176251552</v>
      </c>
      <c r="G98" s="68">
        <f t="shared" si="72"/>
        <v>0.9215506716</v>
      </c>
    </row>
    <row r="99">
      <c r="E99" s="68"/>
      <c r="F99" s="68"/>
      <c r="G99" s="68"/>
    </row>
    <row r="100">
      <c r="A100" s="1" t="s">
        <v>5</v>
      </c>
      <c r="E100" s="67" t="s">
        <v>5</v>
      </c>
      <c r="F100" s="68"/>
      <c r="G100" s="68"/>
    </row>
    <row r="101">
      <c r="A101" s="17" t="s">
        <v>429</v>
      </c>
      <c r="B101" s="24">
        <v>16.85</v>
      </c>
      <c r="C101" s="1">
        <v>15.83</v>
      </c>
      <c r="E101" s="69">
        <v>1.0</v>
      </c>
      <c r="F101" s="68">
        <f t="shared" ref="F101:G101" si="73">B101/B$101</f>
        <v>1</v>
      </c>
      <c r="G101" s="68">
        <f t="shared" si="73"/>
        <v>1</v>
      </c>
    </row>
    <row r="102">
      <c r="A102" s="17" t="s">
        <v>430</v>
      </c>
      <c r="B102" s="24">
        <v>16.53</v>
      </c>
      <c r="C102" s="1">
        <v>15.66</v>
      </c>
      <c r="E102" s="69">
        <v>2.0</v>
      </c>
      <c r="F102" s="68">
        <f t="shared" ref="F102:G102" si="74">B102/B$101</f>
        <v>0.9810089021</v>
      </c>
      <c r="G102" s="68">
        <f t="shared" si="74"/>
        <v>0.989260897</v>
      </c>
    </row>
    <row r="103">
      <c r="A103" s="17" t="s">
        <v>431</v>
      </c>
      <c r="B103" s="24">
        <v>16.75</v>
      </c>
      <c r="C103" s="1">
        <v>16.66</v>
      </c>
      <c r="E103" s="69">
        <v>3.0</v>
      </c>
      <c r="F103" s="68">
        <f t="shared" ref="F103:G103" si="75">B103/B$101</f>
        <v>0.9940652819</v>
      </c>
      <c r="G103" s="68">
        <f t="shared" si="75"/>
        <v>1.052432091</v>
      </c>
    </row>
    <row r="104">
      <c r="A104" s="17" t="s">
        <v>432</v>
      </c>
      <c r="B104" s="24">
        <v>22.68</v>
      </c>
      <c r="C104" s="1">
        <v>21.13</v>
      </c>
      <c r="E104" s="69">
        <v>4.0</v>
      </c>
      <c r="F104" s="68">
        <f t="shared" ref="F104:G104" si="76">B104/B$101</f>
        <v>1.345994065</v>
      </c>
      <c r="G104" s="68">
        <f t="shared" si="76"/>
        <v>1.334807328</v>
      </c>
    </row>
    <row r="105">
      <c r="A105" s="17" t="s">
        <v>433</v>
      </c>
      <c r="B105" s="24">
        <v>22.17</v>
      </c>
      <c r="C105" s="1">
        <v>21.52</v>
      </c>
      <c r="E105" s="69">
        <v>5.0</v>
      </c>
      <c r="F105" s="68">
        <f t="shared" ref="F105:G105" si="77">B105/B$101</f>
        <v>1.315727003</v>
      </c>
      <c r="G105" s="68">
        <f t="shared" si="77"/>
        <v>1.359444093</v>
      </c>
    </row>
    <row r="106">
      <c r="A106" s="17" t="s">
        <v>434</v>
      </c>
      <c r="B106" s="24">
        <v>20.19</v>
      </c>
      <c r="C106" s="1">
        <v>20.35</v>
      </c>
      <c r="E106" s="69">
        <v>6.0</v>
      </c>
      <c r="F106" s="68">
        <f t="shared" ref="F106:G106" si="78">B106/B$101</f>
        <v>1.198219585</v>
      </c>
      <c r="G106" s="68">
        <f t="shared" si="78"/>
        <v>1.285533797</v>
      </c>
    </row>
    <row r="107">
      <c r="A107" s="17" t="s">
        <v>435</v>
      </c>
      <c r="B107" s="24">
        <v>21.45</v>
      </c>
      <c r="C107" s="1">
        <v>21.16</v>
      </c>
      <c r="E107" s="69">
        <v>7.0</v>
      </c>
      <c r="F107" s="68">
        <f t="shared" ref="F107:G107" si="79">B107/B$101</f>
        <v>1.272997033</v>
      </c>
      <c r="G107" s="68">
        <f t="shared" si="79"/>
        <v>1.336702464</v>
      </c>
    </row>
    <row r="108">
      <c r="A108" s="17" t="s">
        <v>708</v>
      </c>
      <c r="B108" s="24">
        <v>19.93</v>
      </c>
      <c r="C108" s="1">
        <v>20.25</v>
      </c>
      <c r="E108" s="69">
        <v>8.0</v>
      </c>
      <c r="F108" s="68">
        <f t="shared" ref="F108:G108" si="80">B108/B$101</f>
        <v>1.182789318</v>
      </c>
      <c r="G108" s="68">
        <f t="shared" si="80"/>
        <v>1.279216677</v>
      </c>
    </row>
    <row r="109">
      <c r="E109" s="68"/>
      <c r="F109" s="68"/>
      <c r="G109" s="68"/>
    </row>
    <row r="110">
      <c r="A110" s="1" t="s">
        <v>16</v>
      </c>
      <c r="E110" s="67" t="s">
        <v>16</v>
      </c>
      <c r="F110" s="68"/>
      <c r="G110" s="68"/>
    </row>
    <row r="111">
      <c r="A111" s="17" t="s">
        <v>429</v>
      </c>
      <c r="B111" s="1">
        <v>2468.62</v>
      </c>
      <c r="C111" s="1">
        <v>28.33</v>
      </c>
      <c r="E111" s="69">
        <v>1.0</v>
      </c>
      <c r="F111" s="68">
        <f t="shared" ref="F111:G111" si="81">B111/B$111</f>
        <v>1</v>
      </c>
      <c r="G111" s="68">
        <f t="shared" si="81"/>
        <v>1</v>
      </c>
    </row>
    <row r="112">
      <c r="A112" s="17" t="s">
        <v>430</v>
      </c>
      <c r="B112" s="1">
        <v>2821.26</v>
      </c>
      <c r="C112" s="1">
        <v>30.4</v>
      </c>
      <c r="E112" s="69">
        <v>2.0</v>
      </c>
      <c r="F112" s="68">
        <f t="shared" ref="F112:G112" si="82">B112/B$111</f>
        <v>1.142849041</v>
      </c>
      <c r="G112" s="68">
        <f t="shared" si="82"/>
        <v>1.07306742</v>
      </c>
    </row>
    <row r="113">
      <c r="A113" s="17" t="s">
        <v>431</v>
      </c>
      <c r="B113" s="1">
        <v>10723.64</v>
      </c>
      <c r="C113" s="1">
        <v>118.83</v>
      </c>
      <c r="E113" s="69">
        <v>3.0</v>
      </c>
      <c r="F113" s="68">
        <f t="shared" ref="F113:G113" si="83">B113/B$111</f>
        <v>4.343981658</v>
      </c>
      <c r="G113" s="68">
        <f t="shared" si="83"/>
        <v>4.19449347</v>
      </c>
    </row>
    <row r="114">
      <c r="A114" s="17" t="s">
        <v>432</v>
      </c>
      <c r="B114" s="1">
        <v>10085.69</v>
      </c>
      <c r="C114" s="1">
        <v>130.78</v>
      </c>
      <c r="E114" s="69">
        <v>4.0</v>
      </c>
      <c r="F114" s="68">
        <f t="shared" ref="F114:G114" si="84">B114/B$111</f>
        <v>4.085557923</v>
      </c>
      <c r="G114" s="68">
        <f t="shared" si="84"/>
        <v>4.616307801</v>
      </c>
    </row>
    <row r="115">
      <c r="A115" s="17" t="s">
        <v>433</v>
      </c>
      <c r="B115" s="1">
        <v>7426.68</v>
      </c>
      <c r="C115" s="1">
        <v>95.89</v>
      </c>
      <c r="E115" s="69">
        <v>5.0</v>
      </c>
      <c r="F115" s="68">
        <f t="shared" ref="F115:G115" si="85">B115/B$111</f>
        <v>3.008433862</v>
      </c>
      <c r="G115" s="68">
        <f t="shared" si="85"/>
        <v>3.384751147</v>
      </c>
    </row>
    <row r="116">
      <c r="A116" s="17" t="s">
        <v>434</v>
      </c>
      <c r="B116" s="1">
        <v>9150.32</v>
      </c>
      <c r="C116" s="1">
        <v>126.39</v>
      </c>
      <c r="E116" s="69">
        <v>6.0</v>
      </c>
      <c r="F116" s="68">
        <f t="shared" ref="F116:G116" si="86">B116/B$111</f>
        <v>3.70665392</v>
      </c>
      <c r="G116" s="68">
        <f t="shared" si="86"/>
        <v>4.461348394</v>
      </c>
    </row>
    <row r="117">
      <c r="A117" s="17" t="s">
        <v>435</v>
      </c>
      <c r="B117" s="1">
        <v>1672.4</v>
      </c>
      <c r="C117" s="1">
        <v>35.54</v>
      </c>
      <c r="E117" s="69">
        <v>7.0</v>
      </c>
      <c r="F117" s="68">
        <f t="shared" ref="F117:G117" si="87">B117/B$111</f>
        <v>0.6774635221</v>
      </c>
      <c r="G117" s="68">
        <f t="shared" si="87"/>
        <v>1.254500529</v>
      </c>
    </row>
    <row r="118">
      <c r="A118" s="17" t="s">
        <v>708</v>
      </c>
      <c r="B118" s="1">
        <v>1568.04</v>
      </c>
      <c r="C118" s="1">
        <v>34.59</v>
      </c>
      <c r="E118" s="69">
        <v>8.0</v>
      </c>
      <c r="F118" s="68">
        <f t="shared" ref="F118:G118" si="88">B118/B$111</f>
        <v>0.635188891</v>
      </c>
      <c r="G118" s="68">
        <f t="shared" si="88"/>
        <v>1.220967173</v>
      </c>
    </row>
    <row r="119">
      <c r="E119" s="68"/>
      <c r="F119" s="68"/>
      <c r="G119" s="68"/>
    </row>
    <row r="120">
      <c r="A120" s="1" t="s">
        <v>701</v>
      </c>
      <c r="E120" s="67" t="s">
        <v>701</v>
      </c>
      <c r="F120" s="68"/>
      <c r="G120" s="68"/>
    </row>
    <row r="121">
      <c r="A121" s="17" t="s">
        <v>429</v>
      </c>
      <c r="B121" s="1">
        <v>318.67</v>
      </c>
      <c r="C121" s="1">
        <v>31.65</v>
      </c>
      <c r="E121" s="69">
        <v>1.0</v>
      </c>
      <c r="F121" s="68">
        <f t="shared" ref="F121:G121" si="89">B121/B$121</f>
        <v>1</v>
      </c>
      <c r="G121" s="68">
        <f t="shared" si="89"/>
        <v>1</v>
      </c>
    </row>
    <row r="122">
      <c r="A122" s="17" t="s">
        <v>430</v>
      </c>
      <c r="B122" s="1">
        <v>303.51</v>
      </c>
      <c r="C122" s="1">
        <v>31.16</v>
      </c>
      <c r="E122" s="69">
        <v>2.0</v>
      </c>
      <c r="F122" s="68">
        <f t="shared" ref="F122:G122" si="90">B122/B$121</f>
        <v>0.9524272759</v>
      </c>
      <c r="G122" s="68">
        <f t="shared" si="90"/>
        <v>0.9845181675</v>
      </c>
    </row>
    <row r="123">
      <c r="A123" s="17" t="s">
        <v>431</v>
      </c>
      <c r="B123" s="1">
        <v>302.54</v>
      </c>
      <c r="C123" s="1">
        <v>31.14</v>
      </c>
      <c r="E123" s="69">
        <v>3.0</v>
      </c>
      <c r="F123" s="68">
        <f t="shared" ref="F123:G123" si="91">B123/B$121</f>
        <v>0.9493833747</v>
      </c>
      <c r="G123" s="68">
        <f t="shared" si="91"/>
        <v>0.9838862559</v>
      </c>
    </row>
    <row r="124">
      <c r="A124" s="17" t="s">
        <v>432</v>
      </c>
      <c r="B124" s="1">
        <v>431.66</v>
      </c>
      <c r="C124" s="1">
        <v>40.68</v>
      </c>
      <c r="E124" s="69">
        <v>4.0</v>
      </c>
      <c r="F124" s="68">
        <f t="shared" ref="F124:G124" si="92">B124/B$121</f>
        <v>1.354567421</v>
      </c>
      <c r="G124" s="68">
        <f t="shared" si="92"/>
        <v>1.285308057</v>
      </c>
    </row>
    <row r="125">
      <c r="A125" s="17" t="s">
        <v>433</v>
      </c>
      <c r="B125" s="1">
        <v>439.26</v>
      </c>
      <c r="C125" s="1">
        <v>41.2</v>
      </c>
      <c r="E125" s="69">
        <v>5.0</v>
      </c>
      <c r="F125" s="68">
        <f t="shared" ref="F125:G125" si="93">B125/B$121</f>
        <v>1.378416544</v>
      </c>
      <c r="G125" s="68">
        <f t="shared" si="93"/>
        <v>1.301737757</v>
      </c>
    </row>
    <row r="126">
      <c r="A126" s="17" t="s">
        <v>434</v>
      </c>
      <c r="B126" s="1">
        <v>311.66</v>
      </c>
      <c r="C126" s="1">
        <v>35.26</v>
      </c>
      <c r="E126" s="69">
        <v>6.0</v>
      </c>
      <c r="F126" s="68">
        <f t="shared" ref="F126:G126" si="94">B126/B$121</f>
        <v>0.9780023222</v>
      </c>
      <c r="G126" s="68">
        <f t="shared" si="94"/>
        <v>1.114060032</v>
      </c>
    </row>
    <row r="127">
      <c r="A127" s="17" t="s">
        <v>435</v>
      </c>
      <c r="B127" s="1">
        <v>320.89</v>
      </c>
      <c r="C127" s="1">
        <v>36.41</v>
      </c>
      <c r="E127" s="69">
        <v>7.0</v>
      </c>
      <c r="F127" s="68">
        <f t="shared" ref="F127:G127" si="95">B127/B$121</f>
        <v>1.006966454</v>
      </c>
      <c r="G127" s="68">
        <f t="shared" si="95"/>
        <v>1.150394945</v>
      </c>
    </row>
    <row r="128">
      <c r="A128" s="17" t="s">
        <v>708</v>
      </c>
      <c r="B128" s="1">
        <v>312.37</v>
      </c>
      <c r="C128" s="1">
        <v>35.09</v>
      </c>
      <c r="E128" s="69">
        <v>8.0</v>
      </c>
      <c r="F128" s="68">
        <f t="shared" ref="F128:G128" si="96">B128/B$121</f>
        <v>0.9802303323</v>
      </c>
      <c r="G128" s="68">
        <f t="shared" si="96"/>
        <v>1.108688784</v>
      </c>
    </row>
    <row r="129">
      <c r="E129" s="68"/>
      <c r="F129" s="68"/>
      <c r="G129" s="68"/>
    </row>
    <row r="130">
      <c r="A130" s="1" t="s">
        <v>18</v>
      </c>
      <c r="E130" s="67" t="s">
        <v>18</v>
      </c>
      <c r="F130" s="68"/>
      <c r="G130" s="68"/>
    </row>
    <row r="131">
      <c r="A131" s="17" t="s">
        <v>429</v>
      </c>
      <c r="B131" s="1">
        <v>2448.6</v>
      </c>
      <c r="C131" s="1">
        <v>27.45</v>
      </c>
      <c r="E131" s="69">
        <v>1.0</v>
      </c>
      <c r="F131" s="68">
        <f t="shared" ref="F131:G131" si="97">B131/B$131</f>
        <v>1</v>
      </c>
      <c r="G131" s="68">
        <f t="shared" si="97"/>
        <v>1</v>
      </c>
    </row>
    <row r="132">
      <c r="A132" s="17" t="s">
        <v>430</v>
      </c>
      <c r="B132" s="1">
        <v>2766.84</v>
      </c>
      <c r="C132" s="1">
        <v>37.49</v>
      </c>
      <c r="E132" s="69">
        <v>2.0</v>
      </c>
      <c r="F132" s="68">
        <f t="shared" ref="F132:G132" si="98">B132/B$131</f>
        <v>1.129968145</v>
      </c>
      <c r="G132" s="68">
        <f t="shared" si="98"/>
        <v>1.36575592</v>
      </c>
    </row>
    <row r="133">
      <c r="A133" s="17" t="s">
        <v>431</v>
      </c>
      <c r="B133" s="1">
        <v>9371.94</v>
      </c>
      <c r="C133" s="1">
        <v>170.21</v>
      </c>
      <c r="E133" s="69">
        <v>3.0</v>
      </c>
      <c r="F133" s="68">
        <f t="shared" ref="F133:G133" si="99">B133/B$131</f>
        <v>3.827468758</v>
      </c>
      <c r="G133" s="68">
        <f t="shared" si="99"/>
        <v>6.200728597</v>
      </c>
    </row>
    <row r="134">
      <c r="A134" s="17" t="s">
        <v>432</v>
      </c>
      <c r="B134" s="1">
        <v>7430.24</v>
      </c>
      <c r="C134" s="1">
        <v>170.75</v>
      </c>
      <c r="E134" s="69">
        <v>4.0</v>
      </c>
      <c r="F134" s="68">
        <f t="shared" ref="F134:G134" si="100">B134/B$131</f>
        <v>3.034485012</v>
      </c>
      <c r="G134" s="68">
        <f t="shared" si="100"/>
        <v>6.220400729</v>
      </c>
    </row>
    <row r="135">
      <c r="A135" s="17" t="s">
        <v>433</v>
      </c>
      <c r="B135" s="1">
        <v>4880.29</v>
      </c>
      <c r="C135" s="1">
        <v>121.79</v>
      </c>
      <c r="E135" s="69">
        <v>5.0</v>
      </c>
      <c r="F135" s="68">
        <f t="shared" ref="F135:G135" si="101">B135/B$131</f>
        <v>1.993094013</v>
      </c>
      <c r="G135" s="68">
        <f t="shared" si="101"/>
        <v>4.436794171</v>
      </c>
    </row>
    <row r="136">
      <c r="A136" s="17" t="s">
        <v>434</v>
      </c>
      <c r="B136" s="1">
        <v>7260.45</v>
      </c>
      <c r="C136" s="1">
        <v>182.97</v>
      </c>
      <c r="E136" s="69">
        <v>6.0</v>
      </c>
      <c r="F136" s="68">
        <f t="shared" ref="F136:G136" si="102">B136/B$131</f>
        <v>2.965143347</v>
      </c>
      <c r="G136" s="68">
        <f t="shared" si="102"/>
        <v>6.66557377</v>
      </c>
    </row>
    <row r="137">
      <c r="A137" s="17" t="s">
        <v>435</v>
      </c>
      <c r="B137" s="1">
        <v>1319.35</v>
      </c>
      <c r="C137" s="1">
        <v>45.57</v>
      </c>
      <c r="E137" s="69">
        <v>7.0</v>
      </c>
      <c r="F137" s="68">
        <f t="shared" ref="F137:G137" si="103">B137/B$131</f>
        <v>0.5388181001</v>
      </c>
      <c r="G137" s="68">
        <f t="shared" si="103"/>
        <v>1.66010929</v>
      </c>
    </row>
    <row r="138">
      <c r="A138" s="17" t="s">
        <v>708</v>
      </c>
      <c r="B138" s="1">
        <v>1151.7</v>
      </c>
      <c r="C138" s="1">
        <v>47.14</v>
      </c>
      <c r="E138" s="69">
        <v>8.0</v>
      </c>
      <c r="F138" s="68">
        <f t="shared" ref="F138:G138" si="104">B138/B$131</f>
        <v>0.4703504043</v>
      </c>
      <c r="G138" s="68">
        <f t="shared" si="104"/>
        <v>1.717304189</v>
      </c>
    </row>
    <row r="139">
      <c r="E139" s="68"/>
      <c r="F139" s="68"/>
      <c r="G139" s="68"/>
    </row>
    <row r="140">
      <c r="A140" s="1" t="s">
        <v>14</v>
      </c>
      <c r="E140" s="67" t="s">
        <v>14</v>
      </c>
      <c r="F140" s="68"/>
      <c r="G140" s="68"/>
    </row>
    <row r="141">
      <c r="A141" s="17" t="s">
        <v>429</v>
      </c>
      <c r="B141" s="1">
        <v>861.94</v>
      </c>
      <c r="C141" s="1">
        <v>33.13</v>
      </c>
      <c r="E141" s="69">
        <v>1.0</v>
      </c>
      <c r="F141" s="68">
        <f t="shared" ref="F141:G141" si="105">B141/B$141</f>
        <v>1</v>
      </c>
      <c r="G141" s="68">
        <f t="shared" si="105"/>
        <v>1</v>
      </c>
    </row>
    <row r="142">
      <c r="A142" s="17" t="s">
        <v>430</v>
      </c>
      <c r="B142" s="1">
        <v>903.76</v>
      </c>
      <c r="C142" s="1">
        <v>33.86</v>
      </c>
      <c r="E142" s="69">
        <v>2.0</v>
      </c>
      <c r="F142" s="68">
        <f t="shared" ref="F142:G142" si="106">B142/B$141</f>
        <v>1.048518458</v>
      </c>
      <c r="G142" s="68">
        <f t="shared" si="106"/>
        <v>1.02203441</v>
      </c>
    </row>
    <row r="143">
      <c r="A143" s="17" t="s">
        <v>431</v>
      </c>
      <c r="B143" s="1">
        <v>2782.66</v>
      </c>
      <c r="C143" s="1">
        <v>103.31</v>
      </c>
      <c r="E143" s="69">
        <v>3.0</v>
      </c>
      <c r="F143" s="68">
        <f t="shared" ref="F143:G143" si="107">B143/B$141</f>
        <v>3.228368564</v>
      </c>
      <c r="G143" s="68">
        <f t="shared" si="107"/>
        <v>3.118321763</v>
      </c>
    </row>
    <row r="144">
      <c r="A144" s="17" t="s">
        <v>432</v>
      </c>
      <c r="B144" s="1">
        <v>2397.96</v>
      </c>
      <c r="C144" s="1">
        <v>106.82</v>
      </c>
      <c r="E144" s="69">
        <v>4.0</v>
      </c>
      <c r="F144" s="68">
        <f t="shared" ref="F144:G144" si="108">B144/B$141</f>
        <v>2.782049795</v>
      </c>
      <c r="G144" s="68">
        <f t="shared" si="108"/>
        <v>3.224268035</v>
      </c>
    </row>
    <row r="145">
      <c r="A145" s="17" t="s">
        <v>433</v>
      </c>
      <c r="B145" s="1">
        <v>1721.54</v>
      </c>
      <c r="C145" s="1">
        <v>80.84</v>
      </c>
      <c r="E145" s="69">
        <v>5.0</v>
      </c>
      <c r="F145" s="68">
        <f t="shared" ref="F145:G145" si="109">B145/B$141</f>
        <v>1.997285194</v>
      </c>
      <c r="G145" s="68">
        <f t="shared" si="109"/>
        <v>2.440084516</v>
      </c>
    </row>
    <row r="146">
      <c r="A146" s="17" t="s">
        <v>434</v>
      </c>
      <c r="B146" s="1">
        <v>2291.93</v>
      </c>
      <c r="C146" s="1">
        <v>109.57</v>
      </c>
      <c r="E146" s="69">
        <v>6.0</v>
      </c>
      <c r="F146" s="68">
        <f t="shared" ref="F146:G146" si="110">B146/B$141</f>
        <v>2.659036592</v>
      </c>
      <c r="G146" s="68">
        <f t="shared" si="110"/>
        <v>3.307274374</v>
      </c>
    </row>
    <row r="147">
      <c r="A147" s="17" t="s">
        <v>435</v>
      </c>
      <c r="B147" s="1">
        <v>537.0</v>
      </c>
      <c r="C147" s="1">
        <v>38.35</v>
      </c>
      <c r="E147" s="69">
        <v>7.0</v>
      </c>
      <c r="F147" s="68">
        <f t="shared" ref="F147:G147" si="111">B147/B$141</f>
        <v>0.6230132028</v>
      </c>
      <c r="G147" s="68">
        <f t="shared" si="111"/>
        <v>1.157561123</v>
      </c>
    </row>
    <row r="148">
      <c r="A148" s="17" t="s">
        <v>708</v>
      </c>
      <c r="B148" s="1">
        <v>1407.57</v>
      </c>
      <c r="C148" s="1">
        <v>41.81</v>
      </c>
      <c r="E148" s="69">
        <v>8.0</v>
      </c>
      <c r="F148" s="68">
        <f t="shared" ref="F148:G148" si="112">B148/B$141</f>
        <v>1.633025501</v>
      </c>
      <c r="G148" s="68">
        <f t="shared" si="112"/>
        <v>1.261998189</v>
      </c>
    </row>
    <row r="149">
      <c r="E149" s="54"/>
      <c r="F149" s="54"/>
      <c r="G149" s="54"/>
    </row>
    <row r="150">
      <c r="E150" s="54"/>
      <c r="F150" s="54"/>
      <c r="G150" s="54"/>
    </row>
    <row r="151">
      <c r="E151" s="54"/>
      <c r="F151" s="54"/>
      <c r="G151" s="54"/>
    </row>
    <row r="152">
      <c r="E152" s="54"/>
      <c r="F152" s="54"/>
      <c r="G152" s="54"/>
    </row>
    <row r="153">
      <c r="E153" s="54"/>
      <c r="F153" s="54"/>
      <c r="G153" s="54"/>
    </row>
    <row r="154">
      <c r="E154" s="54"/>
      <c r="F154" s="54"/>
      <c r="G154" s="54"/>
    </row>
    <row r="155">
      <c r="E155" s="54"/>
      <c r="F155" s="54"/>
      <c r="G155" s="54"/>
    </row>
    <row r="156">
      <c r="E156" s="54"/>
      <c r="F156" s="54"/>
      <c r="G156" s="54"/>
    </row>
    <row r="157">
      <c r="E157" s="54"/>
      <c r="F157" s="54"/>
      <c r="G157" s="54"/>
    </row>
    <row r="158">
      <c r="A158" s="1" t="s">
        <v>4</v>
      </c>
      <c r="E158" s="54"/>
      <c r="F158" s="54"/>
      <c r="G158" s="54"/>
    </row>
    <row r="159">
      <c r="A159" s="17" t="s">
        <v>429</v>
      </c>
      <c r="B159" s="24">
        <v>453.57</v>
      </c>
      <c r="C159" s="1">
        <v>23.47</v>
      </c>
      <c r="D159" s="8">
        <f t="shared" ref="D159:D166" si="113">B159/C159</f>
        <v>19.32552194</v>
      </c>
      <c r="E159" s="54"/>
      <c r="F159" s="54"/>
      <c r="G159" s="54"/>
    </row>
    <row r="160">
      <c r="A160" s="17" t="s">
        <v>430</v>
      </c>
      <c r="B160" s="24">
        <v>515.17</v>
      </c>
      <c r="C160" s="1">
        <v>22.11</v>
      </c>
      <c r="D160" s="8">
        <f t="shared" si="113"/>
        <v>23.3003166</v>
      </c>
      <c r="E160" s="8">
        <f t="shared" ref="E160:E166" si="114">1-B160/B159</f>
        <v>-0.1358114514</v>
      </c>
      <c r="F160" s="54">
        <f t="shared" ref="F160:F166" si="115">1-(C160/C159)</f>
        <v>0.05794631444</v>
      </c>
      <c r="G160" s="54">
        <f t="shared" ref="G160:G166" si="116">abs(F160-E160)</f>
        <v>0.1937577658</v>
      </c>
    </row>
    <row r="161">
      <c r="A161" s="17" t="s">
        <v>431</v>
      </c>
      <c r="B161" s="24">
        <v>1766.86</v>
      </c>
      <c r="C161" s="1">
        <v>63.94</v>
      </c>
      <c r="D161" s="8">
        <f t="shared" si="113"/>
        <v>27.63309353</v>
      </c>
      <c r="E161" s="8">
        <f t="shared" si="114"/>
        <v>-2.429663994</v>
      </c>
      <c r="F161" s="54">
        <f t="shared" si="115"/>
        <v>-1.891904116</v>
      </c>
      <c r="G161" s="54">
        <f t="shared" si="116"/>
        <v>0.5377598786</v>
      </c>
    </row>
    <row r="162">
      <c r="A162" s="17" t="s">
        <v>432</v>
      </c>
      <c r="B162" s="24">
        <v>1626.92</v>
      </c>
      <c r="C162" s="1">
        <v>70.81</v>
      </c>
      <c r="D162" s="8">
        <f t="shared" si="113"/>
        <v>22.97585087</v>
      </c>
      <c r="E162" s="8">
        <f t="shared" si="114"/>
        <v>0.07920265329</v>
      </c>
      <c r="F162" s="54">
        <f t="shared" si="115"/>
        <v>-0.1074444792</v>
      </c>
      <c r="G162" s="54">
        <f t="shared" si="116"/>
        <v>0.1866471325</v>
      </c>
    </row>
    <row r="163">
      <c r="A163" s="17" t="s">
        <v>433</v>
      </c>
      <c r="B163" s="24">
        <v>1248.42</v>
      </c>
      <c r="C163" s="1">
        <v>56.3</v>
      </c>
      <c r="D163" s="8">
        <f t="shared" si="113"/>
        <v>22.17442274</v>
      </c>
      <c r="E163" s="8">
        <f t="shared" si="114"/>
        <v>0.2326481941</v>
      </c>
      <c r="F163" s="54">
        <f t="shared" si="115"/>
        <v>0.2049145601</v>
      </c>
      <c r="G163" s="54">
        <f t="shared" si="116"/>
        <v>0.02773363404</v>
      </c>
    </row>
    <row r="164">
      <c r="A164" s="17" t="s">
        <v>434</v>
      </c>
      <c r="B164" s="24">
        <v>1483.91</v>
      </c>
      <c r="C164" s="1">
        <v>67.01</v>
      </c>
      <c r="D164" s="8">
        <f t="shared" si="113"/>
        <v>22.14460528</v>
      </c>
      <c r="E164" s="8">
        <f t="shared" si="114"/>
        <v>-0.1886304289</v>
      </c>
      <c r="F164" s="54">
        <f t="shared" si="115"/>
        <v>-0.1902309059</v>
      </c>
      <c r="G164" s="54">
        <f t="shared" si="116"/>
        <v>0.001600476999</v>
      </c>
    </row>
    <row r="165">
      <c r="A165" s="17" t="s">
        <v>435</v>
      </c>
      <c r="B165" s="24">
        <v>346.49</v>
      </c>
      <c r="C165" s="1">
        <v>24.42</v>
      </c>
      <c r="D165" s="8">
        <f t="shared" si="113"/>
        <v>14.18877969</v>
      </c>
      <c r="E165" s="8">
        <f t="shared" si="114"/>
        <v>0.7665020116</v>
      </c>
      <c r="F165" s="54">
        <f t="shared" si="115"/>
        <v>0.6355767796</v>
      </c>
      <c r="G165" s="54">
        <f t="shared" si="116"/>
        <v>0.130925232</v>
      </c>
    </row>
    <row r="166">
      <c r="A166" s="17" t="s">
        <v>708</v>
      </c>
      <c r="B166" s="24">
        <v>744.16</v>
      </c>
      <c r="C166" s="1">
        <v>25.66</v>
      </c>
      <c r="D166" s="8">
        <f t="shared" si="113"/>
        <v>29.00077942</v>
      </c>
      <c r="E166" s="8">
        <f t="shared" si="114"/>
        <v>-1.147709891</v>
      </c>
      <c r="F166" s="54">
        <f t="shared" si="115"/>
        <v>-0.05077805078</v>
      </c>
      <c r="G166" s="54">
        <f t="shared" si="116"/>
        <v>1.09693184</v>
      </c>
    </row>
    <row r="167">
      <c r="D167" s="8">
        <f>AVERAGE(D159:D166)</f>
        <v>22.59292126</v>
      </c>
      <c r="F167" s="54"/>
      <c r="G167" s="54">
        <f>AVERAGE(G160:G166)</f>
        <v>0.3107651371</v>
      </c>
    </row>
    <row r="168">
      <c r="A168" s="1" t="s">
        <v>9</v>
      </c>
      <c r="D168" s="8" t="str">
        <f t="shared" ref="D168:D176" si="117">B168/C168</f>
        <v>#DIV/0!</v>
      </c>
      <c r="F168" s="54"/>
      <c r="G168" s="54"/>
    </row>
    <row r="169">
      <c r="A169" s="17" t="s">
        <v>429</v>
      </c>
      <c r="B169" s="24">
        <v>290.04</v>
      </c>
      <c r="C169" s="1">
        <v>32.76</v>
      </c>
      <c r="D169" s="8">
        <f t="shared" si="117"/>
        <v>8.853479853</v>
      </c>
      <c r="F169" s="54"/>
      <c r="G169" s="54"/>
    </row>
    <row r="170">
      <c r="A170" s="17" t="s">
        <v>430</v>
      </c>
      <c r="B170" s="24">
        <v>275.64</v>
      </c>
      <c r="C170" s="1">
        <v>32.07</v>
      </c>
      <c r="D170" s="8">
        <f t="shared" si="117"/>
        <v>8.59494855</v>
      </c>
      <c r="E170" s="8">
        <f t="shared" ref="E170:E176" si="118">1-B170/B169</f>
        <v>0.04964832437</v>
      </c>
      <c r="F170" s="54">
        <f t="shared" ref="F170:F176" si="119">1-(C170/C169)</f>
        <v>0.02106227106</v>
      </c>
      <c r="G170" s="54">
        <f t="shared" ref="G170:G176" si="120">abs(F170-E170)</f>
        <v>0.02858605331</v>
      </c>
    </row>
    <row r="171">
      <c r="A171" s="17" t="s">
        <v>431</v>
      </c>
      <c r="B171" s="24">
        <v>397.8</v>
      </c>
      <c r="C171" s="1">
        <v>41.47</v>
      </c>
      <c r="D171" s="8">
        <f t="shared" si="117"/>
        <v>9.592476489</v>
      </c>
      <c r="E171" s="8">
        <f t="shared" si="118"/>
        <v>-0.4431867653</v>
      </c>
      <c r="F171" s="54">
        <f t="shared" si="119"/>
        <v>-0.2931088244</v>
      </c>
      <c r="G171" s="54">
        <f t="shared" si="120"/>
        <v>0.1500779409</v>
      </c>
    </row>
    <row r="172">
      <c r="A172" s="17" t="s">
        <v>432</v>
      </c>
      <c r="B172" s="24">
        <v>547.54</v>
      </c>
      <c r="C172" s="1">
        <v>63.7</v>
      </c>
      <c r="D172" s="8">
        <f t="shared" si="117"/>
        <v>8.595604396</v>
      </c>
      <c r="E172" s="8">
        <f t="shared" si="118"/>
        <v>-0.3764203117</v>
      </c>
      <c r="F172" s="54">
        <f t="shared" si="119"/>
        <v>-0.5360501567</v>
      </c>
      <c r="G172" s="54">
        <f t="shared" si="120"/>
        <v>0.159629845</v>
      </c>
    </row>
    <row r="173">
      <c r="A173" s="17" t="s">
        <v>433</v>
      </c>
      <c r="B173" s="24">
        <v>519.49</v>
      </c>
      <c r="C173" s="1">
        <v>62.16</v>
      </c>
      <c r="D173" s="8">
        <f t="shared" si="117"/>
        <v>8.357303732</v>
      </c>
      <c r="E173" s="8">
        <f t="shared" si="118"/>
        <v>0.05122913394</v>
      </c>
      <c r="F173" s="54">
        <f t="shared" si="119"/>
        <v>0.02417582418</v>
      </c>
      <c r="G173" s="54">
        <f t="shared" si="120"/>
        <v>0.02705330977</v>
      </c>
    </row>
    <row r="174">
      <c r="A174" s="17" t="s">
        <v>434</v>
      </c>
      <c r="B174" s="24">
        <v>340.58</v>
      </c>
      <c r="C174" s="1">
        <v>39.84</v>
      </c>
      <c r="D174" s="8">
        <f t="shared" si="117"/>
        <v>8.548694779</v>
      </c>
      <c r="E174" s="8">
        <f t="shared" si="118"/>
        <v>0.3443954648</v>
      </c>
      <c r="F174" s="54">
        <f t="shared" si="119"/>
        <v>0.3590733591</v>
      </c>
      <c r="G174" s="54">
        <f t="shared" si="120"/>
        <v>0.01467789429</v>
      </c>
    </row>
    <row r="175">
      <c r="A175" s="17" t="s">
        <v>435</v>
      </c>
      <c r="B175" s="24">
        <v>213.99</v>
      </c>
      <c r="C175" s="1">
        <v>30.94</v>
      </c>
      <c r="D175" s="8">
        <f t="shared" si="117"/>
        <v>6.916289593</v>
      </c>
      <c r="E175" s="8">
        <f t="shared" si="118"/>
        <v>0.3716894709</v>
      </c>
      <c r="F175" s="54">
        <f t="shared" si="119"/>
        <v>0.2233935743</v>
      </c>
      <c r="G175" s="54">
        <f t="shared" si="120"/>
        <v>0.1482958966</v>
      </c>
    </row>
    <row r="176">
      <c r="A176" s="17" t="s">
        <v>708</v>
      </c>
      <c r="B176" s="24">
        <v>208.14</v>
      </c>
      <c r="C176" s="1">
        <v>30.19</v>
      </c>
      <c r="D176" s="8">
        <f t="shared" si="117"/>
        <v>6.894335873</v>
      </c>
      <c r="E176" s="8">
        <f t="shared" si="118"/>
        <v>0.02733772606</v>
      </c>
      <c r="F176" s="54">
        <f t="shared" si="119"/>
        <v>0.02424046542</v>
      </c>
      <c r="G176" s="54">
        <f t="shared" si="120"/>
        <v>0.003097260645</v>
      </c>
    </row>
    <row r="177">
      <c r="D177" s="8">
        <f>AVERAGE(D169:D176)</f>
        <v>8.294141658</v>
      </c>
      <c r="F177" s="54"/>
      <c r="G177" s="54">
        <f>AVERAGE(G170:G176)</f>
        <v>0.07591688579</v>
      </c>
      <c r="J177" s="1">
        <v>15.83</v>
      </c>
      <c r="K177" s="8">
        <f t="shared" ref="K177:K184" si="121">J177*0.75</f>
        <v>11.8725</v>
      </c>
    </row>
    <row r="178">
      <c r="A178" s="1" t="s">
        <v>5</v>
      </c>
      <c r="D178" s="8" t="str">
        <f t="shared" ref="D178:D186" si="122">B178/C178</f>
        <v>#DIV/0!</v>
      </c>
      <c r="F178" s="54"/>
      <c r="G178" s="54"/>
      <c r="J178" s="1">
        <v>15.66</v>
      </c>
      <c r="K178" s="8">
        <f t="shared" si="121"/>
        <v>11.745</v>
      </c>
    </row>
    <row r="179">
      <c r="A179" s="17" t="s">
        <v>429</v>
      </c>
      <c r="B179" s="24">
        <v>16.85</v>
      </c>
      <c r="C179" s="26">
        <v>11.8725</v>
      </c>
      <c r="D179" s="8">
        <f t="shared" si="122"/>
        <v>1.419246157</v>
      </c>
      <c r="F179" s="54"/>
      <c r="G179" s="54"/>
      <c r="J179" s="1">
        <v>16.66</v>
      </c>
      <c r="K179" s="8">
        <f t="shared" si="121"/>
        <v>12.495</v>
      </c>
    </row>
    <row r="180">
      <c r="A180" s="17" t="s">
        <v>430</v>
      </c>
      <c r="B180" s="24">
        <v>16.53</v>
      </c>
      <c r="C180" s="26">
        <v>11.745000000000001</v>
      </c>
      <c r="D180" s="8">
        <f t="shared" si="122"/>
        <v>1.407407407</v>
      </c>
      <c r="E180" s="8">
        <f t="shared" ref="E180:E186" si="123">1-B180/B179</f>
        <v>0.01899109792</v>
      </c>
      <c r="F180" s="54">
        <f t="shared" ref="F180:F186" si="124">1-(C180/C179)</f>
        <v>0.01073910297</v>
      </c>
      <c r="G180" s="54">
        <f t="shared" ref="G180:G186" si="125">abs(F180-E180)</f>
        <v>0.008251994954</v>
      </c>
      <c r="J180" s="1">
        <v>21.13</v>
      </c>
      <c r="K180" s="8">
        <f t="shared" si="121"/>
        <v>15.8475</v>
      </c>
    </row>
    <row r="181">
      <c r="A181" s="17" t="s">
        <v>431</v>
      </c>
      <c r="B181" s="24">
        <v>16.75</v>
      </c>
      <c r="C181" s="26">
        <v>12.495000000000001</v>
      </c>
      <c r="D181" s="8">
        <f t="shared" si="122"/>
        <v>1.340536214</v>
      </c>
      <c r="E181" s="8">
        <f t="shared" si="123"/>
        <v>-0.01330913491</v>
      </c>
      <c r="F181" s="54">
        <f t="shared" si="124"/>
        <v>-0.06385696041</v>
      </c>
      <c r="G181" s="54">
        <f t="shared" si="125"/>
        <v>0.0505478255</v>
      </c>
      <c r="J181" s="1">
        <v>21.52</v>
      </c>
      <c r="K181" s="8">
        <f t="shared" si="121"/>
        <v>16.14</v>
      </c>
    </row>
    <row r="182">
      <c r="A182" s="17" t="s">
        <v>432</v>
      </c>
      <c r="B182" s="24">
        <v>22.68</v>
      </c>
      <c r="C182" s="26">
        <v>15.8475</v>
      </c>
      <c r="D182" s="8">
        <f t="shared" si="122"/>
        <v>1.431140558</v>
      </c>
      <c r="E182" s="8">
        <f t="shared" si="123"/>
        <v>-0.3540298507</v>
      </c>
      <c r="F182" s="54">
        <f t="shared" si="124"/>
        <v>-0.2683073229</v>
      </c>
      <c r="G182" s="54">
        <f t="shared" si="125"/>
        <v>0.08572252782</v>
      </c>
      <c r="J182" s="1">
        <v>20.35</v>
      </c>
      <c r="K182" s="8">
        <f t="shared" si="121"/>
        <v>15.2625</v>
      </c>
    </row>
    <row r="183">
      <c r="A183" s="17" t="s">
        <v>433</v>
      </c>
      <c r="B183" s="24">
        <v>22.17</v>
      </c>
      <c r="C183" s="26">
        <v>16.14</v>
      </c>
      <c r="D183" s="8">
        <f t="shared" si="122"/>
        <v>1.373605948</v>
      </c>
      <c r="E183" s="8">
        <f t="shared" si="123"/>
        <v>0.02248677249</v>
      </c>
      <c r="F183" s="54">
        <f t="shared" si="124"/>
        <v>-0.0184571699</v>
      </c>
      <c r="G183" s="54">
        <f t="shared" si="125"/>
        <v>0.04094394239</v>
      </c>
      <c r="J183" s="1">
        <v>21.16</v>
      </c>
      <c r="K183" s="8">
        <f t="shared" si="121"/>
        <v>15.87</v>
      </c>
    </row>
    <row r="184">
      <c r="A184" s="17" t="s">
        <v>434</v>
      </c>
      <c r="B184" s="24">
        <v>20.19</v>
      </c>
      <c r="C184" s="26">
        <v>15.262500000000001</v>
      </c>
      <c r="D184" s="8">
        <f t="shared" si="122"/>
        <v>1.322850123</v>
      </c>
      <c r="E184" s="8">
        <f t="shared" si="123"/>
        <v>0.08930987821</v>
      </c>
      <c r="F184" s="54">
        <f t="shared" si="124"/>
        <v>0.05436802974</v>
      </c>
      <c r="G184" s="54">
        <f t="shared" si="125"/>
        <v>0.03494184847</v>
      </c>
      <c r="J184" s="1">
        <v>20.25</v>
      </c>
      <c r="K184" s="8">
        <f t="shared" si="121"/>
        <v>15.1875</v>
      </c>
    </row>
    <row r="185">
      <c r="A185" s="17" t="s">
        <v>435</v>
      </c>
      <c r="B185" s="24">
        <v>21.45</v>
      </c>
      <c r="C185" s="26">
        <v>15.870000000000001</v>
      </c>
      <c r="D185" s="8">
        <f t="shared" si="122"/>
        <v>1.351606805</v>
      </c>
      <c r="E185" s="8">
        <f t="shared" si="123"/>
        <v>-0.06240713224</v>
      </c>
      <c r="F185" s="54">
        <f t="shared" si="124"/>
        <v>-0.0398034398</v>
      </c>
      <c r="G185" s="54">
        <f t="shared" si="125"/>
        <v>0.02260369244</v>
      </c>
    </row>
    <row r="186">
      <c r="A186" s="17" t="s">
        <v>708</v>
      </c>
      <c r="B186" s="24">
        <v>19.93</v>
      </c>
      <c r="C186" s="26">
        <v>15.1875</v>
      </c>
      <c r="D186" s="8">
        <f t="shared" si="122"/>
        <v>1.312263374</v>
      </c>
      <c r="E186" s="8">
        <f t="shared" si="123"/>
        <v>0.07086247086</v>
      </c>
      <c r="F186" s="54">
        <f t="shared" si="124"/>
        <v>0.04300567108</v>
      </c>
      <c r="G186" s="54">
        <f t="shared" si="125"/>
        <v>0.02785679978</v>
      </c>
    </row>
    <row r="187">
      <c r="D187" s="8">
        <f>AVERAGE(D179:D186)</f>
        <v>1.369832074</v>
      </c>
      <c r="F187" s="54"/>
      <c r="G187" s="54">
        <f>AVERAGE(G180:G186)</f>
        <v>0.03869551877</v>
      </c>
    </row>
    <row r="188">
      <c r="A188" s="1" t="s">
        <v>16</v>
      </c>
      <c r="D188" s="8" t="str">
        <f t="shared" ref="D188:D196" si="126">B188/C188</f>
        <v>#DIV/0!</v>
      </c>
      <c r="F188" s="54"/>
      <c r="G188" s="54"/>
    </row>
    <row r="189">
      <c r="A189" s="17" t="s">
        <v>429</v>
      </c>
      <c r="B189" s="1">
        <v>2468.62</v>
      </c>
      <c r="C189" s="1">
        <v>28.33</v>
      </c>
      <c r="D189" s="8">
        <f t="shared" si="126"/>
        <v>87.13801624</v>
      </c>
      <c r="F189" s="54"/>
      <c r="G189" s="54"/>
      <c r="J189" s="1" t="s">
        <v>1003</v>
      </c>
    </row>
    <row r="190">
      <c r="A190" s="17" t="s">
        <v>430</v>
      </c>
      <c r="B190" s="1">
        <v>2821.26</v>
      </c>
      <c r="C190" s="1">
        <v>30.4</v>
      </c>
      <c r="D190" s="8">
        <f t="shared" si="126"/>
        <v>92.80460526</v>
      </c>
      <c r="F190" s="54">
        <f t="shared" ref="F190:F196" si="127">1-(C190/C189)</f>
        <v>-0.0730674197</v>
      </c>
      <c r="G190" s="54">
        <f t="shared" ref="G190:G196" si="128">abs(F190-E190)</f>
        <v>0.0730674197</v>
      </c>
    </row>
    <row r="191">
      <c r="A191" s="17" t="s">
        <v>431</v>
      </c>
      <c r="B191" s="1">
        <v>10723.64</v>
      </c>
      <c r="C191" s="1">
        <v>118.83</v>
      </c>
      <c r="D191" s="8">
        <f t="shared" si="126"/>
        <v>90.24354119</v>
      </c>
      <c r="E191" s="8">
        <f t="shared" ref="E191:E197" si="129">1-B191/B190</f>
        <v>-2.801010896</v>
      </c>
      <c r="F191" s="54">
        <f t="shared" si="127"/>
        <v>-2.908881579</v>
      </c>
      <c r="G191" s="54">
        <f t="shared" si="128"/>
        <v>0.1078706831</v>
      </c>
    </row>
    <row r="192">
      <c r="A192" s="17" t="s">
        <v>432</v>
      </c>
      <c r="B192" s="1">
        <v>10085.69</v>
      </c>
      <c r="C192" s="1">
        <v>130.78</v>
      </c>
      <c r="D192" s="8">
        <f t="shared" si="126"/>
        <v>77.11951369</v>
      </c>
      <c r="E192" s="8">
        <f t="shared" si="129"/>
        <v>0.05949006121</v>
      </c>
      <c r="F192" s="54">
        <f t="shared" si="127"/>
        <v>-0.1005638307</v>
      </c>
      <c r="G192" s="54">
        <f t="shared" si="128"/>
        <v>0.1600538919</v>
      </c>
    </row>
    <row r="193">
      <c r="A193" s="17" t="s">
        <v>433</v>
      </c>
      <c r="B193" s="1">
        <v>7426.68</v>
      </c>
      <c r="C193" s="1">
        <v>95.89</v>
      </c>
      <c r="D193" s="8">
        <f t="shared" si="126"/>
        <v>77.44999479</v>
      </c>
      <c r="E193" s="8">
        <f t="shared" si="129"/>
        <v>0.263641853</v>
      </c>
      <c r="F193" s="54">
        <f t="shared" si="127"/>
        <v>0.2667839119</v>
      </c>
      <c r="G193" s="54">
        <f t="shared" si="128"/>
        <v>0.003142058951</v>
      </c>
      <c r="J193" s="1">
        <v>1.0</v>
      </c>
      <c r="K193" s="8">
        <v>22.5929212581972</v>
      </c>
    </row>
    <row r="194">
      <c r="A194" s="17" t="s">
        <v>434</v>
      </c>
      <c r="B194" s="1">
        <v>9150.32</v>
      </c>
      <c r="C194" s="1">
        <v>126.39</v>
      </c>
      <c r="D194" s="8">
        <f t="shared" si="126"/>
        <v>72.3974998</v>
      </c>
      <c r="E194" s="8">
        <f t="shared" si="129"/>
        <v>-0.2320875546</v>
      </c>
      <c r="F194" s="54">
        <f t="shared" si="127"/>
        <v>-0.3180727917</v>
      </c>
      <c r="G194" s="54">
        <f t="shared" si="128"/>
        <v>0.08598523714</v>
      </c>
      <c r="J194" s="1">
        <v>2.0</v>
      </c>
      <c r="K194" s="1">
        <v>35.3294539</v>
      </c>
    </row>
    <row r="195">
      <c r="A195" s="17" t="s">
        <v>435</v>
      </c>
      <c r="B195" s="1">
        <v>1672.4</v>
      </c>
      <c r="C195" s="1">
        <v>35.54</v>
      </c>
      <c r="D195" s="8">
        <f t="shared" si="126"/>
        <v>47.05683737</v>
      </c>
      <c r="E195" s="8">
        <f t="shared" si="129"/>
        <v>0.8172304357</v>
      </c>
      <c r="F195" s="54">
        <f t="shared" si="127"/>
        <v>0.7188068676</v>
      </c>
      <c r="G195" s="54">
        <f t="shared" si="128"/>
        <v>0.09842356802</v>
      </c>
      <c r="J195" s="1">
        <v>3.0</v>
      </c>
      <c r="K195" s="8">
        <v>8.294141658143149</v>
      </c>
    </row>
    <row r="196">
      <c r="A196" s="17" t="s">
        <v>708</v>
      </c>
      <c r="B196" s="1">
        <v>1568.04</v>
      </c>
      <c r="C196" s="1">
        <v>34.59</v>
      </c>
      <c r="D196" s="8">
        <f t="shared" si="126"/>
        <v>45.33217693</v>
      </c>
      <c r="E196" s="8">
        <f t="shared" si="129"/>
        <v>0.06240133939</v>
      </c>
      <c r="F196" s="54">
        <f t="shared" si="127"/>
        <v>0.02673044457</v>
      </c>
      <c r="G196" s="54">
        <f t="shared" si="128"/>
        <v>0.03567089482</v>
      </c>
      <c r="J196" s="1">
        <v>4.0</v>
      </c>
      <c r="K196" s="8">
        <v>1.3698320735013403</v>
      </c>
    </row>
    <row r="197">
      <c r="D197" s="8">
        <f>AVERAGE(D189:D196)</f>
        <v>73.69277316</v>
      </c>
      <c r="E197" s="8">
        <f t="shared" si="129"/>
        <v>1</v>
      </c>
      <c r="F197" s="54"/>
      <c r="G197" s="54">
        <f>AVERAGE(G190:G196)</f>
        <v>0.08060196481</v>
      </c>
      <c r="J197" s="1">
        <v>5.0</v>
      </c>
      <c r="K197" s="1">
        <v>21.34928739</v>
      </c>
    </row>
    <row r="198">
      <c r="A198" s="1" t="s">
        <v>701</v>
      </c>
      <c r="D198" s="8" t="str">
        <f t="shared" ref="D198:D206" si="130">B198/C198</f>
        <v>#DIV/0!</v>
      </c>
      <c r="F198" s="54"/>
      <c r="G198" s="54"/>
      <c r="J198" s="1">
        <v>6.0</v>
      </c>
      <c r="K198" s="8">
        <v>73.69277315809494</v>
      </c>
    </row>
    <row r="199">
      <c r="A199" s="17" t="s">
        <v>429</v>
      </c>
      <c r="B199" s="1">
        <v>318.67</v>
      </c>
      <c r="C199" s="1">
        <v>31.65</v>
      </c>
      <c r="D199" s="8">
        <f t="shared" si="130"/>
        <v>10.0685624</v>
      </c>
      <c r="F199" s="54"/>
      <c r="G199" s="54"/>
      <c r="J199" s="1">
        <v>7.0</v>
      </c>
      <c r="K199" s="8">
        <v>9.668911274381282</v>
      </c>
    </row>
    <row r="200">
      <c r="A200" s="17" t="s">
        <v>430</v>
      </c>
      <c r="B200" s="1">
        <v>303.51</v>
      </c>
      <c r="C200" s="1">
        <v>31.16</v>
      </c>
      <c r="D200" s="8">
        <f t="shared" si="130"/>
        <v>9.740372272</v>
      </c>
      <c r="E200" s="8">
        <f t="shared" ref="E200:E206" si="131">1-B200/B199</f>
        <v>0.04757272413</v>
      </c>
      <c r="F200" s="54">
        <f t="shared" ref="F200:F206" si="132">1-(C200/C199)</f>
        <v>0.01548183254</v>
      </c>
      <c r="G200" s="54">
        <f t="shared" ref="G200:G206" si="133">abs(F200-E200)</f>
        <v>0.03209089159</v>
      </c>
      <c r="J200" s="1">
        <v>8.0</v>
      </c>
      <c r="K200" s="8">
        <v>49.339589146457826</v>
      </c>
    </row>
    <row r="201">
      <c r="A201" s="17" t="s">
        <v>431</v>
      </c>
      <c r="B201" s="1">
        <v>302.54</v>
      </c>
      <c r="C201" s="1">
        <v>31.14</v>
      </c>
      <c r="D201" s="8">
        <f t="shared" si="130"/>
        <v>9.715478484</v>
      </c>
      <c r="E201" s="8">
        <f t="shared" si="131"/>
        <v>0.003195940826</v>
      </c>
      <c r="F201" s="54">
        <f t="shared" si="132"/>
        <v>0.0006418485237</v>
      </c>
      <c r="G201" s="54">
        <f t="shared" si="133"/>
        <v>0.002554092302</v>
      </c>
      <c r="J201" s="1">
        <v>9.0</v>
      </c>
      <c r="K201" s="8">
        <v>23.996657170808966</v>
      </c>
    </row>
    <row r="202">
      <c r="A202" s="17" t="s">
        <v>432</v>
      </c>
      <c r="B202" s="1">
        <v>431.66</v>
      </c>
      <c r="C202" s="1">
        <v>40.68</v>
      </c>
      <c r="D202" s="8">
        <f t="shared" si="130"/>
        <v>10.61111111</v>
      </c>
      <c r="E202" s="8">
        <f t="shared" si="131"/>
        <v>-0.4267865406</v>
      </c>
      <c r="F202" s="54">
        <f t="shared" si="132"/>
        <v>-0.3063583815</v>
      </c>
      <c r="G202" s="54">
        <f t="shared" si="133"/>
        <v>0.1204281591</v>
      </c>
      <c r="J202" s="1">
        <v>10.0</v>
      </c>
      <c r="K202" s="1">
        <v>4.568934</v>
      </c>
    </row>
    <row r="203">
      <c r="A203" s="17" t="s">
        <v>433</v>
      </c>
      <c r="B203" s="1">
        <v>439.26</v>
      </c>
      <c r="C203" s="1">
        <v>41.2</v>
      </c>
      <c r="D203" s="8">
        <f t="shared" si="130"/>
        <v>10.66165049</v>
      </c>
      <c r="E203" s="8">
        <f t="shared" si="131"/>
        <v>-0.01760644952</v>
      </c>
      <c r="F203" s="54">
        <f t="shared" si="132"/>
        <v>-0.0127826942</v>
      </c>
      <c r="G203" s="54">
        <f t="shared" si="133"/>
        <v>0.004823755322</v>
      </c>
      <c r="J203" s="1">
        <v>11.0</v>
      </c>
    </row>
    <row r="204">
      <c r="A204" s="17" t="s">
        <v>434</v>
      </c>
      <c r="B204" s="1">
        <v>311.66</v>
      </c>
      <c r="C204" s="1">
        <v>35.26</v>
      </c>
      <c r="D204" s="8">
        <f t="shared" si="130"/>
        <v>8.838910947</v>
      </c>
      <c r="E204" s="8">
        <f t="shared" si="131"/>
        <v>0.2904885489</v>
      </c>
      <c r="F204" s="54">
        <f t="shared" si="132"/>
        <v>0.1441747573</v>
      </c>
      <c r="G204" s="54">
        <f t="shared" si="133"/>
        <v>0.1463137916</v>
      </c>
      <c r="J204" s="1">
        <v>12.0</v>
      </c>
      <c r="K204" s="8">
        <f>GEOMEAN(K193:K202)</f>
        <v>15.39180353</v>
      </c>
    </row>
    <row r="205">
      <c r="A205" s="17" t="s">
        <v>435</v>
      </c>
      <c r="B205" s="1">
        <v>320.89</v>
      </c>
      <c r="C205" s="1">
        <v>36.41</v>
      </c>
      <c r="D205" s="8">
        <f t="shared" si="130"/>
        <v>8.813238121</v>
      </c>
      <c r="E205" s="8">
        <f t="shared" si="131"/>
        <v>-0.02961560675</v>
      </c>
      <c r="F205" s="54">
        <f t="shared" si="132"/>
        <v>-0.03261486103</v>
      </c>
      <c r="G205" s="54">
        <f t="shared" si="133"/>
        <v>0.002999254281</v>
      </c>
    </row>
    <row r="206">
      <c r="A206" s="17" t="s">
        <v>708</v>
      </c>
      <c r="B206" s="1">
        <v>312.37</v>
      </c>
      <c r="C206" s="1">
        <v>35.09</v>
      </c>
      <c r="D206" s="8">
        <f t="shared" si="130"/>
        <v>8.901966372</v>
      </c>
      <c r="E206" s="8">
        <f t="shared" si="131"/>
        <v>0.0265511546</v>
      </c>
      <c r="F206" s="54">
        <f t="shared" si="132"/>
        <v>0.03625377644</v>
      </c>
      <c r="G206" s="54">
        <f t="shared" si="133"/>
        <v>0.009702621834</v>
      </c>
    </row>
    <row r="207">
      <c r="D207" s="8">
        <f>AVERAGE(D199:D206)</f>
        <v>9.668911274</v>
      </c>
      <c r="F207" s="54"/>
      <c r="G207" s="54">
        <f>AVERAGE(G200:G206)</f>
        <v>0.04555893801</v>
      </c>
    </row>
    <row r="208">
      <c r="A208" s="1" t="s">
        <v>18</v>
      </c>
      <c r="D208" s="8" t="str">
        <f t="shared" ref="D208:D216" si="134">B208/C208</f>
        <v>#DIV/0!</v>
      </c>
      <c r="F208" s="54"/>
      <c r="G208" s="54"/>
    </row>
    <row r="209">
      <c r="A209" s="17" t="s">
        <v>429</v>
      </c>
      <c r="B209" s="1">
        <v>2448.6</v>
      </c>
      <c r="C209" s="1">
        <v>27.45</v>
      </c>
      <c r="D209" s="8">
        <f t="shared" si="134"/>
        <v>89.20218579</v>
      </c>
      <c r="F209" s="54"/>
      <c r="G209" s="54"/>
    </row>
    <row r="210">
      <c r="A210" s="17" t="s">
        <v>430</v>
      </c>
      <c r="B210" s="1">
        <v>2766.84</v>
      </c>
      <c r="C210" s="1">
        <v>37.49</v>
      </c>
      <c r="D210" s="8">
        <f t="shared" si="134"/>
        <v>73.80208055</v>
      </c>
      <c r="E210" s="8">
        <f t="shared" ref="E210:E216" si="135">1-B210/B209</f>
        <v>-0.1299681451</v>
      </c>
      <c r="F210" s="54">
        <f t="shared" ref="F210:F216" si="136">1-(C210/C209)</f>
        <v>-0.3657559199</v>
      </c>
      <c r="G210" s="54">
        <f t="shared" ref="G210:G216" si="137">abs(F210-E210)</f>
        <v>0.2357877748</v>
      </c>
    </row>
    <row r="211">
      <c r="A211" s="17" t="s">
        <v>431</v>
      </c>
      <c r="B211" s="1">
        <v>9371.94</v>
      </c>
      <c r="C211" s="1">
        <v>170.21</v>
      </c>
      <c r="D211" s="8">
        <f t="shared" si="134"/>
        <v>55.06104224</v>
      </c>
      <c r="E211" s="8">
        <f t="shared" si="135"/>
        <v>-2.38723598</v>
      </c>
      <c r="F211" s="54">
        <f t="shared" si="136"/>
        <v>-3.540144038</v>
      </c>
      <c r="G211" s="54">
        <f t="shared" si="137"/>
        <v>1.152908058</v>
      </c>
    </row>
    <row r="212">
      <c r="A212" s="17" t="s">
        <v>432</v>
      </c>
      <c r="B212" s="1">
        <v>7430.24</v>
      </c>
      <c r="C212" s="1">
        <v>170.75</v>
      </c>
      <c r="D212" s="8">
        <f t="shared" si="134"/>
        <v>43.51531479</v>
      </c>
      <c r="E212" s="8">
        <f t="shared" si="135"/>
        <v>0.207182291</v>
      </c>
      <c r="F212" s="54">
        <f t="shared" si="136"/>
        <v>-0.003172551554</v>
      </c>
      <c r="G212" s="54">
        <f t="shared" si="137"/>
        <v>0.2103548425</v>
      </c>
    </row>
    <row r="213">
      <c r="A213" s="17" t="s">
        <v>433</v>
      </c>
      <c r="B213" s="1">
        <v>4880.29</v>
      </c>
      <c r="C213" s="1">
        <v>121.79</v>
      </c>
      <c r="D213" s="8">
        <f t="shared" si="134"/>
        <v>40.07135233</v>
      </c>
      <c r="E213" s="8">
        <f t="shared" si="135"/>
        <v>0.3431854153</v>
      </c>
      <c r="F213" s="54">
        <f t="shared" si="136"/>
        <v>0.2867349927</v>
      </c>
      <c r="G213" s="54">
        <f t="shared" si="137"/>
        <v>0.0564504226</v>
      </c>
    </row>
    <row r="214">
      <c r="A214" s="17" t="s">
        <v>434</v>
      </c>
      <c r="B214" s="1">
        <v>7260.45</v>
      </c>
      <c r="C214" s="1">
        <v>182.97</v>
      </c>
      <c r="D214" s="8">
        <f t="shared" si="134"/>
        <v>39.68109526</v>
      </c>
      <c r="E214" s="8">
        <f t="shared" si="135"/>
        <v>-0.4877087222</v>
      </c>
      <c r="F214" s="54">
        <f t="shared" si="136"/>
        <v>-0.5023400936</v>
      </c>
      <c r="G214" s="54">
        <f t="shared" si="137"/>
        <v>0.01463137138</v>
      </c>
    </row>
    <row r="215">
      <c r="A215" s="17" t="s">
        <v>435</v>
      </c>
      <c r="B215" s="1">
        <v>1319.35</v>
      </c>
      <c r="C215" s="1">
        <v>45.57</v>
      </c>
      <c r="D215" s="8">
        <f t="shared" si="134"/>
        <v>28.95216151</v>
      </c>
      <c r="E215" s="8">
        <f t="shared" si="135"/>
        <v>0.8182826133</v>
      </c>
      <c r="F215" s="54">
        <f t="shared" si="136"/>
        <v>0.7509427775</v>
      </c>
      <c r="G215" s="54">
        <f t="shared" si="137"/>
        <v>0.06733983583</v>
      </c>
    </row>
    <row r="216">
      <c r="A216" s="17" t="s">
        <v>708</v>
      </c>
      <c r="B216" s="1">
        <v>1151.7</v>
      </c>
      <c r="C216" s="1">
        <v>47.14</v>
      </c>
      <c r="D216" s="8">
        <f t="shared" si="134"/>
        <v>24.4314807</v>
      </c>
      <c r="E216" s="8">
        <f t="shared" si="135"/>
        <v>0.1270701482</v>
      </c>
      <c r="F216" s="54">
        <f t="shared" si="136"/>
        <v>-0.03445249067</v>
      </c>
      <c r="G216" s="54">
        <f t="shared" si="137"/>
        <v>0.1615226389</v>
      </c>
    </row>
    <row r="217">
      <c r="D217" s="8">
        <f>AVERAGE(D209:D216)</f>
        <v>49.33958915</v>
      </c>
      <c r="F217" s="54"/>
      <c r="G217" s="54">
        <f>AVERAGE(G210:G216)</f>
        <v>0.271284992</v>
      </c>
    </row>
    <row r="218">
      <c r="A218" s="1" t="s">
        <v>14</v>
      </c>
      <c r="D218" s="8" t="str">
        <f t="shared" ref="D218:D226" si="138">B218/C218</f>
        <v>#DIV/0!</v>
      </c>
      <c r="F218" s="54"/>
      <c r="G218" s="54"/>
    </row>
    <row r="219">
      <c r="A219" s="17" t="s">
        <v>429</v>
      </c>
      <c r="B219" s="1">
        <v>861.94</v>
      </c>
      <c r="C219" s="1">
        <v>33.13</v>
      </c>
      <c r="D219" s="8">
        <f t="shared" si="138"/>
        <v>26.01690311</v>
      </c>
      <c r="F219" s="54"/>
      <c r="G219" s="54"/>
    </row>
    <row r="220">
      <c r="A220" s="17" t="s">
        <v>430</v>
      </c>
      <c r="B220" s="1">
        <v>903.76</v>
      </c>
      <c r="C220" s="1">
        <v>33.86</v>
      </c>
      <c r="D220" s="8">
        <f t="shared" si="138"/>
        <v>26.69108092</v>
      </c>
      <c r="E220" s="8">
        <f t="shared" ref="E220:E226" si="139">1-B220/B219</f>
        <v>-0.04851845836</v>
      </c>
      <c r="F220" s="54">
        <f t="shared" ref="F220:F226" si="140">1-(C220/C219)</f>
        <v>-0.0220344099</v>
      </c>
      <c r="G220" s="54">
        <f t="shared" ref="G220:G226" si="141">abs(F220-E220)</f>
        <v>0.02648404846</v>
      </c>
    </row>
    <row r="221">
      <c r="A221" s="17" t="s">
        <v>431</v>
      </c>
      <c r="B221" s="1">
        <v>2782.66</v>
      </c>
      <c r="C221" s="1">
        <v>103.31</v>
      </c>
      <c r="D221" s="8">
        <f t="shared" si="138"/>
        <v>26.93504985</v>
      </c>
      <c r="E221" s="8">
        <f t="shared" si="139"/>
        <v>-2.078981145</v>
      </c>
      <c r="F221" s="54">
        <f t="shared" si="140"/>
        <v>-2.051092735</v>
      </c>
      <c r="G221" s="54">
        <f t="shared" si="141"/>
        <v>0.02788841065</v>
      </c>
    </row>
    <row r="222">
      <c r="A222" s="17" t="s">
        <v>432</v>
      </c>
      <c r="B222" s="1">
        <v>2397.96</v>
      </c>
      <c r="C222" s="1">
        <v>106.82</v>
      </c>
      <c r="D222" s="8">
        <f t="shared" si="138"/>
        <v>22.44860513</v>
      </c>
      <c r="E222" s="8">
        <f t="shared" si="139"/>
        <v>0.1382490135</v>
      </c>
      <c r="F222" s="54">
        <f t="shared" si="140"/>
        <v>-0.0339754138</v>
      </c>
      <c r="G222" s="54">
        <f t="shared" si="141"/>
        <v>0.1722244273</v>
      </c>
    </row>
    <row r="223">
      <c r="A223" s="17" t="s">
        <v>433</v>
      </c>
      <c r="B223" s="1">
        <v>1721.54</v>
      </c>
      <c r="C223" s="1">
        <v>80.84</v>
      </c>
      <c r="D223" s="8">
        <f t="shared" si="138"/>
        <v>21.29564572</v>
      </c>
      <c r="E223" s="8">
        <f t="shared" si="139"/>
        <v>0.2820814359</v>
      </c>
      <c r="F223" s="54">
        <f t="shared" si="140"/>
        <v>0.2432128815</v>
      </c>
      <c r="G223" s="54">
        <f t="shared" si="141"/>
        <v>0.0388685544</v>
      </c>
    </row>
    <row r="224">
      <c r="A224" s="17" t="s">
        <v>434</v>
      </c>
      <c r="B224" s="1">
        <v>2291.93</v>
      </c>
      <c r="C224" s="1">
        <v>109.57</v>
      </c>
      <c r="D224" s="8">
        <f t="shared" si="138"/>
        <v>20.91749566</v>
      </c>
      <c r="E224" s="8">
        <f t="shared" si="139"/>
        <v>-0.3313254412</v>
      </c>
      <c r="F224" s="54">
        <f t="shared" si="140"/>
        <v>-0.3553933696</v>
      </c>
      <c r="G224" s="54">
        <f t="shared" si="141"/>
        <v>0.02406792844</v>
      </c>
    </row>
    <row r="225">
      <c r="A225" s="17" t="s">
        <v>435</v>
      </c>
      <c r="B225" s="1">
        <v>537.0</v>
      </c>
      <c r="C225" s="1">
        <v>38.35</v>
      </c>
      <c r="D225" s="8">
        <f t="shared" si="138"/>
        <v>14.00260756</v>
      </c>
      <c r="E225" s="8">
        <f t="shared" si="139"/>
        <v>0.7656996505</v>
      </c>
      <c r="F225" s="54">
        <f t="shared" si="140"/>
        <v>0.6499954367</v>
      </c>
      <c r="G225" s="54">
        <f t="shared" si="141"/>
        <v>0.1157042138</v>
      </c>
    </row>
    <row r="226">
      <c r="A226" s="17" t="s">
        <v>708</v>
      </c>
      <c r="B226" s="1">
        <v>1407.57</v>
      </c>
      <c r="C226" s="1">
        <v>41.81</v>
      </c>
      <c r="D226" s="8">
        <f t="shared" si="138"/>
        <v>33.66586941</v>
      </c>
      <c r="E226" s="8">
        <f t="shared" si="139"/>
        <v>-1.621173184</v>
      </c>
      <c r="F226" s="54">
        <f t="shared" si="140"/>
        <v>-0.09022164276</v>
      </c>
      <c r="G226" s="54">
        <f t="shared" si="141"/>
        <v>1.530951542</v>
      </c>
    </row>
    <row r="227">
      <c r="D227" s="8">
        <f>AVERAGE(D219:D226)</f>
        <v>23.99665717</v>
      </c>
      <c r="E227" s="54"/>
      <c r="F227" s="54"/>
      <c r="G227" s="54">
        <f>AVERAGE(G220:G226)</f>
        <v>0.2765984464</v>
      </c>
    </row>
    <row r="228">
      <c r="E228" s="54"/>
      <c r="F228" s="54"/>
      <c r="G228" s="54"/>
    </row>
    <row r="229">
      <c r="E229" s="54"/>
      <c r="F229" s="54"/>
      <c r="G229" s="54"/>
    </row>
    <row r="230">
      <c r="E230" s="54"/>
      <c r="F230" s="54"/>
      <c r="G230" s="54"/>
    </row>
    <row r="231">
      <c r="E231" s="54"/>
      <c r="F231" s="54"/>
      <c r="G231" s="54"/>
    </row>
    <row r="232">
      <c r="E232" s="54"/>
      <c r="F232" s="54"/>
      <c r="G232" s="54"/>
    </row>
    <row r="233">
      <c r="E233" s="54"/>
      <c r="F233" s="54"/>
      <c r="G233" s="54"/>
      <c r="J233" s="8">
        <v>0.31076513711595366</v>
      </c>
    </row>
    <row r="234">
      <c r="E234" s="54"/>
      <c r="F234" s="54"/>
      <c r="G234" s="54"/>
      <c r="J234" s="8">
        <v>0.07591688579164035</v>
      </c>
    </row>
    <row r="235">
      <c r="E235" s="54"/>
      <c r="F235" s="54"/>
      <c r="G235" s="54"/>
      <c r="J235" s="8">
        <v>0.038695518765711125</v>
      </c>
    </row>
    <row r="236">
      <c r="E236" s="54"/>
      <c r="F236" s="54"/>
      <c r="G236" s="54"/>
      <c r="J236" s="8">
        <v>0.08060196480502882</v>
      </c>
    </row>
    <row r="237">
      <c r="E237" s="54"/>
      <c r="F237" s="54"/>
      <c r="G237" s="54"/>
      <c r="J237" s="8">
        <v>0.04555893801309078</v>
      </c>
    </row>
    <row r="238">
      <c r="E238" s="54"/>
      <c r="F238" s="54"/>
      <c r="G238" s="54"/>
      <c r="J238" s="8">
        <v>0.2712849919976637</v>
      </c>
    </row>
    <row r="239">
      <c r="E239" s="54"/>
      <c r="F239" s="54"/>
      <c r="G239" s="54"/>
      <c r="J239" s="8">
        <v>0.2765984463846088</v>
      </c>
    </row>
    <row r="240">
      <c r="E240" s="54"/>
      <c r="F240" s="54"/>
      <c r="G240" s="54"/>
    </row>
    <row r="241">
      <c r="E241" s="54"/>
      <c r="F241" s="54"/>
      <c r="G241" s="54"/>
    </row>
    <row r="242">
      <c r="E242" s="54"/>
      <c r="F242" s="54"/>
      <c r="G242" s="54"/>
    </row>
    <row r="243">
      <c r="E243" s="54"/>
      <c r="F243" s="54"/>
      <c r="G243" s="54"/>
    </row>
    <row r="244">
      <c r="E244" s="54"/>
      <c r="F244" s="54"/>
      <c r="G244" s="54"/>
    </row>
    <row r="245">
      <c r="E245" s="54"/>
      <c r="F245" s="54"/>
      <c r="G245" s="54"/>
    </row>
    <row r="246">
      <c r="E246" s="54"/>
      <c r="F246" s="54"/>
      <c r="G246" s="54"/>
    </row>
    <row r="247">
      <c r="E247" s="54"/>
      <c r="F247" s="54"/>
      <c r="G247" s="54"/>
    </row>
    <row r="248">
      <c r="E248" s="54"/>
      <c r="F248" s="54"/>
      <c r="G248" s="54"/>
    </row>
    <row r="249">
      <c r="E249" s="54"/>
      <c r="F249" s="54"/>
      <c r="G249" s="54"/>
    </row>
    <row r="250">
      <c r="E250" s="54"/>
      <c r="F250" s="54"/>
      <c r="G250" s="54"/>
    </row>
    <row r="251">
      <c r="E251" s="54"/>
      <c r="F251" s="54"/>
      <c r="G251" s="54"/>
    </row>
    <row r="252">
      <c r="E252" s="54"/>
      <c r="F252" s="54"/>
      <c r="G252" s="54"/>
    </row>
    <row r="253">
      <c r="E253" s="54"/>
      <c r="F253" s="54"/>
      <c r="G253" s="54"/>
    </row>
    <row r="254">
      <c r="E254" s="54"/>
      <c r="F254" s="54"/>
      <c r="G254" s="54"/>
    </row>
    <row r="255">
      <c r="E255" s="54"/>
      <c r="F255" s="54"/>
      <c r="G255" s="54"/>
    </row>
    <row r="256">
      <c r="E256" s="54"/>
      <c r="F256" s="54"/>
      <c r="G256" s="54"/>
    </row>
    <row r="257">
      <c r="E257" s="54"/>
      <c r="F257" s="54"/>
      <c r="G257" s="54"/>
    </row>
    <row r="258">
      <c r="E258" s="54"/>
      <c r="F258" s="54"/>
      <c r="G258" s="54"/>
    </row>
    <row r="259">
      <c r="E259" s="54"/>
      <c r="F259" s="54"/>
      <c r="G259" s="54"/>
    </row>
    <row r="260">
      <c r="E260" s="54"/>
      <c r="F260" s="54"/>
      <c r="G260" s="54"/>
    </row>
    <row r="261">
      <c r="E261" s="54"/>
      <c r="F261" s="54"/>
      <c r="G261" s="54"/>
    </row>
    <row r="262">
      <c r="E262" s="54"/>
      <c r="F262" s="54"/>
      <c r="G262" s="54"/>
    </row>
    <row r="263">
      <c r="E263" s="54"/>
      <c r="F263" s="54"/>
      <c r="G263" s="54"/>
    </row>
    <row r="264">
      <c r="E264" s="54"/>
      <c r="F264" s="54"/>
      <c r="G264" s="54"/>
    </row>
    <row r="265">
      <c r="E265" s="54"/>
      <c r="F265" s="54"/>
      <c r="G265" s="54"/>
    </row>
    <row r="266">
      <c r="E266" s="54"/>
      <c r="F266" s="54"/>
      <c r="G266" s="54"/>
    </row>
    <row r="267">
      <c r="E267" s="54"/>
      <c r="F267" s="54"/>
      <c r="G267" s="54"/>
    </row>
    <row r="268">
      <c r="E268" s="54"/>
      <c r="F268" s="54"/>
      <c r="G268" s="54"/>
    </row>
    <row r="269">
      <c r="E269" s="54"/>
      <c r="F269" s="54"/>
      <c r="G269" s="54"/>
    </row>
    <row r="270">
      <c r="E270" s="54"/>
      <c r="F270" s="54"/>
      <c r="G270" s="54"/>
    </row>
    <row r="271">
      <c r="E271" s="54"/>
      <c r="F271" s="54"/>
      <c r="G271" s="54"/>
    </row>
    <row r="272">
      <c r="E272" s="54"/>
      <c r="F272" s="54"/>
      <c r="G272" s="54"/>
    </row>
    <row r="273">
      <c r="E273" s="54"/>
      <c r="F273" s="54"/>
      <c r="G273" s="54"/>
    </row>
    <row r="274">
      <c r="E274" s="54"/>
      <c r="F274" s="54"/>
      <c r="G274" s="54"/>
    </row>
    <row r="275">
      <c r="E275" s="54"/>
      <c r="F275" s="54"/>
      <c r="G275" s="54"/>
    </row>
    <row r="276">
      <c r="E276" s="54"/>
      <c r="F276" s="54"/>
      <c r="G276" s="54"/>
    </row>
    <row r="277">
      <c r="E277" s="54"/>
      <c r="F277" s="54"/>
      <c r="G277" s="54"/>
    </row>
    <row r="278">
      <c r="E278" s="54"/>
      <c r="F278" s="54"/>
      <c r="G278" s="54"/>
    </row>
    <row r="279">
      <c r="E279" s="54"/>
      <c r="F279" s="54"/>
      <c r="G279" s="54"/>
    </row>
    <row r="280">
      <c r="E280" s="54"/>
      <c r="F280" s="54"/>
      <c r="G280" s="54"/>
    </row>
    <row r="281">
      <c r="E281" s="54"/>
      <c r="F281" s="54"/>
      <c r="G281" s="54"/>
    </row>
    <row r="282">
      <c r="E282" s="54"/>
      <c r="F282" s="54"/>
      <c r="G282" s="54"/>
    </row>
    <row r="283">
      <c r="E283" s="54"/>
      <c r="F283" s="54"/>
      <c r="G283" s="54"/>
    </row>
    <row r="284">
      <c r="E284" s="54"/>
      <c r="F284" s="54"/>
      <c r="G284" s="54"/>
    </row>
    <row r="285">
      <c r="E285" s="54"/>
      <c r="F285" s="54"/>
      <c r="G285" s="54"/>
    </row>
    <row r="286">
      <c r="E286" s="54"/>
      <c r="F286" s="54"/>
      <c r="G286" s="54"/>
    </row>
    <row r="287">
      <c r="E287" s="54"/>
      <c r="F287" s="54"/>
      <c r="G287" s="54"/>
    </row>
    <row r="288">
      <c r="E288" s="54"/>
      <c r="F288" s="54"/>
      <c r="G288" s="54"/>
    </row>
    <row r="289">
      <c r="E289" s="54"/>
      <c r="F289" s="54"/>
      <c r="G289" s="54"/>
    </row>
    <row r="290">
      <c r="E290" s="54"/>
      <c r="F290" s="54"/>
      <c r="G290" s="54"/>
    </row>
    <row r="291">
      <c r="E291" s="54"/>
      <c r="F291" s="54"/>
      <c r="G291" s="54"/>
    </row>
    <row r="292">
      <c r="E292" s="54"/>
      <c r="F292" s="54"/>
      <c r="G292" s="54"/>
    </row>
    <row r="293">
      <c r="E293" s="54"/>
      <c r="F293" s="54"/>
      <c r="G293" s="54"/>
    </row>
    <row r="294">
      <c r="E294" s="54"/>
      <c r="F294" s="54"/>
      <c r="G294" s="54"/>
    </row>
    <row r="295">
      <c r="E295" s="54"/>
      <c r="F295" s="54"/>
      <c r="G295" s="54"/>
    </row>
    <row r="296">
      <c r="E296" s="54"/>
      <c r="F296" s="54"/>
      <c r="G296" s="54"/>
    </row>
    <row r="297">
      <c r="E297" s="54"/>
      <c r="F297" s="54"/>
      <c r="G297" s="54"/>
    </row>
    <row r="298">
      <c r="E298" s="54"/>
      <c r="F298" s="54"/>
      <c r="G298" s="54"/>
    </row>
    <row r="299">
      <c r="E299" s="54"/>
      <c r="F299" s="54"/>
      <c r="G299" s="54"/>
    </row>
    <row r="300">
      <c r="E300" s="54"/>
      <c r="F300" s="54"/>
      <c r="G300" s="54"/>
    </row>
    <row r="301">
      <c r="A301" s="1" t="s">
        <v>9</v>
      </c>
      <c r="E301" s="19" t="s">
        <v>9</v>
      </c>
      <c r="F301" s="54"/>
      <c r="G301" s="54"/>
    </row>
    <row r="302">
      <c r="A302" s="17" t="s">
        <v>430</v>
      </c>
      <c r="B302" s="24">
        <v>275.64</v>
      </c>
      <c r="C302" s="1">
        <v>32.07</v>
      </c>
      <c r="E302" s="23" t="s">
        <v>430</v>
      </c>
      <c r="F302" s="54">
        <f t="shared" ref="F302:G302" si="142">B302/B$12</f>
        <v>1</v>
      </c>
      <c r="G302" s="54">
        <f t="shared" si="142"/>
        <v>1</v>
      </c>
    </row>
    <row r="303">
      <c r="A303" s="17" t="s">
        <v>429</v>
      </c>
      <c r="B303" s="24">
        <v>290.04</v>
      </c>
      <c r="C303" s="1">
        <v>32.76</v>
      </c>
      <c r="E303" s="23" t="s">
        <v>429</v>
      </c>
      <c r="F303" s="54">
        <f t="shared" ref="F303:G303" si="143">B303/B$12</f>
        <v>1.052242055</v>
      </c>
      <c r="G303" s="54">
        <f t="shared" si="143"/>
        <v>1.021515435</v>
      </c>
    </row>
    <row r="304">
      <c r="A304" s="17" t="s">
        <v>431</v>
      </c>
      <c r="B304" s="24">
        <v>397.8</v>
      </c>
      <c r="C304" s="1">
        <v>41.47</v>
      </c>
      <c r="E304" s="23" t="s">
        <v>431</v>
      </c>
      <c r="F304" s="54">
        <f t="shared" ref="F304:G304" si="144">B304/B$12</f>
        <v>1.443186765</v>
      </c>
      <c r="G304" s="54">
        <f t="shared" si="144"/>
        <v>1.293108824</v>
      </c>
    </row>
    <row r="305">
      <c r="A305" s="17" t="s">
        <v>432</v>
      </c>
      <c r="B305" s="24">
        <v>547.54</v>
      </c>
      <c r="C305" s="1">
        <v>63.7</v>
      </c>
      <c r="E305" s="23" t="s">
        <v>432</v>
      </c>
      <c r="F305" s="54">
        <f t="shared" ref="F305:G305" si="145">B305/B$12</f>
        <v>1.986431577</v>
      </c>
      <c r="G305" s="54">
        <f t="shared" si="145"/>
        <v>1.986280012</v>
      </c>
    </row>
    <row r="306">
      <c r="A306" s="17" t="s">
        <v>433</v>
      </c>
      <c r="B306" s="24">
        <v>519.49</v>
      </c>
      <c r="C306" s="1">
        <v>62.16</v>
      </c>
      <c r="E306" s="23" t="s">
        <v>433</v>
      </c>
      <c r="F306" s="54">
        <f t="shared" ref="F306:G306" si="146">B306/B$12</f>
        <v>1.884668408</v>
      </c>
      <c r="G306" s="54">
        <f t="shared" si="146"/>
        <v>1.938260056</v>
      </c>
    </row>
    <row r="307">
      <c r="A307" s="17" t="s">
        <v>434</v>
      </c>
      <c r="B307" s="24">
        <v>340.58</v>
      </c>
      <c r="C307" s="1">
        <v>39.84</v>
      </c>
      <c r="E307" s="23" t="s">
        <v>434</v>
      </c>
      <c r="F307" s="54">
        <f t="shared" ref="F307:G307" si="147">B307/B$12</f>
        <v>1.235597156</v>
      </c>
      <c r="G307" s="54">
        <f t="shared" si="147"/>
        <v>1.242282507</v>
      </c>
    </row>
    <row r="308">
      <c r="A308" s="17" t="s">
        <v>435</v>
      </c>
      <c r="B308" s="24">
        <v>213.99</v>
      </c>
      <c r="C308" s="1">
        <v>30.94</v>
      </c>
      <c r="E308" s="23" t="s">
        <v>435</v>
      </c>
      <c r="F308" s="54">
        <f t="shared" ref="F308:G308" si="148">B308/B$12</f>
        <v>0.7763387027</v>
      </c>
      <c r="G308" s="54">
        <f t="shared" si="148"/>
        <v>0.9647645775</v>
      </c>
    </row>
    <row r="309">
      <c r="A309" s="17" t="s">
        <v>708</v>
      </c>
      <c r="B309" s="24">
        <v>208.14</v>
      </c>
      <c r="C309" s="1">
        <v>30.19</v>
      </c>
      <c r="E309" s="23" t="s">
        <v>708</v>
      </c>
      <c r="F309" s="54">
        <f t="shared" ref="F309:G309" si="149">B309/B$12</f>
        <v>0.7551153679</v>
      </c>
      <c r="G309" s="54">
        <f t="shared" si="149"/>
        <v>0.9413782351</v>
      </c>
    </row>
    <row r="310">
      <c r="E310" s="54"/>
      <c r="F310" s="54"/>
      <c r="G310" s="54"/>
    </row>
    <row r="311">
      <c r="E311" s="70" t="s">
        <v>9</v>
      </c>
      <c r="F311" s="54"/>
      <c r="G311" s="54"/>
    </row>
    <row r="312">
      <c r="E312" s="54" t="s">
        <v>430</v>
      </c>
      <c r="F312" s="54">
        <f t="shared" ref="F312:G312" si="150">(F302-1)*0.55 +1</f>
        <v>1</v>
      </c>
      <c r="G312" s="54">
        <f t="shared" si="150"/>
        <v>1</v>
      </c>
    </row>
    <row r="313">
      <c r="E313" s="54" t="s">
        <v>429</v>
      </c>
      <c r="F313" s="54">
        <f t="shared" ref="F313:G313" si="151">(F303-1)*0.55 +1</f>
        <v>1.02873313</v>
      </c>
      <c r="G313" s="54">
        <f t="shared" si="151"/>
        <v>1.011833489</v>
      </c>
    </row>
    <row r="314">
      <c r="E314" s="54" t="s">
        <v>431</v>
      </c>
      <c r="F314" s="54">
        <f t="shared" ref="F314:G314" si="152">(F304-1)*0.55 +1</f>
        <v>1.243752721</v>
      </c>
      <c r="G314" s="54">
        <f t="shared" si="152"/>
        <v>1.161209853</v>
      </c>
    </row>
    <row r="315">
      <c r="E315" s="54" t="s">
        <v>432</v>
      </c>
      <c r="F315" s="54">
        <f t="shared" ref="F315:G315" si="153">(F305-1)*0.55 +1</f>
        <v>1.542537368</v>
      </c>
      <c r="G315" s="54">
        <f t="shared" si="153"/>
        <v>1.542454007</v>
      </c>
    </row>
    <row r="316">
      <c r="E316" s="54" t="s">
        <v>433</v>
      </c>
      <c r="F316" s="54">
        <f t="shared" ref="F316:G316" si="154">(F306-1)*0.55 +1</f>
        <v>1.486567624</v>
      </c>
      <c r="G316" s="54">
        <f t="shared" si="154"/>
        <v>1.516043031</v>
      </c>
    </row>
    <row r="317">
      <c r="E317" s="54" t="s">
        <v>434</v>
      </c>
      <c r="F317" s="54">
        <f t="shared" ref="F317:G317" si="155">(F307-1)*0.55 +1</f>
        <v>1.129578436</v>
      </c>
      <c r="G317" s="54">
        <f t="shared" si="155"/>
        <v>1.133255379</v>
      </c>
    </row>
    <row r="318">
      <c r="E318" s="54" t="s">
        <v>435</v>
      </c>
      <c r="F318" s="54">
        <f t="shared" ref="F318:G318" si="156">(F308-1)*0.55 +1</f>
        <v>0.8769862865</v>
      </c>
      <c r="G318" s="54">
        <f t="shared" si="156"/>
        <v>0.9806205176</v>
      </c>
    </row>
    <row r="319">
      <c r="E319" s="54" t="s">
        <v>708</v>
      </c>
      <c r="F319" s="54">
        <f t="shared" ref="F319:G319" si="157">(F309-1)*0.55 +1</f>
        <v>0.8653134523</v>
      </c>
      <c r="G319" s="54">
        <f t="shared" si="157"/>
        <v>0.9677580293</v>
      </c>
    </row>
    <row r="320">
      <c r="E320" s="54"/>
      <c r="F320" s="54"/>
      <c r="G320" s="54"/>
    </row>
    <row r="321">
      <c r="E321" s="54"/>
      <c r="F321" s="54"/>
      <c r="G321" s="54"/>
    </row>
    <row r="322">
      <c r="E322" s="54"/>
      <c r="F322" s="54"/>
      <c r="G322" s="54"/>
    </row>
    <row r="323">
      <c r="E323" s="54"/>
      <c r="F323" s="54"/>
      <c r="G323" s="54"/>
    </row>
    <row r="324">
      <c r="E324" s="54"/>
      <c r="F324" s="54"/>
      <c r="G324" s="54"/>
    </row>
    <row r="325">
      <c r="E325" s="54"/>
      <c r="F325" s="54"/>
      <c r="G325" s="54"/>
    </row>
    <row r="326">
      <c r="E326" s="54"/>
      <c r="F326" s="54"/>
      <c r="G326" s="54"/>
    </row>
    <row r="327">
      <c r="E327" s="54"/>
      <c r="F327" s="54"/>
      <c r="G327" s="54"/>
    </row>
    <row r="328">
      <c r="E328" s="54"/>
      <c r="F328" s="54"/>
      <c r="G328" s="54"/>
    </row>
    <row r="329">
      <c r="E329" s="54"/>
      <c r="F329" s="54"/>
      <c r="G329" s="54"/>
    </row>
    <row r="330">
      <c r="E330" s="54"/>
      <c r="F330" s="54"/>
      <c r="G330" s="54"/>
    </row>
    <row r="331">
      <c r="E331" s="54"/>
      <c r="F331" s="54"/>
      <c r="G331" s="54"/>
    </row>
    <row r="332">
      <c r="E332" s="54"/>
      <c r="F332" s="54"/>
      <c r="G332" s="54"/>
    </row>
    <row r="333">
      <c r="E333" s="54"/>
      <c r="F333" s="54"/>
      <c r="G333" s="54"/>
    </row>
    <row r="334">
      <c r="E334" s="54"/>
      <c r="F334" s="54"/>
      <c r="G334" s="54"/>
    </row>
    <row r="335">
      <c r="E335" s="54"/>
      <c r="F335" s="54"/>
      <c r="G335" s="54"/>
    </row>
    <row r="336">
      <c r="E336" s="54"/>
      <c r="F336" s="54"/>
      <c r="G336" s="54"/>
    </row>
    <row r="337">
      <c r="E337" s="54"/>
      <c r="F337" s="54"/>
      <c r="G337" s="54"/>
    </row>
    <row r="338">
      <c r="E338" s="54"/>
      <c r="F338" s="54"/>
      <c r="G338" s="54"/>
    </row>
    <row r="339">
      <c r="E339" s="54"/>
      <c r="F339" s="54"/>
      <c r="G339" s="54"/>
    </row>
    <row r="340">
      <c r="E340" s="54"/>
      <c r="F340" s="54"/>
      <c r="G340" s="54"/>
    </row>
    <row r="341">
      <c r="E341" s="54"/>
      <c r="F341" s="54"/>
      <c r="G341" s="54"/>
    </row>
    <row r="342">
      <c r="E342" s="54"/>
      <c r="F342" s="54"/>
      <c r="G342" s="54"/>
    </row>
    <row r="343">
      <c r="E343" s="54"/>
      <c r="F343" s="54"/>
      <c r="G343" s="54"/>
    </row>
    <row r="344">
      <c r="A344" s="1" t="s">
        <v>4</v>
      </c>
      <c r="E344" s="1" t="s">
        <v>4</v>
      </c>
    </row>
    <row r="345">
      <c r="A345" s="17" t="s">
        <v>429</v>
      </c>
      <c r="B345" s="24">
        <v>453.57</v>
      </c>
      <c r="C345" s="1">
        <v>23.47</v>
      </c>
      <c r="F345" s="71" t="s">
        <v>770</v>
      </c>
      <c r="G345" s="1" t="s">
        <v>674</v>
      </c>
    </row>
    <row r="346">
      <c r="A346" s="17" t="s">
        <v>430</v>
      </c>
      <c r="B346" s="24">
        <v>515.17</v>
      </c>
      <c r="C346" s="1">
        <v>22.11</v>
      </c>
      <c r="E346" s="17" t="s">
        <v>430</v>
      </c>
      <c r="F346" s="52">
        <f t="shared" ref="F346:G346" si="158">1-(B346/B345)</f>
        <v>-0.1358114514</v>
      </c>
      <c r="G346" s="52">
        <f t="shared" si="158"/>
        <v>0.05794631444</v>
      </c>
      <c r="H346" s="9">
        <f t="shared" ref="H346:H352" si="160">abs((G346-F346))</f>
        <v>0.1937577658</v>
      </c>
    </row>
    <row r="347">
      <c r="A347" s="17" t="s">
        <v>431</v>
      </c>
      <c r="B347" s="24">
        <v>1766.86</v>
      </c>
      <c r="C347" s="1">
        <v>63.94</v>
      </c>
      <c r="E347" s="17" t="s">
        <v>431</v>
      </c>
      <c r="F347" s="52">
        <f t="shared" ref="F347:G347" si="159">1-(B347/B346)</f>
        <v>-2.429663994</v>
      </c>
      <c r="G347" s="52">
        <f t="shared" si="159"/>
        <v>-1.891904116</v>
      </c>
      <c r="H347" s="9">
        <f t="shared" si="160"/>
        <v>0.5377598786</v>
      </c>
    </row>
    <row r="348">
      <c r="A348" s="17" t="s">
        <v>432</v>
      </c>
      <c r="B348" s="24">
        <v>1626.92</v>
      </c>
      <c r="C348" s="1">
        <v>70.81</v>
      </c>
      <c r="E348" s="17" t="s">
        <v>432</v>
      </c>
      <c r="F348" s="52">
        <f t="shared" ref="F348:G348" si="161">1-(B348/B347)</f>
        <v>0.07920265329</v>
      </c>
      <c r="G348" s="52">
        <f t="shared" si="161"/>
        <v>-0.1074444792</v>
      </c>
      <c r="H348" s="9">
        <f t="shared" si="160"/>
        <v>0.1866471325</v>
      </c>
    </row>
    <row r="349">
      <c r="A349" s="17" t="s">
        <v>433</v>
      </c>
      <c r="B349" s="24">
        <v>1248.42</v>
      </c>
      <c r="C349" s="1">
        <v>56.3</v>
      </c>
      <c r="E349" s="17" t="s">
        <v>433</v>
      </c>
      <c r="F349" s="52">
        <f t="shared" ref="F349:G349" si="162">1-(B349/B348)</f>
        <v>0.2326481941</v>
      </c>
      <c r="G349" s="52">
        <f t="shared" si="162"/>
        <v>0.2049145601</v>
      </c>
      <c r="H349" s="9">
        <f t="shared" si="160"/>
        <v>0.02773363404</v>
      </c>
    </row>
    <row r="350">
      <c r="A350" s="17" t="s">
        <v>434</v>
      </c>
      <c r="B350" s="24">
        <v>1483.91</v>
      </c>
      <c r="C350" s="1">
        <v>67.01</v>
      </c>
      <c r="E350" s="17" t="s">
        <v>434</v>
      </c>
      <c r="F350" s="52">
        <f t="shared" ref="F350:G350" si="163">1-(B350/B349)</f>
        <v>-0.1886304289</v>
      </c>
      <c r="G350" s="52">
        <f t="shared" si="163"/>
        <v>-0.1902309059</v>
      </c>
      <c r="H350" s="9">
        <f t="shared" si="160"/>
        <v>0.001600476999</v>
      </c>
    </row>
    <row r="351">
      <c r="A351" s="17" t="s">
        <v>435</v>
      </c>
      <c r="B351" s="24">
        <v>346.49</v>
      </c>
      <c r="C351" s="1">
        <v>24.42</v>
      </c>
      <c r="E351" s="17" t="s">
        <v>435</v>
      </c>
      <c r="F351" s="52">
        <f t="shared" ref="F351:G351" si="164">1-(B351/B350)</f>
        <v>0.7665020116</v>
      </c>
      <c r="G351" s="52">
        <f t="shared" si="164"/>
        <v>0.6355767796</v>
      </c>
      <c r="H351" s="9">
        <f t="shared" si="160"/>
        <v>0.130925232</v>
      </c>
    </row>
    <row r="352">
      <c r="A352" s="17" t="s">
        <v>708</v>
      </c>
      <c r="B352" s="24">
        <v>744.16</v>
      </c>
      <c r="C352" s="1">
        <v>25.66</v>
      </c>
      <c r="E352" s="17" t="s">
        <v>708</v>
      </c>
      <c r="F352" s="52">
        <f t="shared" ref="F352:G352" si="165">1-(B352/B351)</f>
        <v>-1.147709891</v>
      </c>
      <c r="G352" s="52">
        <f t="shared" si="165"/>
        <v>-0.05077805078</v>
      </c>
      <c r="H352" s="9">
        <f t="shared" si="160"/>
        <v>1.09693184</v>
      </c>
    </row>
    <row r="353">
      <c r="H353" s="9">
        <f>GEOMEAN(H346:H352)</f>
        <v>0.1031175482</v>
      </c>
    </row>
    <row r="354">
      <c r="A354" s="1" t="s">
        <v>9</v>
      </c>
      <c r="E354" s="1" t="s">
        <v>9</v>
      </c>
    </row>
    <row r="355">
      <c r="A355" s="17" t="s">
        <v>429</v>
      </c>
      <c r="B355" s="24">
        <v>290.04</v>
      </c>
      <c r="C355" s="1">
        <v>32.76</v>
      </c>
      <c r="E355" s="17"/>
      <c r="F355" s="71" t="s">
        <v>770</v>
      </c>
      <c r="G355" s="1" t="s">
        <v>674</v>
      </c>
    </row>
    <row r="356">
      <c r="A356" s="17" t="s">
        <v>430</v>
      </c>
      <c r="B356" s="24">
        <v>275.64</v>
      </c>
      <c r="C356" s="1">
        <v>32.07</v>
      </c>
      <c r="E356" s="17" t="s">
        <v>430</v>
      </c>
      <c r="F356" s="52">
        <f t="shared" ref="F356:G356" si="166">1-(B356/B355)</f>
        <v>0.04964832437</v>
      </c>
      <c r="G356" s="52">
        <f t="shared" si="166"/>
        <v>0.02106227106</v>
      </c>
      <c r="H356" s="9">
        <f t="shared" ref="H356:H362" si="168">abs((G356-F356))</f>
        <v>0.02858605331</v>
      </c>
    </row>
    <row r="357">
      <c r="A357" s="17" t="s">
        <v>431</v>
      </c>
      <c r="B357" s="24">
        <v>397.8</v>
      </c>
      <c r="C357" s="1">
        <v>41.47</v>
      </c>
      <c r="E357" s="17" t="s">
        <v>431</v>
      </c>
      <c r="F357" s="52">
        <f t="shared" ref="F357:G357" si="167">1-(B357/B356)</f>
        <v>-0.4431867653</v>
      </c>
      <c r="G357" s="52">
        <f t="shared" si="167"/>
        <v>-0.2931088244</v>
      </c>
      <c r="H357" s="9">
        <f t="shared" si="168"/>
        <v>0.1500779409</v>
      </c>
      <c r="N357" s="8">
        <v>0.04964832436905264</v>
      </c>
      <c r="O357" s="8">
        <v>0.021062271062270987</v>
      </c>
    </row>
    <row r="358">
      <c r="A358" s="17" t="s">
        <v>432</v>
      </c>
      <c r="B358" s="24">
        <v>547.54</v>
      </c>
      <c r="C358" s="1">
        <v>63.7</v>
      </c>
      <c r="E358" s="17" t="s">
        <v>432</v>
      </c>
      <c r="F358" s="52">
        <f t="shared" ref="F358:G358" si="169">1-(B358/B357)</f>
        <v>-0.3764203117</v>
      </c>
      <c r="G358" s="52">
        <f t="shared" si="169"/>
        <v>-0.5360501567</v>
      </c>
      <c r="H358" s="9">
        <f t="shared" si="168"/>
        <v>0.159629845</v>
      </c>
      <c r="N358" s="8">
        <v>-0.4431867653461037</v>
      </c>
      <c r="O358" s="8">
        <v>-0.2931088244465232</v>
      </c>
    </row>
    <row r="359">
      <c r="A359" s="17" t="s">
        <v>433</v>
      </c>
      <c r="B359" s="24">
        <v>519.49</v>
      </c>
      <c r="C359" s="1">
        <v>62.16</v>
      </c>
      <c r="E359" s="17" t="s">
        <v>433</v>
      </c>
      <c r="F359" s="52">
        <f t="shared" ref="F359:G359" si="170">1-(B359/B358)</f>
        <v>0.05122913394</v>
      </c>
      <c r="G359" s="52">
        <f t="shared" si="170"/>
        <v>0.02417582418</v>
      </c>
      <c r="H359" s="9">
        <f t="shared" si="168"/>
        <v>0.02705330977</v>
      </c>
      <c r="N359" s="8">
        <v>-0.37642031171442913</v>
      </c>
      <c r="O359" s="8">
        <v>-0.5360501567398119</v>
      </c>
    </row>
    <row r="360">
      <c r="A360" s="17" t="s">
        <v>434</v>
      </c>
      <c r="B360" s="24">
        <v>340.58</v>
      </c>
      <c r="C360" s="1">
        <v>39.84</v>
      </c>
      <c r="E360" s="17" t="s">
        <v>434</v>
      </c>
      <c r="F360" s="52">
        <f t="shared" ref="F360:G360" si="171">1-(B360/B359)</f>
        <v>0.3443954648</v>
      </c>
      <c r="G360" s="52">
        <f t="shared" si="171"/>
        <v>0.3590733591</v>
      </c>
      <c r="H360" s="9">
        <f t="shared" si="168"/>
        <v>0.01467789429</v>
      </c>
      <c r="N360" s="8">
        <v>0.05122913394455186</v>
      </c>
      <c r="O360" s="8">
        <v>0.024175824175824312</v>
      </c>
    </row>
    <row r="361">
      <c r="A361" s="17" t="s">
        <v>435</v>
      </c>
      <c r="B361" s="24">
        <v>213.99</v>
      </c>
      <c r="C361" s="1">
        <v>30.94</v>
      </c>
      <c r="E361" s="17" t="s">
        <v>435</v>
      </c>
      <c r="F361" s="52">
        <f t="shared" ref="F361:G361" si="172">1-(B361/B360)</f>
        <v>0.3716894709</v>
      </c>
      <c r="G361" s="52">
        <f t="shared" si="172"/>
        <v>0.2233935743</v>
      </c>
      <c r="H361" s="9">
        <f t="shared" si="168"/>
        <v>0.1482958966</v>
      </c>
      <c r="N361" s="8">
        <v>0.3443954647827677</v>
      </c>
      <c r="O361" s="8">
        <v>0.359073359073359</v>
      </c>
    </row>
    <row r="362">
      <c r="A362" s="17" t="s">
        <v>708</v>
      </c>
      <c r="B362" s="24">
        <v>208.14</v>
      </c>
      <c r="C362" s="1">
        <v>30.19</v>
      </c>
      <c r="E362" s="17" t="s">
        <v>708</v>
      </c>
      <c r="F362" s="52">
        <f t="shared" ref="F362:G362" si="173">1-(B362/B361)</f>
        <v>0.02733772606</v>
      </c>
      <c r="G362" s="52">
        <f t="shared" si="173"/>
        <v>0.02424046542</v>
      </c>
      <c r="H362" s="9">
        <f t="shared" si="168"/>
        <v>0.003097260645</v>
      </c>
      <c r="N362" s="8">
        <v>0.37168947090257787</v>
      </c>
      <c r="O362" s="8">
        <v>0.22339357429718876</v>
      </c>
    </row>
    <row r="363">
      <c r="H363" s="9">
        <f>GEOMEAN(H356:H362)</f>
        <v>0.03847912359</v>
      </c>
      <c r="N363" s="8">
        <v>0.027337726061965606</v>
      </c>
      <c r="O363" s="8">
        <v>0.02424046541693603</v>
      </c>
    </row>
    <row r="364">
      <c r="A364" s="1" t="s">
        <v>5</v>
      </c>
      <c r="E364" s="1" t="s">
        <v>5</v>
      </c>
    </row>
    <row r="365">
      <c r="A365" s="17" t="s">
        <v>429</v>
      </c>
      <c r="B365" s="24">
        <v>16.85</v>
      </c>
      <c r="C365" s="26">
        <v>11.8725</v>
      </c>
      <c r="E365" s="17"/>
      <c r="F365" s="71" t="s">
        <v>770</v>
      </c>
      <c r="G365" s="1" t="s">
        <v>674</v>
      </c>
    </row>
    <row r="366">
      <c r="A366" s="17" t="s">
        <v>430</v>
      </c>
      <c r="B366" s="24">
        <v>16.53</v>
      </c>
      <c r="C366" s="26">
        <v>11.745000000000001</v>
      </c>
      <c r="E366" s="17" t="s">
        <v>430</v>
      </c>
      <c r="F366" s="52">
        <f t="shared" ref="F366:G366" si="174">1-(B366/B365)</f>
        <v>0.01899109792</v>
      </c>
      <c r="G366" s="52">
        <f t="shared" si="174"/>
        <v>0.01073910297</v>
      </c>
      <c r="H366" s="9">
        <f t="shared" ref="H366:H372" si="176">abs((G366-F366))</f>
        <v>0.008251994954</v>
      </c>
    </row>
    <row r="367">
      <c r="A367" s="17" t="s">
        <v>431</v>
      </c>
      <c r="B367" s="24">
        <v>16.75</v>
      </c>
      <c r="C367" s="26">
        <v>12.495000000000001</v>
      </c>
      <c r="E367" s="17" t="s">
        <v>431</v>
      </c>
      <c r="F367" s="52">
        <f t="shared" ref="F367:G367" si="175">1-(B367/B366)</f>
        <v>-0.01330913491</v>
      </c>
      <c r="G367" s="52">
        <f t="shared" si="175"/>
        <v>-0.06385696041</v>
      </c>
      <c r="H367" s="9">
        <f t="shared" si="176"/>
        <v>0.0505478255</v>
      </c>
    </row>
    <row r="368">
      <c r="A368" s="17" t="s">
        <v>432</v>
      </c>
      <c r="B368" s="24">
        <v>22.68</v>
      </c>
      <c r="C368" s="26">
        <v>15.8475</v>
      </c>
      <c r="E368" s="17" t="s">
        <v>432</v>
      </c>
      <c r="F368" s="52">
        <f t="shared" ref="F368:G368" si="177">1-(B368/B367)</f>
        <v>-0.3540298507</v>
      </c>
      <c r="G368" s="52">
        <f t="shared" si="177"/>
        <v>-0.2683073229</v>
      </c>
      <c r="H368" s="9">
        <f t="shared" si="176"/>
        <v>0.08572252782</v>
      </c>
    </row>
    <row r="369">
      <c r="A369" s="17" t="s">
        <v>433</v>
      </c>
      <c r="B369" s="24">
        <v>22.17</v>
      </c>
      <c r="C369" s="26">
        <v>16.14</v>
      </c>
      <c r="E369" s="17" t="s">
        <v>433</v>
      </c>
      <c r="F369" s="52">
        <f t="shared" ref="F369:G369" si="178">1-(B369/B368)</f>
        <v>0.02248677249</v>
      </c>
      <c r="G369" s="52">
        <f t="shared" si="178"/>
        <v>-0.0184571699</v>
      </c>
      <c r="H369" s="9">
        <f t="shared" si="176"/>
        <v>0.04094394239</v>
      </c>
    </row>
    <row r="370">
      <c r="A370" s="17" t="s">
        <v>434</v>
      </c>
      <c r="B370" s="24">
        <v>20.19</v>
      </c>
      <c r="C370" s="26">
        <v>15.262500000000001</v>
      </c>
      <c r="E370" s="17" t="s">
        <v>434</v>
      </c>
      <c r="F370" s="52">
        <f t="shared" ref="F370:G370" si="179">1-(B370/B369)</f>
        <v>0.08930987821</v>
      </c>
      <c r="G370" s="52">
        <f t="shared" si="179"/>
        <v>0.05436802974</v>
      </c>
      <c r="H370" s="9">
        <f t="shared" si="176"/>
        <v>0.03494184847</v>
      </c>
    </row>
    <row r="371">
      <c r="A371" s="17" t="s">
        <v>435</v>
      </c>
      <c r="B371" s="24">
        <v>21.45</v>
      </c>
      <c r="C371" s="26">
        <v>15.870000000000001</v>
      </c>
      <c r="E371" s="17" t="s">
        <v>435</v>
      </c>
      <c r="F371" s="52">
        <f t="shared" ref="F371:G371" si="180">1-(B371/B370)</f>
        <v>-0.06240713224</v>
      </c>
      <c r="G371" s="52">
        <f t="shared" si="180"/>
        <v>-0.0398034398</v>
      </c>
      <c r="H371" s="9">
        <f t="shared" si="176"/>
        <v>0.02260369244</v>
      </c>
    </row>
    <row r="372">
      <c r="A372" s="17" t="s">
        <v>708</v>
      </c>
      <c r="B372" s="24">
        <v>19.93</v>
      </c>
      <c r="C372" s="26">
        <v>15.1875</v>
      </c>
      <c r="E372" s="17" t="s">
        <v>708</v>
      </c>
      <c r="F372" s="52">
        <f t="shared" ref="F372:G372" si="181">1-(B372/B371)</f>
        <v>0.07086247086</v>
      </c>
      <c r="G372" s="52">
        <f t="shared" si="181"/>
        <v>0.04300567108</v>
      </c>
      <c r="H372" s="9">
        <f t="shared" si="176"/>
        <v>0.02785679978</v>
      </c>
    </row>
    <row r="373">
      <c r="H373" s="9">
        <f>GEOMEAN(H366:H372)</f>
        <v>0.0317061289</v>
      </c>
    </row>
    <row r="374">
      <c r="A374" s="1" t="s">
        <v>16</v>
      </c>
      <c r="E374" s="1" t="s">
        <v>16</v>
      </c>
    </row>
    <row r="375">
      <c r="A375" s="17" t="s">
        <v>429</v>
      </c>
      <c r="B375" s="1">
        <v>2468.62</v>
      </c>
      <c r="C375" s="1">
        <v>28.33</v>
      </c>
      <c r="E375" s="17"/>
      <c r="F375" s="71" t="s">
        <v>770</v>
      </c>
      <c r="G375" s="1" t="s">
        <v>674</v>
      </c>
    </row>
    <row r="376">
      <c r="A376" s="17" t="s">
        <v>430</v>
      </c>
      <c r="B376" s="1">
        <v>2821.26</v>
      </c>
      <c r="C376" s="1">
        <v>30.4</v>
      </c>
      <c r="E376" s="17" t="s">
        <v>430</v>
      </c>
      <c r="F376" s="52">
        <f t="shared" ref="F376:G376" si="182">1-(B376/B375)</f>
        <v>-0.1428490412</v>
      </c>
      <c r="G376" s="52">
        <f t="shared" si="182"/>
        <v>-0.0730674197</v>
      </c>
      <c r="H376" s="9">
        <f t="shared" ref="H376:H382" si="184">abs((G376-F376))</f>
        <v>0.06978162147</v>
      </c>
    </row>
    <row r="377">
      <c r="A377" s="17" t="s">
        <v>431</v>
      </c>
      <c r="B377" s="1">
        <v>10723.64</v>
      </c>
      <c r="C377" s="1">
        <v>118.83</v>
      </c>
      <c r="E377" s="17" t="s">
        <v>431</v>
      </c>
      <c r="F377" s="52">
        <f t="shared" ref="F377:G377" si="183">1-(B377/B376)</f>
        <v>-2.801010896</v>
      </c>
      <c r="G377" s="52">
        <f t="shared" si="183"/>
        <v>-2.908881579</v>
      </c>
      <c r="H377" s="9">
        <f t="shared" si="184"/>
        <v>0.1078706831</v>
      </c>
    </row>
    <row r="378">
      <c r="A378" s="17" t="s">
        <v>432</v>
      </c>
      <c r="B378" s="1">
        <v>10085.69</v>
      </c>
      <c r="C378" s="1">
        <v>130.78</v>
      </c>
      <c r="E378" s="17" t="s">
        <v>432</v>
      </c>
      <c r="F378" s="52">
        <f t="shared" ref="F378:G378" si="185">1-(B378/B377)</f>
        <v>0.05949006121</v>
      </c>
      <c r="G378" s="52">
        <f t="shared" si="185"/>
        <v>-0.1005638307</v>
      </c>
      <c r="H378" s="9">
        <f t="shared" si="184"/>
        <v>0.1600538919</v>
      </c>
    </row>
    <row r="379">
      <c r="A379" s="17" t="s">
        <v>433</v>
      </c>
      <c r="B379" s="1">
        <v>7426.68</v>
      </c>
      <c r="C379" s="1">
        <v>95.89</v>
      </c>
      <c r="E379" s="17" t="s">
        <v>433</v>
      </c>
      <c r="F379" s="52">
        <f t="shared" ref="F379:G379" si="186">1-(B379/B378)</f>
        <v>0.263641853</v>
      </c>
      <c r="G379" s="52">
        <f t="shared" si="186"/>
        <v>0.2667839119</v>
      </c>
      <c r="H379" s="9">
        <f t="shared" si="184"/>
        <v>0.003142058951</v>
      </c>
    </row>
    <row r="380">
      <c r="A380" s="17" t="s">
        <v>434</v>
      </c>
      <c r="B380" s="1">
        <v>9150.32</v>
      </c>
      <c r="C380" s="1">
        <v>126.39</v>
      </c>
      <c r="E380" s="17" t="s">
        <v>434</v>
      </c>
      <c r="F380" s="52">
        <f t="shared" ref="F380:G380" si="187">1-(B380/B379)</f>
        <v>-0.2320875546</v>
      </c>
      <c r="G380" s="52">
        <f t="shared" si="187"/>
        <v>-0.3180727917</v>
      </c>
      <c r="H380" s="9">
        <f t="shared" si="184"/>
        <v>0.08598523714</v>
      </c>
    </row>
    <row r="381">
      <c r="A381" s="17" t="s">
        <v>435</v>
      </c>
      <c r="B381" s="1">
        <v>1672.4</v>
      </c>
      <c r="C381" s="1">
        <v>35.54</v>
      </c>
      <c r="E381" s="17" t="s">
        <v>435</v>
      </c>
      <c r="F381" s="52">
        <f t="shared" ref="F381:G381" si="188">1-(B381/B380)</f>
        <v>0.8172304357</v>
      </c>
      <c r="G381" s="52">
        <f t="shared" si="188"/>
        <v>0.7188068676</v>
      </c>
      <c r="H381" s="9">
        <f t="shared" si="184"/>
        <v>0.09842356802</v>
      </c>
    </row>
    <row r="382">
      <c r="A382" s="17" t="s">
        <v>708</v>
      </c>
      <c r="B382" s="1">
        <v>1568.04</v>
      </c>
      <c r="C382" s="1">
        <v>34.59</v>
      </c>
      <c r="E382" s="17" t="s">
        <v>708</v>
      </c>
      <c r="F382" s="52">
        <f t="shared" ref="F382:G382" si="189">1-(B382/B381)</f>
        <v>0.06240133939</v>
      </c>
      <c r="G382" s="52">
        <f t="shared" si="189"/>
        <v>0.02673044457</v>
      </c>
      <c r="H382" s="9">
        <f t="shared" si="184"/>
        <v>0.03567089482</v>
      </c>
    </row>
    <row r="383">
      <c r="H383" s="9">
        <f>GEOMEAN(H376:H382)</f>
        <v>0.05279174383</v>
      </c>
    </row>
    <row r="384">
      <c r="A384" s="1" t="s">
        <v>701</v>
      </c>
      <c r="E384" s="1" t="s">
        <v>701</v>
      </c>
    </row>
    <row r="385">
      <c r="A385" s="17" t="s">
        <v>429</v>
      </c>
      <c r="B385" s="1">
        <v>318.67</v>
      </c>
      <c r="C385" s="1">
        <v>31.65</v>
      </c>
      <c r="E385" s="17"/>
      <c r="F385" s="71" t="s">
        <v>770</v>
      </c>
      <c r="G385" s="1" t="s">
        <v>674</v>
      </c>
    </row>
    <row r="386">
      <c r="A386" s="17" t="s">
        <v>430</v>
      </c>
      <c r="B386" s="1">
        <v>303.51</v>
      </c>
      <c r="C386" s="1">
        <v>31.16</v>
      </c>
      <c r="E386" s="17" t="s">
        <v>430</v>
      </c>
      <c r="F386" s="52">
        <f t="shared" ref="F386:G386" si="190">1-(B386/B385)</f>
        <v>0.04757272413</v>
      </c>
      <c r="G386" s="52">
        <f t="shared" si="190"/>
        <v>0.01548183254</v>
      </c>
      <c r="H386" s="9">
        <f t="shared" ref="H386:H392" si="192">abs((G386-F386))</f>
        <v>0.03209089159</v>
      </c>
    </row>
    <row r="387">
      <c r="A387" s="17" t="s">
        <v>431</v>
      </c>
      <c r="B387" s="1">
        <v>302.54</v>
      </c>
      <c r="C387" s="1">
        <v>31.14</v>
      </c>
      <c r="E387" s="17" t="s">
        <v>431</v>
      </c>
      <c r="F387" s="52">
        <f t="shared" ref="F387:G387" si="191">1-(B387/B386)</f>
        <v>0.003195940826</v>
      </c>
      <c r="G387" s="52">
        <f t="shared" si="191"/>
        <v>0.0006418485237</v>
      </c>
      <c r="H387" s="9">
        <f t="shared" si="192"/>
        <v>0.002554092302</v>
      </c>
    </row>
    <row r="388">
      <c r="A388" s="17" t="s">
        <v>432</v>
      </c>
      <c r="B388" s="1">
        <v>431.66</v>
      </c>
      <c r="C388" s="1">
        <v>40.68</v>
      </c>
      <c r="E388" s="17" t="s">
        <v>432</v>
      </c>
      <c r="F388" s="52">
        <f t="shared" ref="F388:G388" si="193">1-(B388/B387)</f>
        <v>-0.4267865406</v>
      </c>
      <c r="G388" s="52">
        <f t="shared" si="193"/>
        <v>-0.3063583815</v>
      </c>
      <c r="H388" s="9">
        <f t="shared" si="192"/>
        <v>0.1204281591</v>
      </c>
    </row>
    <row r="389">
      <c r="A389" s="17" t="s">
        <v>433</v>
      </c>
      <c r="B389" s="1">
        <v>439.26</v>
      </c>
      <c r="C389" s="1">
        <v>41.2</v>
      </c>
      <c r="E389" s="17" t="s">
        <v>433</v>
      </c>
      <c r="F389" s="52">
        <f t="shared" ref="F389:G389" si="194">1-(B389/B388)</f>
        <v>-0.01760644952</v>
      </c>
      <c r="G389" s="52">
        <f t="shared" si="194"/>
        <v>-0.0127826942</v>
      </c>
      <c r="H389" s="9">
        <f t="shared" si="192"/>
        <v>0.004823755322</v>
      </c>
    </row>
    <row r="390">
      <c r="A390" s="17" t="s">
        <v>434</v>
      </c>
      <c r="B390" s="1">
        <v>311.66</v>
      </c>
      <c r="C390" s="1">
        <v>35.26</v>
      </c>
      <c r="E390" s="17" t="s">
        <v>434</v>
      </c>
      <c r="F390" s="52">
        <f t="shared" ref="F390:G390" si="195">1-(B390/B389)</f>
        <v>0.2904885489</v>
      </c>
      <c r="G390" s="52">
        <f t="shared" si="195"/>
        <v>0.1441747573</v>
      </c>
      <c r="H390" s="9">
        <f t="shared" si="192"/>
        <v>0.1463137916</v>
      </c>
    </row>
    <row r="391">
      <c r="A391" s="17" t="s">
        <v>435</v>
      </c>
      <c r="B391" s="1">
        <v>320.89</v>
      </c>
      <c r="C391" s="1">
        <v>36.41</v>
      </c>
      <c r="E391" s="17" t="s">
        <v>435</v>
      </c>
      <c r="F391" s="52">
        <f t="shared" ref="F391:G391" si="196">1-(B391/B390)</f>
        <v>-0.02961560675</v>
      </c>
      <c r="G391" s="52">
        <f t="shared" si="196"/>
        <v>-0.03261486103</v>
      </c>
      <c r="H391" s="9">
        <f t="shared" si="192"/>
        <v>0.002999254281</v>
      </c>
    </row>
    <row r="392">
      <c r="A392" s="17" t="s">
        <v>708</v>
      </c>
      <c r="B392" s="1">
        <v>312.37</v>
      </c>
      <c r="C392" s="1">
        <v>35.09</v>
      </c>
      <c r="E392" s="17" t="s">
        <v>708</v>
      </c>
      <c r="F392" s="52">
        <f t="shared" ref="F392:G392" si="197">1-(B392/B391)</f>
        <v>0.0265511546</v>
      </c>
      <c r="G392" s="52">
        <f t="shared" si="197"/>
        <v>0.03625377644</v>
      </c>
      <c r="H392" s="9">
        <f t="shared" si="192"/>
        <v>0.009702621834</v>
      </c>
    </row>
    <row r="393">
      <c r="H393" s="9">
        <f>GEOMEAN(H386:H392)</f>
        <v>0.0153710227</v>
      </c>
    </row>
    <row r="394">
      <c r="A394" s="1" t="s">
        <v>18</v>
      </c>
      <c r="E394" s="1" t="s">
        <v>18</v>
      </c>
    </row>
    <row r="395">
      <c r="A395" s="17" t="s">
        <v>429</v>
      </c>
      <c r="B395" s="1">
        <v>2448.6</v>
      </c>
      <c r="C395" s="1">
        <v>27.45</v>
      </c>
      <c r="E395" s="17"/>
      <c r="F395" s="71" t="s">
        <v>770</v>
      </c>
      <c r="G395" s="1" t="s">
        <v>674</v>
      </c>
    </row>
    <row r="396">
      <c r="A396" s="17" t="s">
        <v>430</v>
      </c>
      <c r="B396" s="1">
        <v>2766.84</v>
      </c>
      <c r="C396" s="1">
        <v>37.49</v>
      </c>
      <c r="E396" s="17" t="s">
        <v>430</v>
      </c>
      <c r="F396" s="52">
        <f t="shared" ref="F396:G396" si="198">1-(B396/B395)</f>
        <v>-0.1299681451</v>
      </c>
      <c r="G396" s="52">
        <f t="shared" si="198"/>
        <v>-0.3657559199</v>
      </c>
      <c r="H396" s="9">
        <f t="shared" ref="H396:H402" si="200">abs((G396-F396))</f>
        <v>0.2357877748</v>
      </c>
    </row>
    <row r="397">
      <c r="A397" s="17" t="s">
        <v>431</v>
      </c>
      <c r="B397" s="1">
        <v>9371.94</v>
      </c>
      <c r="C397" s="1">
        <v>170.21</v>
      </c>
      <c r="E397" s="17" t="s">
        <v>431</v>
      </c>
      <c r="F397" s="52">
        <f t="shared" ref="F397:G397" si="199">1-(B397/B396)</f>
        <v>-2.38723598</v>
      </c>
      <c r="G397" s="52">
        <f t="shared" si="199"/>
        <v>-3.540144038</v>
      </c>
      <c r="H397" s="9">
        <f t="shared" si="200"/>
        <v>1.152908058</v>
      </c>
    </row>
    <row r="398">
      <c r="A398" s="17" t="s">
        <v>432</v>
      </c>
      <c r="B398" s="1">
        <v>7430.24</v>
      </c>
      <c r="C398" s="1">
        <v>170.75</v>
      </c>
      <c r="E398" s="17" t="s">
        <v>432</v>
      </c>
      <c r="F398" s="52">
        <f t="shared" ref="F398:G398" si="201">1-(B398/B397)</f>
        <v>0.207182291</v>
      </c>
      <c r="G398" s="52">
        <f t="shared" si="201"/>
        <v>-0.003172551554</v>
      </c>
      <c r="H398" s="9">
        <f t="shared" si="200"/>
        <v>0.2103548425</v>
      </c>
    </row>
    <row r="399">
      <c r="A399" s="17" t="s">
        <v>433</v>
      </c>
      <c r="B399" s="1">
        <v>4880.29</v>
      </c>
      <c r="C399" s="1">
        <v>121.79</v>
      </c>
      <c r="E399" s="17" t="s">
        <v>433</v>
      </c>
      <c r="F399" s="52">
        <f t="shared" ref="F399:G399" si="202">1-(B399/B398)</f>
        <v>0.3431854153</v>
      </c>
      <c r="G399" s="52">
        <f t="shared" si="202"/>
        <v>0.2867349927</v>
      </c>
      <c r="H399" s="9">
        <f t="shared" si="200"/>
        <v>0.0564504226</v>
      </c>
    </row>
    <row r="400">
      <c r="A400" s="17" t="s">
        <v>434</v>
      </c>
      <c r="B400" s="1">
        <v>7260.45</v>
      </c>
      <c r="C400" s="1">
        <v>182.97</v>
      </c>
      <c r="E400" s="17" t="s">
        <v>434</v>
      </c>
      <c r="F400" s="52">
        <f t="shared" ref="F400:G400" si="203">1-(B400/B399)</f>
        <v>-0.4877087222</v>
      </c>
      <c r="G400" s="52">
        <f t="shared" si="203"/>
        <v>-0.5023400936</v>
      </c>
      <c r="H400" s="9">
        <f t="shared" si="200"/>
        <v>0.01463137138</v>
      </c>
    </row>
    <row r="401">
      <c r="A401" s="17" t="s">
        <v>435</v>
      </c>
      <c r="B401" s="1">
        <v>1319.35</v>
      </c>
      <c r="C401" s="1">
        <v>45.57</v>
      </c>
      <c r="E401" s="17" t="s">
        <v>435</v>
      </c>
      <c r="F401" s="52">
        <f t="shared" ref="F401:G401" si="204">1-(B401/B400)</f>
        <v>0.8182826133</v>
      </c>
      <c r="G401" s="52">
        <f t="shared" si="204"/>
        <v>0.7509427775</v>
      </c>
      <c r="H401" s="9">
        <f t="shared" si="200"/>
        <v>0.06733983583</v>
      </c>
    </row>
    <row r="402">
      <c r="A402" s="17" t="s">
        <v>708</v>
      </c>
      <c r="B402" s="1">
        <v>1151.7</v>
      </c>
      <c r="C402" s="1">
        <v>47.14</v>
      </c>
      <c r="E402" s="17" t="s">
        <v>708</v>
      </c>
      <c r="F402" s="52">
        <f t="shared" ref="F402:G402" si="205">1-(B402/B401)</f>
        <v>0.1270701482</v>
      </c>
      <c r="G402" s="52">
        <f t="shared" si="205"/>
        <v>-0.03445249067</v>
      </c>
      <c r="H402" s="9">
        <f t="shared" si="200"/>
        <v>0.1615226389</v>
      </c>
    </row>
    <row r="403">
      <c r="H403" s="9">
        <f>GEOMEAN(H396:H402)</f>
        <v>0.1263375086</v>
      </c>
    </row>
    <row r="404">
      <c r="A404" s="1" t="s">
        <v>14</v>
      </c>
      <c r="E404" s="1" t="s">
        <v>14</v>
      </c>
    </row>
    <row r="405">
      <c r="A405" s="17" t="s">
        <v>429</v>
      </c>
      <c r="B405" s="1">
        <v>861.94</v>
      </c>
      <c r="C405" s="1">
        <v>33.13</v>
      </c>
      <c r="E405" s="17"/>
      <c r="F405" s="71" t="s">
        <v>770</v>
      </c>
      <c r="G405" s="1" t="s">
        <v>674</v>
      </c>
    </row>
    <row r="406">
      <c r="A406" s="17" t="s">
        <v>430</v>
      </c>
      <c r="B406" s="1">
        <v>903.76</v>
      </c>
      <c r="C406" s="1">
        <v>33.86</v>
      </c>
      <c r="E406" s="17" t="s">
        <v>430</v>
      </c>
      <c r="F406" s="52">
        <f t="shared" ref="F406:G406" si="206">1-(B406/B405)</f>
        <v>-0.04851845836</v>
      </c>
      <c r="G406" s="52">
        <f t="shared" si="206"/>
        <v>-0.0220344099</v>
      </c>
      <c r="H406" s="9">
        <f t="shared" ref="H406:H412" si="208">abs((G406-F406))</f>
        <v>0.02648404846</v>
      </c>
    </row>
    <row r="407">
      <c r="A407" s="17" t="s">
        <v>431</v>
      </c>
      <c r="B407" s="1">
        <v>2782.66</v>
      </c>
      <c r="C407" s="1">
        <v>103.31</v>
      </c>
      <c r="E407" s="17" t="s">
        <v>431</v>
      </c>
      <c r="F407" s="52">
        <f t="shared" ref="F407:G407" si="207">1-(B407/B406)</f>
        <v>-2.078981145</v>
      </c>
      <c r="G407" s="52">
        <f t="shared" si="207"/>
        <v>-2.051092735</v>
      </c>
      <c r="H407" s="9">
        <f t="shared" si="208"/>
        <v>0.02788841065</v>
      </c>
    </row>
    <row r="408">
      <c r="A408" s="17" t="s">
        <v>432</v>
      </c>
      <c r="B408" s="1">
        <v>2397.96</v>
      </c>
      <c r="C408" s="1">
        <v>106.82</v>
      </c>
      <c r="E408" s="17" t="s">
        <v>432</v>
      </c>
      <c r="F408" s="52">
        <f t="shared" ref="F408:G408" si="209">1-(B408/B407)</f>
        <v>0.1382490135</v>
      </c>
      <c r="G408" s="52">
        <f t="shared" si="209"/>
        <v>-0.0339754138</v>
      </c>
      <c r="H408" s="9">
        <f t="shared" si="208"/>
        <v>0.1722244273</v>
      </c>
    </row>
    <row r="409">
      <c r="A409" s="17" t="s">
        <v>433</v>
      </c>
      <c r="B409" s="1">
        <v>1721.54</v>
      </c>
      <c r="C409" s="1">
        <v>80.84</v>
      </c>
      <c r="E409" s="17" t="s">
        <v>433</v>
      </c>
      <c r="F409" s="52">
        <f t="shared" ref="F409:G409" si="210">1-(B409/B408)</f>
        <v>0.2820814359</v>
      </c>
      <c r="G409" s="52">
        <f t="shared" si="210"/>
        <v>0.2432128815</v>
      </c>
      <c r="H409" s="9">
        <f t="shared" si="208"/>
        <v>0.0388685544</v>
      </c>
    </row>
    <row r="410">
      <c r="A410" s="17" t="s">
        <v>434</v>
      </c>
      <c r="B410" s="1">
        <v>2291.93</v>
      </c>
      <c r="C410" s="1">
        <v>109.57</v>
      </c>
      <c r="E410" s="17" t="s">
        <v>434</v>
      </c>
      <c r="F410" s="52">
        <f t="shared" ref="F410:G410" si="211">1-(B410/B409)</f>
        <v>-0.3313254412</v>
      </c>
      <c r="G410" s="52">
        <f t="shared" si="211"/>
        <v>-0.3553933696</v>
      </c>
      <c r="H410" s="9">
        <f t="shared" si="208"/>
        <v>0.02406792844</v>
      </c>
    </row>
    <row r="411">
      <c r="A411" s="17" t="s">
        <v>435</v>
      </c>
      <c r="B411" s="1">
        <v>537.0</v>
      </c>
      <c r="C411" s="1">
        <v>38.35</v>
      </c>
      <c r="E411" s="17" t="s">
        <v>435</v>
      </c>
      <c r="F411" s="52">
        <f t="shared" ref="F411:G411" si="212">1-(B411/B410)</f>
        <v>0.7656996505</v>
      </c>
      <c r="G411" s="52">
        <f t="shared" si="212"/>
        <v>0.6499954367</v>
      </c>
      <c r="H411" s="9">
        <f t="shared" si="208"/>
        <v>0.1157042138</v>
      </c>
    </row>
    <row r="412">
      <c r="A412" s="17" t="s">
        <v>708</v>
      </c>
      <c r="B412" s="1">
        <v>1407.57</v>
      </c>
      <c r="C412" s="1">
        <v>41.81</v>
      </c>
      <c r="E412" s="17" t="s">
        <v>708</v>
      </c>
      <c r="F412" s="52">
        <f t="shared" ref="F412:G412" si="213">1-(B412/B411)</f>
        <v>-1.621173184</v>
      </c>
      <c r="G412" s="52">
        <f t="shared" si="213"/>
        <v>-0.09022164276</v>
      </c>
      <c r="H412" s="9">
        <f t="shared" si="208"/>
        <v>1.530951542</v>
      </c>
    </row>
    <row r="413">
      <c r="E413" s="54"/>
      <c r="H413" s="9">
        <f>GEOMEAN(H406:H412)</f>
        <v>0.08005845963</v>
      </c>
    </row>
    <row r="414">
      <c r="E414" s="54"/>
      <c r="F414" s="54"/>
      <c r="G414" s="54"/>
    </row>
    <row r="415">
      <c r="E415" s="54"/>
      <c r="F415" s="54"/>
      <c r="G415" s="54"/>
    </row>
    <row r="416">
      <c r="E416" s="54"/>
      <c r="F416" s="54"/>
      <c r="G416" s="54"/>
    </row>
    <row r="417">
      <c r="B417" s="72" t="s">
        <v>4</v>
      </c>
      <c r="C417" s="9">
        <v>0.10311754824529283</v>
      </c>
      <c r="E417" s="54"/>
      <c r="F417" s="54"/>
      <c r="G417" s="65" t="s">
        <v>993</v>
      </c>
    </row>
    <row r="418">
      <c r="B418" s="73" t="s">
        <v>9</v>
      </c>
      <c r="C418" s="9">
        <v>0.03847912358877662</v>
      </c>
      <c r="E418" s="54"/>
      <c r="F418" s="54"/>
      <c r="G418" s="6" t="s">
        <v>994</v>
      </c>
    </row>
    <row r="419">
      <c r="B419" s="73" t="s">
        <v>5</v>
      </c>
      <c r="C419" s="9">
        <v>0.031706128898948575</v>
      </c>
      <c r="E419" s="54"/>
      <c r="F419" s="54"/>
      <c r="G419" s="1" t="s">
        <v>995</v>
      </c>
    </row>
    <row r="420">
      <c r="B420" s="73" t="s">
        <v>16</v>
      </c>
      <c r="C420" s="9">
        <v>0.05279174383152894</v>
      </c>
      <c r="E420" s="54"/>
      <c r="F420" s="54"/>
      <c r="G420" s="1" t="s">
        <v>996</v>
      </c>
    </row>
    <row r="421">
      <c r="B421" s="73" t="s">
        <v>701</v>
      </c>
      <c r="C421" s="9">
        <v>0.015371022698176109</v>
      </c>
      <c r="E421" s="54"/>
      <c r="F421" s="54"/>
      <c r="G421" s="6" t="s">
        <v>997</v>
      </c>
    </row>
    <row r="422">
      <c r="B422" s="73" t="s">
        <v>18</v>
      </c>
      <c r="C422" s="9">
        <v>0.12633750862484025</v>
      </c>
      <c r="E422" s="54"/>
      <c r="F422" s="54"/>
      <c r="G422" s="1" t="s">
        <v>998</v>
      </c>
    </row>
    <row r="423">
      <c r="B423" s="73" t="s">
        <v>14</v>
      </c>
      <c r="C423" s="9">
        <v>0.08005845962713651</v>
      </c>
      <c r="E423" s="54"/>
      <c r="F423" s="54"/>
      <c r="G423" s="1" t="s">
        <v>999</v>
      </c>
    </row>
    <row r="424">
      <c r="B424" s="1" t="s">
        <v>793</v>
      </c>
      <c r="C424" s="9">
        <f>GEOMEAN(C417:C423)</f>
        <v>0.05203226776</v>
      </c>
      <c r="E424" s="54"/>
      <c r="F424" s="54"/>
      <c r="G424" s="1" t="s">
        <v>1000</v>
      </c>
    </row>
    <row r="425">
      <c r="E425" s="54"/>
      <c r="F425" s="54"/>
      <c r="G425" s="1" t="s">
        <v>1001</v>
      </c>
    </row>
    <row r="426">
      <c r="E426" s="54"/>
      <c r="F426" s="54"/>
      <c r="G426" s="6" t="s">
        <v>1002</v>
      </c>
    </row>
    <row r="427">
      <c r="E427" s="54"/>
      <c r="F427" s="54"/>
      <c r="G427" s="54"/>
    </row>
    <row r="428">
      <c r="E428" s="54"/>
      <c r="F428" s="54"/>
      <c r="G428" s="54"/>
    </row>
    <row r="429">
      <c r="E429" s="54"/>
      <c r="F429" s="54"/>
      <c r="G429" s="54"/>
    </row>
    <row r="430">
      <c r="B430" s="8">
        <v>0.10311754824529283</v>
      </c>
      <c r="E430" s="54"/>
      <c r="F430" s="54"/>
      <c r="G430" s="54"/>
    </row>
    <row r="431">
      <c r="B431" s="8">
        <v>0.03847912358877662</v>
      </c>
      <c r="E431" s="54"/>
      <c r="F431" s="54"/>
      <c r="G431" s="54"/>
    </row>
    <row r="432">
      <c r="B432" s="8">
        <v>0.031706128898948575</v>
      </c>
      <c r="E432" s="54"/>
      <c r="F432" s="54"/>
      <c r="G432" s="54"/>
    </row>
    <row r="433">
      <c r="B433" s="8">
        <v>0.05279174383152894</v>
      </c>
      <c r="E433" s="54"/>
      <c r="F433" s="54"/>
      <c r="G433" s="54"/>
    </row>
    <row r="434">
      <c r="B434" s="8">
        <v>0.015371022698176109</v>
      </c>
      <c r="E434" s="54"/>
      <c r="F434" s="54"/>
      <c r="G434" s="54"/>
    </row>
    <row r="435">
      <c r="B435" s="8">
        <v>0.12633750862484025</v>
      </c>
      <c r="E435" s="54"/>
      <c r="F435" s="54"/>
      <c r="G435" s="54"/>
    </row>
    <row r="436">
      <c r="B436" s="8">
        <v>0.08005845962713651</v>
      </c>
      <c r="E436" s="54"/>
      <c r="F436" s="54"/>
      <c r="G436" s="54"/>
    </row>
    <row r="437">
      <c r="B437" s="8">
        <v>0.052032267758611035</v>
      </c>
      <c r="E437" s="54"/>
      <c r="F437" s="54"/>
      <c r="G437" s="54"/>
    </row>
    <row r="438">
      <c r="E438" s="54"/>
      <c r="F438" s="54"/>
      <c r="G438" s="54"/>
    </row>
    <row r="439">
      <c r="E439" s="54"/>
      <c r="F439" s="54"/>
      <c r="G439" s="54"/>
    </row>
    <row r="440">
      <c r="E440" s="54"/>
      <c r="F440" s="54"/>
      <c r="G440" s="54"/>
    </row>
    <row r="441">
      <c r="E441" s="54"/>
      <c r="F441" s="54"/>
      <c r="G441" s="54"/>
    </row>
    <row r="442">
      <c r="E442" s="54"/>
      <c r="F442" s="54"/>
      <c r="G442" s="54"/>
    </row>
    <row r="443">
      <c r="E443" s="54"/>
      <c r="F443" s="54"/>
      <c r="G443" s="54"/>
    </row>
    <row r="444">
      <c r="E444" s="54"/>
      <c r="F444" s="54"/>
      <c r="G444" s="54"/>
    </row>
    <row r="445">
      <c r="E445" s="54"/>
      <c r="F445" s="54"/>
      <c r="G445" s="54"/>
    </row>
    <row r="446">
      <c r="E446" s="54"/>
      <c r="F446" s="54"/>
      <c r="G446" s="54"/>
    </row>
    <row r="447">
      <c r="E447" s="54"/>
      <c r="F447" s="54"/>
      <c r="G447" s="54"/>
    </row>
    <row r="448">
      <c r="E448" s="54"/>
      <c r="F448" s="54"/>
      <c r="G448" s="54"/>
    </row>
    <row r="449">
      <c r="E449" s="54"/>
      <c r="F449" s="54"/>
      <c r="G449" s="54"/>
    </row>
    <row r="450">
      <c r="E450" s="54"/>
      <c r="F450" s="54"/>
      <c r="G450" s="54"/>
    </row>
    <row r="451">
      <c r="E451" s="54"/>
      <c r="F451" s="54"/>
      <c r="G451" s="54"/>
    </row>
    <row r="452">
      <c r="E452" s="54"/>
      <c r="F452" s="54"/>
      <c r="G452" s="54"/>
    </row>
    <row r="453">
      <c r="E453" s="54"/>
      <c r="F453" s="54"/>
      <c r="G453" s="54"/>
    </row>
    <row r="454">
      <c r="E454" s="54"/>
      <c r="F454" s="54"/>
      <c r="G454" s="54"/>
    </row>
    <row r="455">
      <c r="E455" s="54"/>
      <c r="F455" s="54"/>
      <c r="G455" s="54"/>
    </row>
    <row r="456">
      <c r="E456" s="54"/>
      <c r="F456" s="54"/>
      <c r="G456" s="54"/>
    </row>
    <row r="457">
      <c r="E457" s="54"/>
      <c r="F457" s="54"/>
      <c r="G457" s="54"/>
    </row>
    <row r="458">
      <c r="E458" s="54"/>
      <c r="F458" s="54"/>
      <c r="G458" s="54"/>
    </row>
    <row r="459">
      <c r="E459" s="54"/>
      <c r="F459" s="54"/>
      <c r="G459" s="54"/>
    </row>
    <row r="460">
      <c r="E460" s="54"/>
      <c r="F460" s="54"/>
      <c r="G460" s="54"/>
    </row>
    <row r="461">
      <c r="E461" s="54"/>
      <c r="F461" s="54"/>
      <c r="G461" s="54"/>
    </row>
    <row r="462">
      <c r="E462" s="54"/>
      <c r="F462" s="54"/>
      <c r="G462" s="54"/>
    </row>
    <row r="463">
      <c r="E463" s="54"/>
      <c r="F463" s="54"/>
      <c r="G463" s="54"/>
    </row>
    <row r="464">
      <c r="E464" s="54"/>
      <c r="F464" s="54"/>
      <c r="G464" s="54"/>
    </row>
    <row r="465">
      <c r="E465" s="54"/>
      <c r="F465" s="54"/>
      <c r="G465" s="54"/>
    </row>
    <row r="466">
      <c r="E466" s="54"/>
      <c r="F466" s="54"/>
      <c r="G466" s="54"/>
    </row>
    <row r="467">
      <c r="E467" s="54"/>
      <c r="F467" s="54"/>
      <c r="G467" s="54"/>
    </row>
    <row r="468">
      <c r="E468" s="54"/>
      <c r="F468" s="54"/>
      <c r="G468" s="54"/>
    </row>
    <row r="469">
      <c r="E469" s="54"/>
      <c r="F469" s="54"/>
      <c r="G469" s="54"/>
    </row>
    <row r="470">
      <c r="E470" s="54"/>
      <c r="F470" s="54"/>
      <c r="G470" s="54"/>
    </row>
    <row r="471">
      <c r="E471" s="54"/>
      <c r="F471" s="54"/>
      <c r="G471" s="54"/>
    </row>
    <row r="472">
      <c r="E472" s="54"/>
      <c r="F472" s="54"/>
      <c r="G472" s="54"/>
    </row>
    <row r="473">
      <c r="E473" s="54"/>
      <c r="F473" s="54"/>
      <c r="G473" s="54"/>
    </row>
    <row r="474">
      <c r="E474" s="54"/>
      <c r="F474" s="54"/>
      <c r="G474" s="54"/>
    </row>
    <row r="475">
      <c r="E475" s="54"/>
      <c r="F475" s="54"/>
      <c r="G475" s="54"/>
    </row>
    <row r="476">
      <c r="E476" s="54"/>
      <c r="F476" s="54"/>
      <c r="G476" s="54"/>
    </row>
    <row r="477">
      <c r="E477" s="54"/>
      <c r="F477" s="54"/>
      <c r="G477" s="54"/>
    </row>
    <row r="478">
      <c r="E478" s="54"/>
      <c r="F478" s="54"/>
      <c r="G478" s="54"/>
    </row>
    <row r="479">
      <c r="E479" s="54"/>
      <c r="F479" s="54"/>
      <c r="G479" s="54"/>
    </row>
    <row r="480">
      <c r="E480" s="54"/>
      <c r="F480" s="54"/>
      <c r="G480" s="54"/>
    </row>
    <row r="481">
      <c r="E481" s="54"/>
      <c r="F481" s="54"/>
      <c r="G481" s="54"/>
    </row>
    <row r="482">
      <c r="E482" s="54"/>
      <c r="F482" s="54"/>
      <c r="G482" s="54"/>
    </row>
    <row r="483">
      <c r="E483" s="54"/>
      <c r="F483" s="54"/>
      <c r="G483" s="54"/>
    </row>
    <row r="484">
      <c r="E484" s="54"/>
      <c r="F484" s="54"/>
      <c r="G484" s="54"/>
    </row>
    <row r="485">
      <c r="E485" s="54"/>
      <c r="F485" s="54"/>
      <c r="G485" s="54"/>
    </row>
    <row r="486">
      <c r="E486" s="54"/>
      <c r="F486" s="54"/>
      <c r="G486" s="54"/>
    </row>
    <row r="487">
      <c r="E487" s="54"/>
      <c r="F487" s="54"/>
      <c r="G487" s="54"/>
    </row>
    <row r="488">
      <c r="E488" s="54"/>
      <c r="F488" s="54"/>
      <c r="G488" s="54"/>
    </row>
    <row r="489">
      <c r="E489" s="54"/>
      <c r="F489" s="54"/>
      <c r="G489" s="54"/>
    </row>
    <row r="490">
      <c r="E490" s="54"/>
      <c r="F490" s="54"/>
      <c r="G490" s="54"/>
    </row>
    <row r="491">
      <c r="E491" s="54"/>
      <c r="F491" s="54"/>
      <c r="G491" s="54"/>
    </row>
    <row r="492">
      <c r="E492" s="54"/>
      <c r="F492" s="54"/>
      <c r="G492" s="54"/>
    </row>
    <row r="493">
      <c r="E493" s="54"/>
      <c r="F493" s="54"/>
      <c r="G493" s="54"/>
    </row>
    <row r="494">
      <c r="E494" s="54"/>
      <c r="F494" s="54"/>
      <c r="G494" s="54"/>
    </row>
    <row r="495">
      <c r="E495" s="54"/>
      <c r="F495" s="54"/>
      <c r="G495" s="54"/>
    </row>
    <row r="496">
      <c r="E496" s="54"/>
      <c r="F496" s="54"/>
      <c r="G496" s="54"/>
    </row>
    <row r="497">
      <c r="E497" s="54"/>
      <c r="F497" s="54"/>
      <c r="G497" s="54"/>
    </row>
    <row r="498">
      <c r="E498" s="54"/>
      <c r="F498" s="54"/>
      <c r="G498" s="54"/>
    </row>
    <row r="499">
      <c r="E499" s="54"/>
      <c r="F499" s="54"/>
      <c r="G499" s="54"/>
    </row>
    <row r="500">
      <c r="E500" s="54"/>
      <c r="F500" s="54"/>
      <c r="G500" s="54"/>
    </row>
    <row r="501">
      <c r="E501" s="54"/>
      <c r="F501" s="54"/>
      <c r="G501" s="54"/>
    </row>
    <row r="502">
      <c r="E502" s="54"/>
      <c r="F502" s="54"/>
      <c r="G502" s="54"/>
    </row>
    <row r="503">
      <c r="E503" s="54"/>
      <c r="F503" s="54"/>
      <c r="G503" s="54"/>
    </row>
    <row r="504">
      <c r="E504" s="54"/>
      <c r="F504" s="54"/>
      <c r="G504" s="54"/>
    </row>
    <row r="505">
      <c r="E505" s="54"/>
      <c r="F505" s="54"/>
      <c r="G505" s="54"/>
    </row>
    <row r="506">
      <c r="E506" s="54"/>
      <c r="F506" s="54"/>
      <c r="G506" s="54"/>
    </row>
    <row r="507">
      <c r="E507" s="54"/>
      <c r="F507" s="54"/>
      <c r="G507" s="54"/>
    </row>
    <row r="508">
      <c r="E508" s="54"/>
      <c r="F508" s="54"/>
      <c r="G508" s="54"/>
    </row>
    <row r="509">
      <c r="E509" s="54"/>
      <c r="F509" s="54"/>
      <c r="G509" s="54"/>
    </row>
    <row r="510">
      <c r="E510" s="54"/>
      <c r="F510" s="54"/>
      <c r="G510" s="54"/>
    </row>
    <row r="511">
      <c r="E511" s="54"/>
      <c r="F511" s="54"/>
      <c r="G511" s="54"/>
    </row>
    <row r="512">
      <c r="E512" s="54"/>
      <c r="F512" s="54"/>
      <c r="G512" s="54"/>
    </row>
    <row r="513">
      <c r="E513" s="54"/>
      <c r="F513" s="54"/>
      <c r="G513" s="54"/>
    </row>
    <row r="514">
      <c r="E514" s="54"/>
      <c r="F514" s="54"/>
      <c r="G514" s="54"/>
    </row>
    <row r="515">
      <c r="E515" s="54"/>
      <c r="F515" s="54"/>
      <c r="G515" s="54"/>
    </row>
    <row r="516">
      <c r="E516" s="54"/>
      <c r="F516" s="54"/>
      <c r="G516" s="54"/>
    </row>
    <row r="517">
      <c r="E517" s="54"/>
      <c r="F517" s="54"/>
      <c r="G517" s="54"/>
    </row>
    <row r="518">
      <c r="E518" s="54"/>
      <c r="F518" s="54"/>
      <c r="G518" s="54"/>
    </row>
    <row r="519">
      <c r="E519" s="54"/>
      <c r="F519" s="54"/>
      <c r="G519" s="54"/>
    </row>
    <row r="520">
      <c r="E520" s="54"/>
      <c r="F520" s="54"/>
      <c r="G520" s="54"/>
    </row>
    <row r="521">
      <c r="E521" s="54"/>
      <c r="F521" s="54"/>
      <c r="G521" s="54"/>
    </row>
    <row r="522">
      <c r="E522" s="54"/>
      <c r="F522" s="54"/>
      <c r="G522" s="54"/>
    </row>
    <row r="523">
      <c r="E523" s="54"/>
      <c r="F523" s="54"/>
      <c r="G523" s="54"/>
    </row>
    <row r="524">
      <c r="E524" s="54"/>
      <c r="F524" s="54"/>
      <c r="G524" s="54"/>
    </row>
    <row r="525">
      <c r="E525" s="54"/>
      <c r="F525" s="54"/>
      <c r="G525" s="54"/>
    </row>
    <row r="526">
      <c r="E526" s="54"/>
      <c r="F526" s="54"/>
      <c r="G526" s="54"/>
    </row>
    <row r="527">
      <c r="E527" s="54"/>
      <c r="F527" s="54"/>
      <c r="G527" s="54"/>
    </row>
    <row r="528">
      <c r="E528" s="54"/>
      <c r="F528" s="54"/>
      <c r="G528" s="54"/>
    </row>
    <row r="529">
      <c r="E529" s="54"/>
      <c r="F529" s="54"/>
      <c r="G529" s="54"/>
    </row>
    <row r="530">
      <c r="E530" s="54"/>
      <c r="F530" s="54"/>
      <c r="G530" s="54"/>
    </row>
    <row r="531">
      <c r="E531" s="54"/>
      <c r="F531" s="54"/>
      <c r="G531" s="54"/>
    </row>
    <row r="532">
      <c r="E532" s="54"/>
      <c r="F532" s="54"/>
      <c r="G532" s="54"/>
    </row>
    <row r="533">
      <c r="E533" s="54"/>
      <c r="F533" s="54"/>
      <c r="G533" s="54"/>
    </row>
    <row r="534">
      <c r="E534" s="54"/>
      <c r="F534" s="54"/>
      <c r="G534" s="54"/>
    </row>
    <row r="535">
      <c r="E535" s="54"/>
      <c r="F535" s="54"/>
      <c r="G535" s="54"/>
    </row>
    <row r="536">
      <c r="E536" s="54"/>
      <c r="F536" s="54"/>
      <c r="G536" s="54"/>
    </row>
    <row r="537">
      <c r="E537" s="54"/>
      <c r="F537" s="54"/>
      <c r="G537" s="54"/>
    </row>
    <row r="538">
      <c r="E538" s="54"/>
      <c r="F538" s="54"/>
      <c r="G538" s="54"/>
    </row>
    <row r="539">
      <c r="E539" s="54"/>
      <c r="F539" s="54"/>
      <c r="G539" s="54"/>
    </row>
    <row r="540">
      <c r="E540" s="54"/>
      <c r="F540" s="54"/>
      <c r="G540" s="54"/>
    </row>
    <row r="541">
      <c r="E541" s="54"/>
      <c r="F541" s="54"/>
      <c r="G541" s="54"/>
    </row>
    <row r="542">
      <c r="E542" s="54"/>
      <c r="F542" s="54"/>
      <c r="G542" s="54"/>
    </row>
    <row r="543">
      <c r="E543" s="54"/>
      <c r="F543" s="54"/>
      <c r="G543" s="54"/>
    </row>
    <row r="544">
      <c r="E544" s="54"/>
      <c r="F544" s="54"/>
      <c r="G544" s="54"/>
    </row>
    <row r="545">
      <c r="E545" s="54"/>
      <c r="F545" s="54"/>
      <c r="G545" s="54"/>
    </row>
    <row r="546">
      <c r="E546" s="54"/>
      <c r="F546" s="54"/>
      <c r="G546" s="54"/>
    </row>
    <row r="547">
      <c r="E547" s="54"/>
      <c r="F547" s="54"/>
      <c r="G547" s="54"/>
    </row>
    <row r="548">
      <c r="E548" s="54"/>
      <c r="F548" s="54"/>
      <c r="G548" s="54"/>
    </row>
    <row r="549">
      <c r="E549" s="54"/>
      <c r="F549" s="54"/>
      <c r="G549" s="54"/>
    </row>
    <row r="550">
      <c r="E550" s="54"/>
      <c r="F550" s="54"/>
      <c r="G550" s="54"/>
    </row>
    <row r="551">
      <c r="E551" s="54"/>
      <c r="F551" s="54"/>
      <c r="G551" s="54"/>
    </row>
    <row r="552">
      <c r="E552" s="54"/>
      <c r="F552" s="54"/>
      <c r="G552" s="54"/>
    </row>
    <row r="553">
      <c r="E553" s="54"/>
      <c r="F553" s="54"/>
      <c r="G553" s="54"/>
    </row>
    <row r="554">
      <c r="E554" s="54"/>
      <c r="F554" s="54"/>
      <c r="G554" s="54"/>
    </row>
    <row r="555">
      <c r="E555" s="54"/>
      <c r="F555" s="54"/>
      <c r="G555" s="54"/>
    </row>
    <row r="556">
      <c r="E556" s="54"/>
      <c r="F556" s="54"/>
      <c r="G556" s="54"/>
    </row>
    <row r="557">
      <c r="E557" s="54"/>
      <c r="F557" s="54"/>
      <c r="G557" s="54"/>
    </row>
    <row r="558">
      <c r="E558" s="54"/>
      <c r="F558" s="54"/>
      <c r="G558" s="54"/>
    </row>
    <row r="559">
      <c r="E559" s="54"/>
      <c r="F559" s="54"/>
      <c r="G559" s="54"/>
    </row>
    <row r="560">
      <c r="E560" s="54"/>
      <c r="F560" s="54"/>
      <c r="G560" s="54"/>
    </row>
    <row r="561">
      <c r="E561" s="54"/>
      <c r="F561" s="54"/>
      <c r="G561" s="54"/>
    </row>
    <row r="562">
      <c r="E562" s="54"/>
      <c r="F562" s="54"/>
      <c r="G562" s="54"/>
    </row>
    <row r="563">
      <c r="E563" s="54"/>
      <c r="F563" s="54"/>
      <c r="G563" s="54"/>
    </row>
    <row r="564">
      <c r="E564" s="54"/>
      <c r="F564" s="54"/>
      <c r="G564" s="54"/>
    </row>
    <row r="565">
      <c r="E565" s="54"/>
      <c r="F565" s="54"/>
      <c r="G565" s="54"/>
    </row>
    <row r="566">
      <c r="E566" s="54"/>
      <c r="F566" s="54"/>
      <c r="G566" s="54"/>
    </row>
    <row r="567">
      <c r="E567" s="54"/>
      <c r="F567" s="54"/>
      <c r="G567" s="54"/>
    </row>
    <row r="568">
      <c r="E568" s="54"/>
      <c r="F568" s="54"/>
      <c r="G568" s="54"/>
    </row>
    <row r="569">
      <c r="E569" s="54"/>
      <c r="F569" s="54"/>
      <c r="G569" s="54"/>
    </row>
    <row r="570">
      <c r="E570" s="54"/>
      <c r="F570" s="54"/>
      <c r="G570" s="54"/>
    </row>
    <row r="571">
      <c r="E571" s="54"/>
      <c r="F571" s="54"/>
      <c r="G571" s="54"/>
    </row>
    <row r="572">
      <c r="E572" s="54"/>
      <c r="F572" s="54"/>
      <c r="G572" s="54"/>
    </row>
    <row r="573">
      <c r="E573" s="54"/>
      <c r="F573" s="54"/>
      <c r="G573" s="54"/>
    </row>
    <row r="574">
      <c r="E574" s="54"/>
      <c r="F574" s="54"/>
      <c r="G574" s="54"/>
    </row>
    <row r="575">
      <c r="E575" s="54"/>
      <c r="F575" s="54"/>
      <c r="G575" s="54"/>
    </row>
    <row r="576">
      <c r="E576" s="54"/>
      <c r="F576" s="54"/>
      <c r="G576" s="54"/>
    </row>
    <row r="577">
      <c r="E577" s="54"/>
      <c r="F577" s="54"/>
      <c r="G577" s="54"/>
    </row>
    <row r="578">
      <c r="E578" s="54"/>
      <c r="F578" s="54"/>
      <c r="G578" s="54"/>
    </row>
    <row r="579">
      <c r="E579" s="54"/>
      <c r="F579" s="54"/>
      <c r="G579" s="54"/>
    </row>
    <row r="580">
      <c r="E580" s="54"/>
      <c r="F580" s="54"/>
      <c r="G580" s="54"/>
    </row>
    <row r="581">
      <c r="E581" s="54"/>
      <c r="F581" s="54"/>
      <c r="G581" s="54"/>
    </row>
    <row r="582">
      <c r="E582" s="54"/>
      <c r="F582" s="54"/>
      <c r="G582" s="54"/>
    </row>
    <row r="583">
      <c r="E583" s="54"/>
      <c r="F583" s="54"/>
      <c r="G583" s="54"/>
    </row>
    <row r="584">
      <c r="E584" s="54"/>
      <c r="F584" s="54"/>
      <c r="G584" s="54"/>
    </row>
    <row r="585">
      <c r="E585" s="54"/>
      <c r="F585" s="54"/>
      <c r="G585" s="54"/>
    </row>
    <row r="586">
      <c r="E586" s="54"/>
      <c r="F586" s="54"/>
      <c r="G586" s="54"/>
    </row>
    <row r="587">
      <c r="E587" s="54"/>
      <c r="F587" s="54"/>
      <c r="G587" s="54"/>
    </row>
    <row r="588">
      <c r="E588" s="54"/>
      <c r="F588" s="54"/>
      <c r="G588" s="54"/>
    </row>
    <row r="589">
      <c r="E589" s="54"/>
      <c r="F589" s="54"/>
      <c r="G589" s="54"/>
    </row>
    <row r="590">
      <c r="E590" s="54"/>
      <c r="F590" s="54"/>
      <c r="G590" s="54"/>
    </row>
    <row r="591">
      <c r="E591" s="54"/>
      <c r="F591" s="54"/>
      <c r="G591" s="54"/>
    </row>
    <row r="592">
      <c r="E592" s="54"/>
      <c r="F592" s="54"/>
      <c r="G592" s="54"/>
    </row>
    <row r="593">
      <c r="E593" s="54"/>
      <c r="F593" s="54"/>
      <c r="G593" s="54"/>
    </row>
    <row r="594">
      <c r="E594" s="54"/>
      <c r="F594" s="54"/>
      <c r="G594" s="54"/>
    </row>
    <row r="595">
      <c r="E595" s="54"/>
      <c r="F595" s="54"/>
      <c r="G595" s="54"/>
    </row>
    <row r="596">
      <c r="E596" s="54"/>
      <c r="F596" s="54"/>
      <c r="G596" s="54"/>
    </row>
    <row r="597">
      <c r="E597" s="54"/>
      <c r="F597" s="54"/>
      <c r="G597" s="54"/>
    </row>
    <row r="598">
      <c r="E598" s="54"/>
      <c r="F598" s="54"/>
      <c r="G598" s="54"/>
    </row>
    <row r="599">
      <c r="E599" s="54"/>
      <c r="F599" s="54"/>
      <c r="G599" s="54"/>
    </row>
    <row r="600">
      <c r="E600" s="54"/>
      <c r="F600" s="54"/>
      <c r="G600" s="54"/>
    </row>
    <row r="601">
      <c r="E601" s="54"/>
      <c r="F601" s="54"/>
      <c r="G601" s="54"/>
    </row>
    <row r="602">
      <c r="E602" s="54"/>
      <c r="F602" s="54"/>
      <c r="G602" s="54"/>
    </row>
    <row r="603">
      <c r="E603" s="54"/>
      <c r="F603" s="54"/>
      <c r="G603" s="54"/>
    </row>
    <row r="604">
      <c r="E604" s="54"/>
      <c r="F604" s="54"/>
      <c r="G604" s="54"/>
    </row>
    <row r="605">
      <c r="E605" s="54"/>
      <c r="F605" s="54"/>
      <c r="G605" s="54"/>
    </row>
    <row r="606">
      <c r="E606" s="54"/>
      <c r="F606" s="54"/>
      <c r="G606" s="54"/>
    </row>
    <row r="607">
      <c r="E607" s="54"/>
      <c r="F607" s="54"/>
      <c r="G607" s="54"/>
    </row>
    <row r="608">
      <c r="E608" s="54"/>
      <c r="F608" s="54"/>
      <c r="G608" s="54"/>
    </row>
    <row r="609">
      <c r="E609" s="54"/>
      <c r="F609" s="54"/>
      <c r="G609" s="54"/>
    </row>
    <row r="610">
      <c r="E610" s="54"/>
      <c r="F610" s="54"/>
      <c r="G610" s="54"/>
    </row>
    <row r="611">
      <c r="E611" s="54"/>
      <c r="F611" s="54"/>
      <c r="G611" s="54"/>
    </row>
    <row r="612">
      <c r="E612" s="54"/>
      <c r="F612" s="54"/>
      <c r="G612" s="54"/>
    </row>
    <row r="613">
      <c r="E613" s="54"/>
      <c r="F613" s="54"/>
      <c r="G613" s="54"/>
    </row>
    <row r="614">
      <c r="E614" s="54"/>
      <c r="F614" s="54"/>
      <c r="G614" s="54"/>
    </row>
    <row r="615">
      <c r="E615" s="54"/>
      <c r="F615" s="54"/>
      <c r="G615" s="54"/>
    </row>
    <row r="616">
      <c r="E616" s="54"/>
      <c r="F616" s="54"/>
      <c r="G616" s="54"/>
    </row>
    <row r="617">
      <c r="E617" s="54"/>
      <c r="F617" s="54"/>
      <c r="G617" s="54"/>
    </row>
    <row r="618">
      <c r="E618" s="54"/>
      <c r="F618" s="54"/>
      <c r="G618" s="54"/>
    </row>
    <row r="619">
      <c r="E619" s="54"/>
      <c r="F619" s="54"/>
      <c r="G619" s="54"/>
    </row>
    <row r="620">
      <c r="E620" s="54"/>
      <c r="F620" s="54"/>
      <c r="G620" s="54"/>
    </row>
    <row r="621">
      <c r="E621" s="54"/>
      <c r="F621" s="54"/>
      <c r="G621" s="54"/>
    </row>
    <row r="622">
      <c r="E622" s="54"/>
      <c r="F622" s="54"/>
      <c r="G622" s="54"/>
    </row>
    <row r="623">
      <c r="E623" s="54"/>
      <c r="F623" s="54"/>
      <c r="G623" s="54"/>
    </row>
    <row r="624">
      <c r="E624" s="54"/>
      <c r="F624" s="54"/>
      <c r="G624" s="54"/>
    </row>
    <row r="625">
      <c r="E625" s="54"/>
      <c r="F625" s="54"/>
      <c r="G625" s="54"/>
    </row>
    <row r="626">
      <c r="E626" s="54"/>
      <c r="F626" s="54"/>
      <c r="G626" s="54"/>
    </row>
    <row r="627">
      <c r="E627" s="54"/>
      <c r="F627" s="54"/>
      <c r="G627" s="54"/>
    </row>
    <row r="628">
      <c r="E628" s="54"/>
      <c r="F628" s="54"/>
      <c r="G628" s="54"/>
    </row>
    <row r="629">
      <c r="E629" s="54"/>
      <c r="F629" s="54"/>
      <c r="G629" s="54"/>
    </row>
    <row r="630">
      <c r="E630" s="54"/>
      <c r="F630" s="54"/>
      <c r="G630" s="54"/>
    </row>
    <row r="631">
      <c r="E631" s="54"/>
      <c r="F631" s="54"/>
      <c r="G631" s="54"/>
    </row>
    <row r="632">
      <c r="E632" s="54"/>
      <c r="F632" s="54"/>
      <c r="G632" s="54"/>
    </row>
    <row r="633">
      <c r="E633" s="54"/>
      <c r="F633" s="54"/>
      <c r="G633" s="54"/>
    </row>
    <row r="634">
      <c r="E634" s="54"/>
      <c r="F634" s="54"/>
      <c r="G634" s="54"/>
    </row>
    <row r="635">
      <c r="E635" s="54"/>
      <c r="F635" s="54"/>
      <c r="G635" s="54"/>
    </row>
    <row r="636">
      <c r="E636" s="54"/>
      <c r="F636" s="54"/>
      <c r="G636" s="54"/>
    </row>
    <row r="637">
      <c r="E637" s="54"/>
      <c r="F637" s="54"/>
      <c r="G637" s="54"/>
    </row>
    <row r="638">
      <c r="E638" s="54"/>
      <c r="F638" s="54"/>
      <c r="G638" s="54"/>
    </row>
    <row r="639">
      <c r="E639" s="54"/>
      <c r="F639" s="54"/>
      <c r="G639" s="54"/>
    </row>
    <row r="640">
      <c r="E640" s="54"/>
      <c r="F640" s="54"/>
      <c r="G640" s="54"/>
    </row>
    <row r="641">
      <c r="E641" s="54"/>
      <c r="F641" s="54"/>
      <c r="G641" s="54"/>
    </row>
    <row r="642">
      <c r="E642" s="54"/>
      <c r="F642" s="54"/>
      <c r="G642" s="54"/>
    </row>
    <row r="643">
      <c r="E643" s="54"/>
      <c r="F643" s="54"/>
      <c r="G643" s="54"/>
    </row>
    <row r="644">
      <c r="E644" s="54"/>
      <c r="F644" s="54"/>
      <c r="G644" s="54"/>
    </row>
    <row r="645">
      <c r="E645" s="54"/>
      <c r="F645" s="54"/>
      <c r="G645" s="54"/>
    </row>
    <row r="646">
      <c r="E646" s="54"/>
      <c r="F646" s="54"/>
      <c r="G646" s="54"/>
    </row>
    <row r="647">
      <c r="E647" s="54"/>
      <c r="F647" s="54"/>
      <c r="G647" s="54"/>
    </row>
    <row r="648">
      <c r="E648" s="54"/>
      <c r="F648" s="54"/>
      <c r="G648" s="54"/>
    </row>
    <row r="649">
      <c r="E649" s="54"/>
      <c r="F649" s="54"/>
      <c r="G649" s="54"/>
    </row>
    <row r="650">
      <c r="E650" s="54"/>
      <c r="F650" s="54"/>
      <c r="G650" s="54"/>
    </row>
    <row r="651">
      <c r="E651" s="54"/>
      <c r="F651" s="54"/>
      <c r="G651" s="54"/>
    </row>
    <row r="652">
      <c r="E652" s="54"/>
      <c r="F652" s="54"/>
      <c r="G652" s="54"/>
    </row>
    <row r="653">
      <c r="E653" s="54"/>
      <c r="F653" s="54"/>
      <c r="G653" s="54"/>
    </row>
    <row r="654">
      <c r="E654" s="54"/>
      <c r="F654" s="54"/>
      <c r="G654" s="54"/>
    </row>
    <row r="655">
      <c r="E655" s="54"/>
      <c r="F655" s="54"/>
      <c r="G655" s="54"/>
    </row>
    <row r="656">
      <c r="E656" s="54"/>
      <c r="F656" s="54"/>
      <c r="G656" s="54"/>
    </row>
    <row r="657">
      <c r="E657" s="54"/>
      <c r="F657" s="54"/>
      <c r="G657" s="54"/>
    </row>
    <row r="658">
      <c r="E658" s="54"/>
      <c r="F658" s="54"/>
      <c r="G658" s="54"/>
    </row>
    <row r="659">
      <c r="E659" s="54"/>
      <c r="F659" s="54"/>
      <c r="G659" s="54"/>
    </row>
    <row r="660">
      <c r="E660" s="54"/>
      <c r="F660" s="54"/>
      <c r="G660" s="54"/>
    </row>
    <row r="661">
      <c r="E661" s="54"/>
      <c r="F661" s="54"/>
      <c r="G661" s="54"/>
    </row>
    <row r="662">
      <c r="E662" s="54"/>
      <c r="F662" s="54"/>
      <c r="G662" s="54"/>
    </row>
    <row r="663">
      <c r="E663" s="54"/>
      <c r="F663" s="54"/>
      <c r="G663" s="54"/>
    </row>
    <row r="664">
      <c r="E664" s="54"/>
      <c r="F664" s="54"/>
      <c r="G664" s="54"/>
    </row>
    <row r="665">
      <c r="E665" s="54"/>
      <c r="F665" s="54"/>
      <c r="G665" s="54"/>
    </row>
    <row r="666">
      <c r="E666" s="54"/>
      <c r="F666" s="54"/>
      <c r="G666" s="54"/>
    </row>
    <row r="667">
      <c r="E667" s="54"/>
      <c r="F667" s="54"/>
      <c r="G667" s="54"/>
    </row>
    <row r="668">
      <c r="E668" s="54"/>
      <c r="F668" s="54"/>
      <c r="G668" s="54"/>
    </row>
    <row r="669">
      <c r="E669" s="54"/>
      <c r="F669" s="54"/>
      <c r="G669" s="54"/>
    </row>
    <row r="670">
      <c r="E670" s="54"/>
      <c r="F670" s="54"/>
      <c r="G670" s="54"/>
    </row>
    <row r="671">
      <c r="E671" s="54"/>
      <c r="F671" s="54"/>
      <c r="G671" s="54"/>
    </row>
    <row r="672">
      <c r="E672" s="54"/>
      <c r="F672" s="54"/>
      <c r="G672" s="54"/>
    </row>
    <row r="673">
      <c r="E673" s="54"/>
      <c r="F673" s="54"/>
      <c r="G673" s="54"/>
    </row>
    <row r="674">
      <c r="E674" s="54"/>
      <c r="F674" s="54"/>
      <c r="G674" s="54"/>
    </row>
    <row r="675">
      <c r="E675" s="54"/>
      <c r="F675" s="54"/>
      <c r="G675" s="54"/>
    </row>
    <row r="676">
      <c r="E676" s="54"/>
      <c r="F676" s="54"/>
      <c r="G676" s="54"/>
    </row>
    <row r="677">
      <c r="E677" s="54"/>
      <c r="F677" s="54"/>
      <c r="G677" s="54"/>
    </row>
    <row r="678">
      <c r="E678" s="54"/>
      <c r="F678" s="54"/>
      <c r="G678" s="54"/>
    </row>
    <row r="679">
      <c r="E679" s="54"/>
      <c r="F679" s="54"/>
      <c r="G679" s="54"/>
    </row>
    <row r="680">
      <c r="E680" s="54"/>
      <c r="F680" s="54"/>
      <c r="G680" s="54"/>
    </row>
    <row r="681">
      <c r="E681" s="54"/>
      <c r="F681" s="54"/>
      <c r="G681" s="54"/>
    </row>
    <row r="682">
      <c r="E682" s="54"/>
      <c r="F682" s="54"/>
      <c r="G682" s="54"/>
    </row>
    <row r="683">
      <c r="E683" s="54"/>
      <c r="F683" s="54"/>
      <c r="G683" s="54"/>
    </row>
    <row r="684">
      <c r="E684" s="54"/>
      <c r="F684" s="54"/>
      <c r="G684" s="54"/>
    </row>
    <row r="685">
      <c r="E685" s="54"/>
      <c r="F685" s="54"/>
      <c r="G685" s="54"/>
    </row>
    <row r="686">
      <c r="E686" s="54"/>
      <c r="F686" s="54"/>
      <c r="G686" s="54"/>
    </row>
    <row r="687">
      <c r="E687" s="54"/>
      <c r="F687" s="54"/>
      <c r="G687" s="54"/>
    </row>
    <row r="688">
      <c r="E688" s="54"/>
      <c r="F688" s="54"/>
      <c r="G688" s="54"/>
    </row>
    <row r="689">
      <c r="E689" s="54"/>
      <c r="F689" s="54"/>
      <c r="G689" s="54"/>
    </row>
    <row r="690">
      <c r="E690" s="54"/>
      <c r="F690" s="54"/>
      <c r="G690" s="54"/>
    </row>
    <row r="691">
      <c r="E691" s="54"/>
      <c r="F691" s="54"/>
      <c r="G691" s="54"/>
    </row>
    <row r="692">
      <c r="E692" s="54"/>
      <c r="F692" s="54"/>
      <c r="G692" s="54"/>
    </row>
    <row r="693">
      <c r="E693" s="54"/>
      <c r="F693" s="54"/>
      <c r="G693" s="54"/>
    </row>
    <row r="694">
      <c r="E694" s="54"/>
      <c r="F694" s="54"/>
      <c r="G694" s="54"/>
    </row>
    <row r="695">
      <c r="E695" s="54"/>
      <c r="F695" s="54"/>
      <c r="G695" s="54"/>
    </row>
    <row r="696">
      <c r="E696" s="54"/>
      <c r="F696" s="54"/>
      <c r="G696" s="54"/>
    </row>
    <row r="697">
      <c r="E697" s="54"/>
      <c r="F697" s="54"/>
      <c r="G697" s="54"/>
    </row>
    <row r="698">
      <c r="E698" s="54"/>
      <c r="F698" s="54"/>
      <c r="G698" s="54"/>
    </row>
    <row r="699">
      <c r="E699" s="54"/>
      <c r="F699" s="54"/>
      <c r="G699" s="54"/>
    </row>
    <row r="700">
      <c r="E700" s="54"/>
      <c r="F700" s="54"/>
      <c r="G700" s="54"/>
    </row>
    <row r="701">
      <c r="E701" s="54"/>
      <c r="F701" s="54"/>
      <c r="G701" s="54"/>
    </row>
    <row r="702">
      <c r="E702" s="54"/>
      <c r="F702" s="54"/>
      <c r="G702" s="54"/>
    </row>
    <row r="703">
      <c r="E703" s="54"/>
      <c r="F703" s="54"/>
      <c r="G703" s="54"/>
    </row>
    <row r="704">
      <c r="E704" s="54"/>
      <c r="F704" s="54"/>
      <c r="G704" s="54"/>
    </row>
    <row r="705">
      <c r="E705" s="54"/>
      <c r="F705" s="54"/>
      <c r="G705" s="54"/>
    </row>
    <row r="706">
      <c r="E706" s="54"/>
      <c r="F706" s="54"/>
      <c r="G706" s="54"/>
    </row>
    <row r="707">
      <c r="E707" s="54"/>
      <c r="F707" s="54"/>
      <c r="G707" s="54"/>
    </row>
    <row r="708">
      <c r="E708" s="54"/>
      <c r="F708" s="54"/>
      <c r="G708" s="54"/>
    </row>
    <row r="709">
      <c r="E709" s="54"/>
      <c r="F709" s="54"/>
      <c r="G709" s="54"/>
    </row>
    <row r="710">
      <c r="E710" s="54"/>
      <c r="F710" s="54"/>
      <c r="G710" s="54"/>
    </row>
    <row r="711">
      <c r="E711" s="54"/>
      <c r="F711" s="54"/>
      <c r="G711" s="54"/>
    </row>
    <row r="712">
      <c r="E712" s="54"/>
      <c r="F712" s="54"/>
      <c r="G712" s="54"/>
    </row>
    <row r="713">
      <c r="E713" s="54"/>
      <c r="F713" s="54"/>
      <c r="G713" s="54"/>
    </row>
    <row r="714">
      <c r="E714" s="54"/>
      <c r="F714" s="54"/>
      <c r="G714" s="54"/>
    </row>
    <row r="715">
      <c r="E715" s="54"/>
      <c r="F715" s="54"/>
      <c r="G715" s="54"/>
    </row>
    <row r="716">
      <c r="E716" s="54"/>
      <c r="F716" s="54"/>
      <c r="G716" s="54"/>
    </row>
    <row r="717">
      <c r="E717" s="54"/>
      <c r="F717" s="54"/>
      <c r="G717" s="54"/>
    </row>
    <row r="718">
      <c r="E718" s="54"/>
      <c r="F718" s="54"/>
      <c r="G718" s="54"/>
    </row>
    <row r="719">
      <c r="E719" s="54"/>
      <c r="F719" s="54"/>
      <c r="G719" s="54"/>
    </row>
    <row r="720">
      <c r="E720" s="54"/>
      <c r="F720" s="54"/>
      <c r="G720" s="54"/>
    </row>
    <row r="721">
      <c r="E721" s="54"/>
      <c r="F721" s="54"/>
      <c r="G721" s="54"/>
    </row>
    <row r="722">
      <c r="E722" s="54"/>
      <c r="F722" s="54"/>
      <c r="G722" s="54"/>
    </row>
    <row r="723">
      <c r="E723" s="54"/>
      <c r="F723" s="54"/>
      <c r="G723" s="54"/>
    </row>
    <row r="724">
      <c r="E724" s="54"/>
      <c r="F724" s="54"/>
      <c r="G724" s="54"/>
    </row>
    <row r="725">
      <c r="E725" s="54"/>
      <c r="F725" s="54"/>
      <c r="G725" s="54"/>
    </row>
    <row r="726">
      <c r="E726" s="54"/>
      <c r="F726" s="54"/>
      <c r="G726" s="54"/>
    </row>
    <row r="727">
      <c r="E727" s="54"/>
      <c r="F727" s="54"/>
      <c r="G727" s="54"/>
    </row>
    <row r="728">
      <c r="E728" s="54"/>
      <c r="F728" s="54"/>
      <c r="G728" s="54"/>
    </row>
    <row r="729">
      <c r="E729" s="54"/>
      <c r="F729" s="54"/>
      <c r="G729" s="54"/>
    </row>
    <row r="730">
      <c r="E730" s="54"/>
      <c r="F730" s="54"/>
      <c r="G730" s="54"/>
    </row>
    <row r="731">
      <c r="E731" s="54"/>
      <c r="F731" s="54"/>
      <c r="G731" s="54"/>
    </row>
    <row r="732">
      <c r="E732" s="54"/>
      <c r="F732" s="54"/>
      <c r="G732" s="54"/>
    </row>
    <row r="733">
      <c r="E733" s="54"/>
      <c r="F733" s="54"/>
      <c r="G733" s="54"/>
    </row>
    <row r="734">
      <c r="E734" s="54"/>
      <c r="F734" s="54"/>
      <c r="G734" s="54"/>
    </row>
    <row r="735">
      <c r="E735" s="54"/>
      <c r="F735" s="54"/>
      <c r="G735" s="54"/>
    </row>
    <row r="736">
      <c r="E736" s="54"/>
      <c r="F736" s="54"/>
      <c r="G736" s="54"/>
    </row>
    <row r="737">
      <c r="E737" s="54"/>
      <c r="F737" s="54"/>
      <c r="G737" s="54"/>
    </row>
    <row r="738">
      <c r="E738" s="54"/>
      <c r="F738" s="54"/>
      <c r="G738" s="54"/>
    </row>
    <row r="739">
      <c r="E739" s="54"/>
      <c r="F739" s="54"/>
      <c r="G739" s="54"/>
    </row>
    <row r="740">
      <c r="E740" s="54"/>
      <c r="F740" s="54"/>
      <c r="G740" s="54"/>
    </row>
    <row r="741">
      <c r="E741" s="54"/>
      <c r="F741" s="54"/>
      <c r="G741" s="54"/>
    </row>
    <row r="742">
      <c r="E742" s="54"/>
      <c r="F742" s="54"/>
      <c r="G742" s="54"/>
    </row>
    <row r="743">
      <c r="E743" s="54"/>
      <c r="F743" s="54"/>
      <c r="G743" s="54"/>
    </row>
    <row r="744">
      <c r="E744" s="54"/>
      <c r="F744" s="54"/>
      <c r="G744" s="54"/>
    </row>
    <row r="745">
      <c r="E745" s="54"/>
      <c r="F745" s="54"/>
      <c r="G745" s="54"/>
    </row>
    <row r="746">
      <c r="E746" s="54"/>
      <c r="F746" s="54"/>
      <c r="G746" s="54"/>
    </row>
    <row r="747">
      <c r="E747" s="54"/>
      <c r="F747" s="54"/>
      <c r="G747" s="54"/>
    </row>
    <row r="748">
      <c r="E748" s="54"/>
      <c r="F748" s="54"/>
      <c r="G748" s="54"/>
    </row>
    <row r="749">
      <c r="E749" s="54"/>
      <c r="F749" s="54"/>
      <c r="G749" s="54"/>
    </row>
    <row r="750">
      <c r="E750" s="54"/>
      <c r="F750" s="54"/>
      <c r="G750" s="54"/>
    </row>
    <row r="751">
      <c r="E751" s="54"/>
      <c r="F751" s="54"/>
      <c r="G751" s="54"/>
    </row>
    <row r="752">
      <c r="E752" s="54"/>
      <c r="F752" s="54"/>
      <c r="G752" s="54"/>
    </row>
    <row r="753">
      <c r="E753" s="54"/>
      <c r="F753" s="54"/>
      <c r="G753" s="54"/>
    </row>
    <row r="754">
      <c r="E754" s="54"/>
      <c r="F754" s="54"/>
      <c r="G754" s="54"/>
    </row>
    <row r="755">
      <c r="E755" s="54"/>
      <c r="F755" s="54"/>
      <c r="G755" s="54"/>
    </row>
    <row r="756">
      <c r="E756" s="54"/>
      <c r="F756" s="54"/>
      <c r="G756" s="54"/>
    </row>
    <row r="757">
      <c r="E757" s="54"/>
      <c r="F757" s="54"/>
      <c r="G757" s="54"/>
    </row>
    <row r="758">
      <c r="E758" s="54"/>
      <c r="F758" s="54"/>
      <c r="G758" s="54"/>
    </row>
    <row r="759">
      <c r="E759" s="54"/>
      <c r="F759" s="54"/>
      <c r="G759" s="54"/>
    </row>
    <row r="760">
      <c r="E760" s="54"/>
      <c r="F760" s="54"/>
      <c r="G760" s="54"/>
    </row>
    <row r="761">
      <c r="E761" s="54"/>
      <c r="F761" s="54"/>
      <c r="G761" s="54"/>
    </row>
    <row r="762">
      <c r="E762" s="54"/>
      <c r="F762" s="54"/>
      <c r="G762" s="54"/>
    </row>
    <row r="763">
      <c r="E763" s="54"/>
      <c r="F763" s="54"/>
      <c r="G763" s="54"/>
    </row>
    <row r="764">
      <c r="E764" s="54"/>
      <c r="F764" s="54"/>
      <c r="G764" s="54"/>
    </row>
    <row r="765">
      <c r="E765" s="54"/>
      <c r="F765" s="54"/>
      <c r="G765" s="54"/>
    </row>
    <row r="766">
      <c r="E766" s="54"/>
      <c r="F766" s="54"/>
      <c r="G766" s="54"/>
    </row>
    <row r="767">
      <c r="E767" s="54"/>
      <c r="F767" s="54"/>
      <c r="G767" s="54"/>
    </row>
    <row r="768">
      <c r="E768" s="54"/>
      <c r="F768" s="54"/>
      <c r="G768" s="54"/>
    </row>
    <row r="769">
      <c r="E769" s="54"/>
      <c r="F769" s="54"/>
      <c r="G769" s="54"/>
    </row>
    <row r="770">
      <c r="E770" s="54"/>
      <c r="F770" s="54"/>
      <c r="G770" s="54"/>
    </row>
    <row r="771">
      <c r="E771" s="54"/>
      <c r="F771" s="54"/>
      <c r="G771" s="54"/>
    </row>
    <row r="772">
      <c r="E772" s="54"/>
      <c r="F772" s="54"/>
      <c r="G772" s="54"/>
    </row>
    <row r="773">
      <c r="E773" s="54"/>
      <c r="F773" s="54"/>
      <c r="G773" s="54"/>
    </row>
    <row r="774">
      <c r="E774" s="54"/>
      <c r="F774" s="54"/>
      <c r="G774" s="54"/>
    </row>
    <row r="775">
      <c r="E775" s="54"/>
      <c r="F775" s="54"/>
      <c r="G775" s="54"/>
    </row>
    <row r="776">
      <c r="E776" s="54"/>
      <c r="F776" s="54"/>
      <c r="G776" s="54"/>
    </row>
    <row r="777">
      <c r="E777" s="54"/>
      <c r="F777" s="54"/>
      <c r="G777" s="54"/>
    </row>
    <row r="778">
      <c r="E778" s="54"/>
      <c r="F778" s="54"/>
      <c r="G778" s="54"/>
    </row>
    <row r="779">
      <c r="E779" s="54"/>
      <c r="F779" s="54"/>
      <c r="G779" s="54"/>
    </row>
    <row r="780">
      <c r="E780" s="54"/>
      <c r="F780" s="54"/>
      <c r="G780" s="54"/>
    </row>
    <row r="781">
      <c r="E781" s="54"/>
      <c r="F781" s="54"/>
      <c r="G781" s="54"/>
    </row>
    <row r="782">
      <c r="E782" s="54"/>
      <c r="F782" s="54"/>
      <c r="G782" s="54"/>
    </row>
    <row r="783">
      <c r="E783" s="54"/>
      <c r="F783" s="54"/>
      <c r="G783" s="54"/>
    </row>
    <row r="784">
      <c r="E784" s="54"/>
      <c r="F784" s="54"/>
      <c r="G784" s="54"/>
    </row>
    <row r="785">
      <c r="E785" s="54"/>
      <c r="F785" s="54"/>
      <c r="G785" s="54"/>
    </row>
    <row r="786">
      <c r="E786" s="54"/>
      <c r="F786" s="54"/>
      <c r="G786" s="54"/>
    </row>
    <row r="787">
      <c r="E787" s="54"/>
      <c r="F787" s="54"/>
      <c r="G787" s="54"/>
    </row>
    <row r="788">
      <c r="E788" s="54"/>
      <c r="F788" s="54"/>
      <c r="G788" s="54"/>
    </row>
    <row r="789">
      <c r="E789" s="54"/>
      <c r="F789" s="54"/>
      <c r="G789" s="54"/>
    </row>
    <row r="790">
      <c r="E790" s="54"/>
      <c r="F790" s="54"/>
      <c r="G790" s="54"/>
    </row>
    <row r="791">
      <c r="E791" s="54"/>
      <c r="F791" s="54"/>
      <c r="G791" s="54"/>
    </row>
    <row r="792">
      <c r="E792" s="54"/>
      <c r="F792" s="54"/>
      <c r="G792" s="54"/>
    </row>
    <row r="793">
      <c r="E793" s="54"/>
      <c r="F793" s="54"/>
      <c r="G793" s="54"/>
    </row>
    <row r="794">
      <c r="E794" s="54"/>
      <c r="F794" s="54"/>
      <c r="G794" s="54"/>
    </row>
    <row r="795">
      <c r="E795" s="54"/>
      <c r="F795" s="54"/>
      <c r="G795" s="54"/>
    </row>
    <row r="796">
      <c r="E796" s="54"/>
      <c r="F796" s="54"/>
      <c r="G796" s="54"/>
    </row>
    <row r="797">
      <c r="E797" s="54"/>
      <c r="F797" s="54"/>
      <c r="G797" s="54"/>
    </row>
    <row r="798">
      <c r="E798" s="54"/>
      <c r="F798" s="54"/>
      <c r="G798" s="54"/>
    </row>
    <row r="799">
      <c r="E799" s="54"/>
      <c r="F799" s="54"/>
      <c r="G799" s="54"/>
    </row>
    <row r="800">
      <c r="E800" s="54"/>
      <c r="F800" s="54"/>
      <c r="G800" s="54"/>
    </row>
    <row r="801">
      <c r="E801" s="54"/>
      <c r="F801" s="54"/>
      <c r="G801" s="54"/>
    </row>
    <row r="802">
      <c r="E802" s="54"/>
      <c r="F802" s="54"/>
      <c r="G802" s="54"/>
    </row>
    <row r="803">
      <c r="E803" s="54"/>
      <c r="F803" s="54"/>
      <c r="G803" s="54"/>
    </row>
    <row r="804">
      <c r="E804" s="54"/>
      <c r="F804" s="54"/>
      <c r="G804" s="54"/>
    </row>
    <row r="805">
      <c r="E805" s="54"/>
      <c r="F805" s="54"/>
      <c r="G805" s="54"/>
    </row>
    <row r="806">
      <c r="E806" s="54"/>
      <c r="F806" s="54"/>
      <c r="G806" s="54"/>
    </row>
    <row r="807">
      <c r="E807" s="54"/>
      <c r="F807" s="54"/>
      <c r="G807" s="54"/>
    </row>
    <row r="808">
      <c r="E808" s="54"/>
      <c r="F808" s="54"/>
      <c r="G808" s="54"/>
    </row>
    <row r="809">
      <c r="E809" s="54"/>
      <c r="F809" s="54"/>
      <c r="G809" s="54"/>
    </row>
    <row r="810">
      <c r="E810" s="54"/>
      <c r="F810" s="54"/>
      <c r="G810" s="54"/>
    </row>
    <row r="811">
      <c r="E811" s="54"/>
      <c r="F811" s="54"/>
      <c r="G811" s="54"/>
    </row>
    <row r="812">
      <c r="E812" s="54"/>
      <c r="F812" s="54"/>
      <c r="G812" s="54"/>
    </row>
    <row r="813">
      <c r="E813" s="54"/>
      <c r="F813" s="54"/>
      <c r="G813" s="54"/>
    </row>
    <row r="814">
      <c r="E814" s="54"/>
      <c r="F814" s="54"/>
      <c r="G814" s="54"/>
    </row>
    <row r="815">
      <c r="E815" s="54"/>
      <c r="F815" s="54"/>
      <c r="G815" s="54"/>
    </row>
    <row r="816">
      <c r="E816" s="54"/>
      <c r="F816" s="54"/>
      <c r="G816" s="54"/>
    </row>
    <row r="817">
      <c r="E817" s="54"/>
      <c r="F817" s="54"/>
      <c r="G817" s="54"/>
    </row>
    <row r="818">
      <c r="E818" s="54"/>
      <c r="F818" s="54"/>
      <c r="G818" s="54"/>
    </row>
    <row r="819">
      <c r="E819" s="54"/>
      <c r="F819" s="54"/>
      <c r="G819" s="54"/>
    </row>
    <row r="820">
      <c r="E820" s="54"/>
      <c r="F820" s="54"/>
      <c r="G820" s="54"/>
    </row>
    <row r="821">
      <c r="E821" s="54"/>
      <c r="F821" s="54"/>
      <c r="G821" s="54"/>
    </row>
    <row r="822">
      <c r="E822" s="54"/>
      <c r="F822" s="54"/>
      <c r="G822" s="54"/>
    </row>
    <row r="823">
      <c r="E823" s="54"/>
      <c r="F823" s="54"/>
      <c r="G823" s="54"/>
    </row>
    <row r="824">
      <c r="E824" s="54"/>
      <c r="F824" s="54"/>
      <c r="G824" s="54"/>
    </row>
    <row r="825">
      <c r="E825" s="54"/>
      <c r="F825" s="54"/>
      <c r="G825" s="54"/>
    </row>
    <row r="826">
      <c r="E826" s="54"/>
      <c r="F826" s="54"/>
      <c r="G826" s="54"/>
    </row>
    <row r="827">
      <c r="E827" s="54"/>
      <c r="F827" s="54"/>
      <c r="G827" s="54"/>
    </row>
    <row r="828">
      <c r="E828" s="54"/>
      <c r="F828" s="54"/>
      <c r="G828" s="54"/>
    </row>
    <row r="829">
      <c r="E829" s="54"/>
      <c r="F829" s="54"/>
      <c r="G829" s="54"/>
    </row>
    <row r="830">
      <c r="E830" s="54"/>
      <c r="F830" s="54"/>
      <c r="G830" s="54"/>
    </row>
    <row r="831">
      <c r="E831" s="54"/>
      <c r="F831" s="54"/>
      <c r="G831" s="54"/>
    </row>
    <row r="832">
      <c r="E832" s="54"/>
      <c r="F832" s="54"/>
      <c r="G832" s="54"/>
    </row>
    <row r="833">
      <c r="E833" s="54"/>
      <c r="F833" s="54"/>
      <c r="G833" s="54"/>
    </row>
    <row r="834">
      <c r="E834" s="54"/>
      <c r="F834" s="54"/>
      <c r="G834" s="54"/>
    </row>
    <row r="835">
      <c r="E835" s="54"/>
      <c r="F835" s="54"/>
      <c r="G835" s="54"/>
    </row>
    <row r="836">
      <c r="E836" s="54"/>
      <c r="F836" s="54"/>
      <c r="G836" s="54"/>
    </row>
    <row r="837">
      <c r="E837" s="54"/>
      <c r="F837" s="54"/>
      <c r="G837" s="54"/>
    </row>
    <row r="838">
      <c r="E838" s="54"/>
      <c r="F838" s="54"/>
      <c r="G838" s="54"/>
    </row>
    <row r="839">
      <c r="E839" s="54"/>
      <c r="F839" s="54"/>
      <c r="G839" s="54"/>
    </row>
    <row r="840">
      <c r="E840" s="54"/>
      <c r="F840" s="54"/>
      <c r="G840" s="54"/>
    </row>
    <row r="841">
      <c r="E841" s="54"/>
      <c r="F841" s="54"/>
      <c r="G841" s="54"/>
    </row>
    <row r="842">
      <c r="E842" s="54"/>
      <c r="F842" s="54"/>
      <c r="G842" s="54"/>
    </row>
    <row r="843">
      <c r="E843" s="54"/>
      <c r="F843" s="54"/>
      <c r="G843" s="54"/>
    </row>
    <row r="844">
      <c r="E844" s="54"/>
      <c r="F844" s="54"/>
      <c r="G844" s="54"/>
    </row>
    <row r="845">
      <c r="E845" s="54"/>
      <c r="F845" s="54"/>
      <c r="G845" s="54"/>
    </row>
    <row r="846">
      <c r="E846" s="54"/>
      <c r="F846" s="54"/>
      <c r="G846" s="54"/>
    </row>
    <row r="847">
      <c r="E847" s="54"/>
      <c r="F847" s="54"/>
      <c r="G847" s="54"/>
    </row>
    <row r="848">
      <c r="E848" s="54"/>
      <c r="F848" s="54"/>
      <c r="G848" s="54"/>
    </row>
    <row r="849">
      <c r="E849" s="54"/>
      <c r="F849" s="54"/>
      <c r="G849" s="54"/>
    </row>
    <row r="850">
      <c r="E850" s="54"/>
      <c r="F850" s="54"/>
      <c r="G850" s="54"/>
    </row>
    <row r="851">
      <c r="E851" s="54"/>
      <c r="F851" s="54"/>
      <c r="G851" s="54"/>
    </row>
    <row r="852">
      <c r="E852" s="54"/>
      <c r="F852" s="54"/>
      <c r="G852" s="54"/>
    </row>
    <row r="853">
      <c r="E853" s="54"/>
      <c r="F853" s="54"/>
      <c r="G853" s="54"/>
    </row>
    <row r="854">
      <c r="E854" s="54"/>
      <c r="F854" s="54"/>
      <c r="G854" s="54"/>
    </row>
    <row r="855">
      <c r="E855" s="54"/>
      <c r="F855" s="54"/>
      <c r="G855" s="54"/>
    </row>
    <row r="856">
      <c r="E856" s="54"/>
      <c r="F856" s="54"/>
      <c r="G856" s="54"/>
    </row>
    <row r="857">
      <c r="E857" s="54"/>
      <c r="F857" s="54"/>
      <c r="G857" s="54"/>
    </row>
    <row r="858">
      <c r="E858" s="54"/>
      <c r="F858" s="54"/>
      <c r="G858" s="54"/>
    </row>
    <row r="859">
      <c r="E859" s="54"/>
      <c r="F859" s="54"/>
      <c r="G859" s="54"/>
    </row>
    <row r="860">
      <c r="E860" s="54"/>
      <c r="F860" s="54"/>
      <c r="G860" s="54"/>
    </row>
    <row r="861">
      <c r="E861" s="54"/>
      <c r="F861" s="54"/>
      <c r="G861" s="54"/>
    </row>
    <row r="862">
      <c r="E862" s="54"/>
      <c r="F862" s="54"/>
      <c r="G862" s="54"/>
    </row>
    <row r="863">
      <c r="E863" s="54"/>
      <c r="F863" s="54"/>
      <c r="G863" s="54"/>
    </row>
    <row r="864">
      <c r="E864" s="54"/>
      <c r="F864" s="54"/>
      <c r="G864" s="54"/>
    </row>
    <row r="865">
      <c r="E865" s="54"/>
      <c r="F865" s="54"/>
      <c r="G865" s="54"/>
    </row>
    <row r="866">
      <c r="E866" s="54"/>
      <c r="F866" s="54"/>
      <c r="G866" s="54"/>
    </row>
    <row r="867">
      <c r="E867" s="54"/>
      <c r="F867" s="54"/>
      <c r="G867" s="54"/>
    </row>
    <row r="868">
      <c r="E868" s="54"/>
      <c r="F868" s="54"/>
      <c r="G868" s="54"/>
    </row>
    <row r="869">
      <c r="E869" s="54"/>
      <c r="F869" s="54"/>
      <c r="G869" s="54"/>
    </row>
    <row r="870">
      <c r="E870" s="54"/>
      <c r="F870" s="54"/>
      <c r="G870" s="54"/>
    </row>
    <row r="871">
      <c r="E871" s="54"/>
      <c r="F871" s="54"/>
      <c r="G871" s="54"/>
    </row>
    <row r="872">
      <c r="E872" s="54"/>
      <c r="F872" s="54"/>
      <c r="G872" s="54"/>
    </row>
    <row r="873">
      <c r="E873" s="54"/>
      <c r="F873" s="54"/>
      <c r="G873" s="54"/>
    </row>
    <row r="874">
      <c r="E874" s="54"/>
      <c r="F874" s="54"/>
      <c r="G874" s="54"/>
    </row>
    <row r="875">
      <c r="E875" s="54"/>
      <c r="F875" s="54"/>
      <c r="G875" s="54"/>
    </row>
    <row r="876">
      <c r="E876" s="54"/>
      <c r="F876" s="54"/>
      <c r="G876" s="54"/>
    </row>
    <row r="877">
      <c r="E877" s="54"/>
      <c r="F877" s="54"/>
      <c r="G877" s="54"/>
    </row>
    <row r="878">
      <c r="E878" s="54"/>
      <c r="F878" s="54"/>
      <c r="G878" s="54"/>
    </row>
    <row r="879">
      <c r="E879" s="54"/>
      <c r="F879" s="54"/>
      <c r="G879" s="54"/>
    </row>
    <row r="880">
      <c r="E880" s="54"/>
      <c r="F880" s="54"/>
      <c r="G880" s="54"/>
    </row>
    <row r="881">
      <c r="E881" s="54"/>
      <c r="F881" s="54"/>
      <c r="G881" s="54"/>
    </row>
    <row r="882">
      <c r="E882" s="54"/>
      <c r="F882" s="54"/>
      <c r="G882" s="54"/>
    </row>
    <row r="883">
      <c r="E883" s="54"/>
      <c r="F883" s="54"/>
      <c r="G883" s="54"/>
    </row>
    <row r="884">
      <c r="E884" s="54"/>
      <c r="F884" s="54"/>
      <c r="G884" s="54"/>
    </row>
    <row r="885">
      <c r="E885" s="54"/>
      <c r="F885" s="54"/>
      <c r="G885" s="54"/>
    </row>
    <row r="886">
      <c r="E886" s="54"/>
      <c r="F886" s="54"/>
      <c r="G886" s="54"/>
    </row>
    <row r="887">
      <c r="E887" s="54"/>
      <c r="F887" s="54"/>
      <c r="G887" s="54"/>
    </row>
    <row r="888">
      <c r="E888" s="54"/>
      <c r="F888" s="54"/>
      <c r="G888" s="54"/>
    </row>
    <row r="889">
      <c r="E889" s="54"/>
      <c r="F889" s="54"/>
      <c r="G889" s="54"/>
    </row>
    <row r="890">
      <c r="E890" s="54"/>
      <c r="F890" s="54"/>
      <c r="G890" s="54"/>
    </row>
    <row r="891">
      <c r="E891" s="54"/>
      <c r="F891" s="54"/>
      <c r="G891" s="54"/>
    </row>
    <row r="892">
      <c r="E892" s="54"/>
      <c r="F892" s="54"/>
      <c r="G892" s="54"/>
    </row>
    <row r="893">
      <c r="E893" s="54"/>
      <c r="F893" s="54"/>
      <c r="G893" s="54"/>
    </row>
    <row r="894">
      <c r="E894" s="54"/>
      <c r="F894" s="54"/>
      <c r="G894" s="54"/>
    </row>
    <row r="895">
      <c r="E895" s="54"/>
      <c r="F895" s="54"/>
      <c r="G895" s="54"/>
    </row>
    <row r="896">
      <c r="E896" s="54"/>
      <c r="F896" s="54"/>
      <c r="G896" s="54"/>
    </row>
    <row r="897">
      <c r="E897" s="54"/>
      <c r="F897" s="54"/>
      <c r="G897" s="54"/>
    </row>
    <row r="898">
      <c r="E898" s="54"/>
      <c r="F898" s="54"/>
      <c r="G898" s="54"/>
    </row>
    <row r="899">
      <c r="E899" s="54"/>
      <c r="F899" s="54"/>
      <c r="G899" s="54"/>
    </row>
    <row r="900">
      <c r="E900" s="54"/>
      <c r="F900" s="54"/>
      <c r="G900" s="54"/>
    </row>
    <row r="901">
      <c r="E901" s="54"/>
      <c r="F901" s="54"/>
      <c r="G901" s="54"/>
    </row>
    <row r="902">
      <c r="E902" s="54"/>
      <c r="F902" s="54"/>
      <c r="G902" s="54"/>
    </row>
    <row r="903">
      <c r="E903" s="54"/>
      <c r="F903" s="54"/>
      <c r="G903" s="54"/>
    </row>
    <row r="904">
      <c r="E904" s="54"/>
      <c r="F904" s="54"/>
      <c r="G904" s="54"/>
    </row>
    <row r="905">
      <c r="E905" s="54"/>
      <c r="F905" s="54"/>
      <c r="G905" s="54"/>
    </row>
    <row r="906">
      <c r="E906" s="54"/>
      <c r="F906" s="54"/>
      <c r="G906" s="54"/>
    </row>
    <row r="907">
      <c r="E907" s="54"/>
      <c r="F907" s="54"/>
      <c r="G907" s="54"/>
    </row>
    <row r="908">
      <c r="E908" s="54"/>
      <c r="F908" s="54"/>
      <c r="G908" s="54"/>
    </row>
    <row r="909">
      <c r="E909" s="54"/>
      <c r="F909" s="54"/>
      <c r="G909" s="54"/>
    </row>
    <row r="910">
      <c r="E910" s="54"/>
      <c r="F910" s="54"/>
      <c r="G910" s="54"/>
    </row>
    <row r="911">
      <c r="E911" s="54"/>
      <c r="F911" s="54"/>
      <c r="G911" s="54"/>
    </row>
    <row r="912">
      <c r="E912" s="54"/>
      <c r="F912" s="54"/>
      <c r="G912" s="54"/>
    </row>
    <row r="913">
      <c r="E913" s="54"/>
      <c r="F913" s="54"/>
      <c r="G913" s="54"/>
    </row>
    <row r="914">
      <c r="E914" s="54"/>
      <c r="F914" s="54"/>
      <c r="G914" s="54"/>
    </row>
    <row r="915">
      <c r="E915" s="54"/>
      <c r="F915" s="54"/>
      <c r="G915" s="54"/>
    </row>
    <row r="916">
      <c r="E916" s="54"/>
      <c r="F916" s="54"/>
      <c r="G916" s="54"/>
    </row>
    <row r="917">
      <c r="E917" s="54"/>
      <c r="F917" s="54"/>
      <c r="G917" s="54"/>
    </row>
    <row r="918">
      <c r="E918" s="54"/>
      <c r="F918" s="54"/>
      <c r="G918" s="54"/>
    </row>
    <row r="919">
      <c r="E919" s="54"/>
      <c r="F919" s="54"/>
      <c r="G919" s="54"/>
    </row>
    <row r="920">
      <c r="E920" s="54"/>
      <c r="F920" s="54"/>
      <c r="G920" s="54"/>
    </row>
    <row r="921">
      <c r="E921" s="54"/>
      <c r="F921" s="54"/>
      <c r="G921" s="54"/>
    </row>
    <row r="922">
      <c r="E922" s="54"/>
      <c r="F922" s="54"/>
      <c r="G922" s="54"/>
    </row>
    <row r="923">
      <c r="E923" s="54"/>
      <c r="F923" s="54"/>
      <c r="G923" s="54"/>
    </row>
    <row r="924">
      <c r="E924" s="54"/>
      <c r="F924" s="54"/>
      <c r="G924" s="54"/>
    </row>
    <row r="925">
      <c r="E925" s="54"/>
      <c r="F925" s="54"/>
      <c r="G925" s="54"/>
    </row>
    <row r="926">
      <c r="E926" s="54"/>
      <c r="F926" s="54"/>
      <c r="G926" s="54"/>
    </row>
    <row r="927">
      <c r="E927" s="54"/>
      <c r="F927" s="54"/>
      <c r="G927" s="54"/>
    </row>
    <row r="928">
      <c r="E928" s="54"/>
      <c r="F928" s="54"/>
      <c r="G928" s="54"/>
    </row>
    <row r="929">
      <c r="E929" s="54"/>
      <c r="F929" s="54"/>
      <c r="G929" s="54"/>
    </row>
    <row r="930">
      <c r="E930" s="54"/>
      <c r="F930" s="54"/>
      <c r="G930" s="54"/>
    </row>
    <row r="931">
      <c r="E931" s="54"/>
      <c r="F931" s="54"/>
      <c r="G931" s="54"/>
    </row>
    <row r="932">
      <c r="E932" s="54"/>
      <c r="F932" s="54"/>
      <c r="G932" s="54"/>
    </row>
    <row r="933">
      <c r="E933" s="54"/>
      <c r="F933" s="54"/>
      <c r="G933" s="54"/>
    </row>
    <row r="934">
      <c r="E934" s="54"/>
      <c r="F934" s="54"/>
      <c r="G934" s="54"/>
    </row>
    <row r="935">
      <c r="E935" s="54"/>
      <c r="F935" s="54"/>
      <c r="G935" s="54"/>
    </row>
    <row r="936">
      <c r="E936" s="54"/>
      <c r="F936" s="54"/>
      <c r="G936" s="54"/>
    </row>
    <row r="937">
      <c r="E937" s="54"/>
      <c r="F937" s="54"/>
      <c r="G937" s="54"/>
    </row>
    <row r="938">
      <c r="E938" s="54"/>
      <c r="F938" s="54"/>
      <c r="G938" s="54"/>
    </row>
    <row r="939">
      <c r="E939" s="54"/>
      <c r="F939" s="54"/>
      <c r="G939" s="54"/>
    </row>
    <row r="940">
      <c r="E940" s="54"/>
      <c r="F940" s="54"/>
      <c r="G940" s="54"/>
    </row>
    <row r="941">
      <c r="E941" s="54"/>
      <c r="F941" s="54"/>
      <c r="G941" s="54"/>
    </row>
    <row r="942">
      <c r="E942" s="54"/>
      <c r="F942" s="54"/>
      <c r="G942" s="54"/>
    </row>
    <row r="943">
      <c r="E943" s="54"/>
      <c r="F943" s="54"/>
      <c r="G943" s="54"/>
    </row>
    <row r="944">
      <c r="E944" s="54"/>
      <c r="F944" s="54"/>
      <c r="G944" s="54"/>
    </row>
    <row r="945">
      <c r="E945" s="54"/>
      <c r="F945" s="54"/>
      <c r="G945" s="54"/>
    </row>
    <row r="946">
      <c r="E946" s="54"/>
      <c r="F946" s="54"/>
      <c r="G946" s="54"/>
    </row>
    <row r="947">
      <c r="E947" s="54"/>
      <c r="F947" s="54"/>
      <c r="G947" s="54"/>
    </row>
    <row r="948">
      <c r="E948" s="54"/>
      <c r="F948" s="54"/>
      <c r="G948" s="54"/>
    </row>
    <row r="949">
      <c r="E949" s="54"/>
      <c r="F949" s="54"/>
      <c r="G949" s="54"/>
    </row>
    <row r="950">
      <c r="E950" s="54"/>
      <c r="F950" s="54"/>
      <c r="G950" s="54"/>
    </row>
    <row r="951">
      <c r="E951" s="54"/>
      <c r="F951" s="54"/>
      <c r="G951" s="54"/>
    </row>
    <row r="952">
      <c r="E952" s="54"/>
      <c r="F952" s="54"/>
      <c r="G952" s="54"/>
    </row>
    <row r="953">
      <c r="E953" s="54"/>
      <c r="F953" s="54"/>
      <c r="G953" s="54"/>
    </row>
    <row r="954">
      <c r="E954" s="54"/>
      <c r="F954" s="54"/>
      <c r="G954" s="54"/>
    </row>
    <row r="955">
      <c r="E955" s="54"/>
      <c r="F955" s="54"/>
      <c r="G955" s="54"/>
    </row>
    <row r="956">
      <c r="E956" s="54"/>
      <c r="F956" s="54"/>
      <c r="G956" s="54"/>
    </row>
    <row r="957">
      <c r="E957" s="54"/>
      <c r="F957" s="54"/>
      <c r="G957" s="54"/>
    </row>
    <row r="958">
      <c r="E958" s="54"/>
      <c r="F958" s="54"/>
      <c r="G958" s="54"/>
    </row>
    <row r="959">
      <c r="E959" s="54"/>
      <c r="F959" s="54"/>
      <c r="G959" s="54"/>
    </row>
    <row r="960">
      <c r="E960" s="54"/>
      <c r="F960" s="54"/>
      <c r="G960" s="54"/>
    </row>
    <row r="961">
      <c r="E961" s="54"/>
      <c r="F961" s="54"/>
      <c r="G961" s="54"/>
    </row>
    <row r="962">
      <c r="E962" s="54"/>
      <c r="F962" s="54"/>
      <c r="G962" s="54"/>
    </row>
    <row r="963">
      <c r="E963" s="54"/>
      <c r="F963" s="54"/>
      <c r="G963" s="54"/>
    </row>
    <row r="964">
      <c r="E964" s="54"/>
      <c r="F964" s="54"/>
      <c r="G964" s="54"/>
    </row>
    <row r="965">
      <c r="E965" s="54"/>
      <c r="F965" s="54"/>
      <c r="G965" s="54"/>
    </row>
    <row r="966">
      <c r="E966" s="54"/>
      <c r="F966" s="54"/>
      <c r="G966" s="54"/>
    </row>
    <row r="967">
      <c r="E967" s="54"/>
      <c r="F967" s="54"/>
      <c r="G967" s="54"/>
    </row>
    <row r="968">
      <c r="E968" s="54"/>
      <c r="F968" s="54"/>
      <c r="G968" s="54"/>
    </row>
    <row r="969">
      <c r="E969" s="54"/>
      <c r="F969" s="54"/>
      <c r="G969" s="54"/>
    </row>
    <row r="970">
      <c r="E970" s="54"/>
      <c r="F970" s="54"/>
      <c r="G970" s="54"/>
    </row>
    <row r="971">
      <c r="E971" s="54"/>
      <c r="F971" s="54"/>
      <c r="G971" s="54"/>
    </row>
    <row r="972">
      <c r="E972" s="54"/>
      <c r="F972" s="54"/>
      <c r="G972" s="54"/>
    </row>
    <row r="973">
      <c r="E973" s="54"/>
      <c r="F973" s="54"/>
      <c r="G973" s="54"/>
    </row>
    <row r="974">
      <c r="E974" s="54"/>
      <c r="F974" s="54"/>
      <c r="G974" s="54"/>
    </row>
    <row r="975">
      <c r="E975" s="54"/>
      <c r="F975" s="54"/>
      <c r="G975" s="54"/>
    </row>
    <row r="976">
      <c r="E976" s="54"/>
      <c r="F976" s="54"/>
      <c r="G976" s="54"/>
    </row>
    <row r="977">
      <c r="E977" s="54"/>
      <c r="F977" s="54"/>
      <c r="G977" s="54"/>
    </row>
    <row r="978">
      <c r="E978" s="54"/>
      <c r="F978" s="54"/>
      <c r="G978" s="54"/>
    </row>
    <row r="979">
      <c r="E979" s="54"/>
      <c r="F979" s="54"/>
      <c r="G979" s="54"/>
    </row>
    <row r="980">
      <c r="E980" s="54"/>
      <c r="F980" s="54"/>
      <c r="G980" s="54"/>
    </row>
    <row r="981">
      <c r="E981" s="54"/>
      <c r="F981" s="54"/>
      <c r="G981" s="54"/>
    </row>
    <row r="982">
      <c r="E982" s="54"/>
      <c r="F982" s="54"/>
      <c r="G982" s="54"/>
    </row>
    <row r="983">
      <c r="E983" s="54"/>
      <c r="F983" s="54"/>
      <c r="G983" s="54"/>
    </row>
    <row r="984">
      <c r="E984" s="54"/>
      <c r="F984" s="54"/>
      <c r="G984" s="54"/>
    </row>
    <row r="985">
      <c r="E985" s="54"/>
      <c r="F985" s="54"/>
      <c r="G985" s="54"/>
    </row>
    <row r="986">
      <c r="E986" s="54"/>
      <c r="F986" s="54"/>
      <c r="G986" s="54"/>
    </row>
    <row r="987">
      <c r="E987" s="54"/>
      <c r="F987" s="54"/>
      <c r="G987" s="54"/>
    </row>
    <row r="988">
      <c r="E988" s="54"/>
      <c r="F988" s="54"/>
      <c r="G988" s="54"/>
    </row>
    <row r="989">
      <c r="E989" s="54"/>
      <c r="F989" s="54"/>
      <c r="G989" s="54"/>
    </row>
    <row r="990">
      <c r="E990" s="54"/>
      <c r="F990" s="54"/>
      <c r="G990" s="54"/>
    </row>
    <row r="991">
      <c r="E991" s="54"/>
      <c r="F991" s="54"/>
      <c r="G991" s="54"/>
    </row>
    <row r="992">
      <c r="E992" s="54"/>
      <c r="F992" s="54"/>
      <c r="G992" s="54"/>
    </row>
    <row r="993">
      <c r="E993" s="54"/>
      <c r="F993" s="54"/>
      <c r="G993" s="54"/>
    </row>
    <row r="994">
      <c r="E994" s="54"/>
      <c r="F994" s="54"/>
      <c r="G994" s="54"/>
    </row>
    <row r="995">
      <c r="E995" s="54"/>
      <c r="F995" s="54"/>
      <c r="G995" s="54"/>
    </row>
    <row r="996">
      <c r="E996" s="54"/>
      <c r="F996" s="54"/>
      <c r="G996" s="54"/>
    </row>
    <row r="997">
      <c r="E997" s="54"/>
      <c r="F997" s="54"/>
      <c r="G997" s="54"/>
    </row>
    <row r="998">
      <c r="E998" s="54"/>
      <c r="F998" s="54"/>
      <c r="G998" s="54"/>
    </row>
    <row r="999">
      <c r="E999" s="54"/>
      <c r="F999" s="54"/>
      <c r="G999" s="54"/>
    </row>
    <row r="1000">
      <c r="E1000" s="54"/>
      <c r="F1000" s="54"/>
      <c r="G1000" s="5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682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687</v>
      </c>
      <c r="H1" s="1" t="s">
        <v>688</v>
      </c>
      <c r="I1" s="1" t="s">
        <v>689</v>
      </c>
      <c r="J1" s="1" t="s">
        <v>690</v>
      </c>
      <c r="K1" s="1" t="s">
        <v>691</v>
      </c>
      <c r="L1" s="1" t="s">
        <v>692</v>
      </c>
      <c r="M1" s="1" t="s">
        <v>707</v>
      </c>
      <c r="N1" s="1" t="s">
        <v>693</v>
      </c>
      <c r="O1" s="1" t="s">
        <v>694</v>
      </c>
      <c r="P1" s="1" t="s">
        <v>695</v>
      </c>
      <c r="Q1" s="1" t="s">
        <v>696</v>
      </c>
      <c r="R1" s="1" t="s">
        <v>697</v>
      </c>
    </row>
    <row r="2">
      <c r="A2" s="17" t="s">
        <v>429</v>
      </c>
      <c r="B2" s="1">
        <v>797.31</v>
      </c>
      <c r="C2" s="1">
        <v>654.61</v>
      </c>
      <c r="D2" s="1">
        <v>533.97</v>
      </c>
      <c r="E2" s="1">
        <v>696.57</v>
      </c>
      <c r="F2" s="1">
        <v>486.09</v>
      </c>
      <c r="G2" s="1">
        <v>450.18</v>
      </c>
      <c r="H2" s="1">
        <v>2272.54</v>
      </c>
      <c r="I2" s="1">
        <v>1560.82</v>
      </c>
      <c r="J2" s="1">
        <v>1271.58</v>
      </c>
      <c r="K2" s="1">
        <v>161.47</v>
      </c>
      <c r="L2" s="1">
        <v>622.43</v>
      </c>
      <c r="M2" s="1">
        <v>594.74</v>
      </c>
      <c r="N2" s="1">
        <v>1573.73</v>
      </c>
      <c r="O2" s="1">
        <v>1678.33</v>
      </c>
      <c r="P2" s="1">
        <v>2007.98</v>
      </c>
      <c r="Q2" s="1">
        <v>2198.99</v>
      </c>
      <c r="R2" s="1">
        <v>2033.49</v>
      </c>
    </row>
    <row r="3">
      <c r="A3" s="17" t="s">
        <v>430</v>
      </c>
      <c r="B3" s="1">
        <v>723.34</v>
      </c>
      <c r="C3" s="1">
        <v>588.51</v>
      </c>
      <c r="D3" s="1">
        <v>447.98</v>
      </c>
      <c r="E3" s="1">
        <v>745.26</v>
      </c>
      <c r="F3" s="1">
        <v>526.29</v>
      </c>
      <c r="G3" s="1">
        <v>463.9</v>
      </c>
      <c r="H3" s="1">
        <v>2004.71</v>
      </c>
      <c r="I3" s="1">
        <v>1390.93</v>
      </c>
      <c r="J3" s="1">
        <v>1160.5</v>
      </c>
      <c r="K3" s="1">
        <v>153.1</v>
      </c>
      <c r="L3" s="1">
        <v>593.25</v>
      </c>
      <c r="M3" s="1">
        <v>568.39</v>
      </c>
      <c r="N3" s="1">
        <v>1350.08</v>
      </c>
      <c r="O3" s="1">
        <v>1576.42</v>
      </c>
      <c r="P3" s="1">
        <v>1983.98</v>
      </c>
      <c r="Q3" s="1">
        <v>2232.09</v>
      </c>
      <c r="R3" s="1">
        <v>2000.24</v>
      </c>
    </row>
    <row r="4">
      <c r="A4" s="17" t="s">
        <v>431</v>
      </c>
      <c r="B4" s="1">
        <v>719.9</v>
      </c>
      <c r="C4" s="1">
        <v>595.39</v>
      </c>
      <c r="D4" s="1">
        <v>453.75</v>
      </c>
      <c r="E4" s="1">
        <v>747.38</v>
      </c>
      <c r="F4" s="1">
        <v>526.11</v>
      </c>
      <c r="G4" s="1">
        <v>469.47</v>
      </c>
      <c r="H4" s="1">
        <v>1999.95</v>
      </c>
      <c r="I4" s="1">
        <v>1532.75</v>
      </c>
      <c r="J4" s="1">
        <v>1204.47</v>
      </c>
      <c r="K4" s="1">
        <v>227.21</v>
      </c>
      <c r="L4" s="1">
        <v>774.75</v>
      </c>
      <c r="M4" s="1">
        <v>678.06</v>
      </c>
      <c r="N4" s="1">
        <v>1347.21</v>
      </c>
      <c r="O4" s="1">
        <v>1653.22</v>
      </c>
      <c r="P4" s="1">
        <v>2187.15</v>
      </c>
      <c r="Q4" s="1">
        <v>4018.55</v>
      </c>
      <c r="R4" s="1">
        <v>2414.67</v>
      </c>
    </row>
    <row r="5">
      <c r="A5" s="17" t="s">
        <v>432</v>
      </c>
      <c r="B5" s="1">
        <v>1247.3</v>
      </c>
      <c r="C5" s="1">
        <v>1035.79</v>
      </c>
      <c r="D5" s="1">
        <v>860.82</v>
      </c>
      <c r="E5" s="1">
        <v>1043.63</v>
      </c>
      <c r="F5" s="1">
        <v>847.77</v>
      </c>
      <c r="G5" s="1">
        <v>763.42</v>
      </c>
      <c r="H5" s="1">
        <v>3240.42</v>
      </c>
      <c r="I5" s="1">
        <v>2428.5</v>
      </c>
      <c r="J5" s="1">
        <v>1704.31</v>
      </c>
      <c r="K5" s="1">
        <v>260.17</v>
      </c>
      <c r="L5" s="1">
        <v>888.51</v>
      </c>
      <c r="M5" s="1">
        <v>914.52</v>
      </c>
      <c r="N5" s="1">
        <v>2280.93</v>
      </c>
      <c r="O5" s="1">
        <v>2708.99</v>
      </c>
      <c r="P5" s="1">
        <v>2445.89</v>
      </c>
      <c r="Q5" s="1">
        <v>4402.76</v>
      </c>
      <c r="R5" s="1">
        <v>2731.83</v>
      </c>
    </row>
    <row r="6">
      <c r="A6" s="17" t="s">
        <v>433</v>
      </c>
      <c r="B6" s="1">
        <v>1282.87</v>
      </c>
      <c r="C6" s="1">
        <v>1070.74</v>
      </c>
      <c r="D6" s="1">
        <v>897.99</v>
      </c>
      <c r="E6" s="1">
        <v>1059.58</v>
      </c>
      <c r="F6" s="1">
        <v>863.41</v>
      </c>
      <c r="G6" s="1">
        <v>779.24</v>
      </c>
      <c r="H6" s="1">
        <v>3306.25</v>
      </c>
      <c r="I6" s="1">
        <v>2466.19</v>
      </c>
      <c r="J6" s="1">
        <v>1721.94</v>
      </c>
      <c r="K6" s="1">
        <v>240.91</v>
      </c>
      <c r="L6" s="1">
        <v>830.41</v>
      </c>
      <c r="M6" s="1">
        <v>791.83</v>
      </c>
      <c r="N6" s="1">
        <v>2344.04</v>
      </c>
      <c r="O6" s="1">
        <v>2718.54</v>
      </c>
      <c r="P6" s="1">
        <v>2410.04</v>
      </c>
      <c r="Q6" s="1">
        <v>3786.65</v>
      </c>
      <c r="R6" s="1">
        <v>2582.27</v>
      </c>
    </row>
    <row r="7">
      <c r="A7" s="17" t="s">
        <v>434</v>
      </c>
      <c r="B7" s="1">
        <v>681.62</v>
      </c>
      <c r="C7" s="1">
        <v>540.0</v>
      </c>
      <c r="D7" s="1">
        <v>430.28</v>
      </c>
      <c r="E7" s="1">
        <v>794.93</v>
      </c>
      <c r="F7" s="1">
        <v>564.71</v>
      </c>
      <c r="G7" s="1">
        <v>497.06</v>
      </c>
      <c r="H7" s="1">
        <v>1671.51</v>
      </c>
      <c r="I7" s="1">
        <v>1399.38</v>
      </c>
      <c r="J7" s="1">
        <v>1184.79</v>
      </c>
      <c r="K7" s="1">
        <v>222.81</v>
      </c>
      <c r="L7" s="1">
        <v>753.21</v>
      </c>
      <c r="M7" s="1">
        <v>724.06</v>
      </c>
      <c r="N7" s="1">
        <v>1280.52</v>
      </c>
      <c r="O7" s="1">
        <v>1492.14</v>
      </c>
      <c r="P7" s="1">
        <v>2491.46</v>
      </c>
      <c r="Q7" s="1">
        <v>4086.2</v>
      </c>
      <c r="R7" s="1">
        <v>2485.26</v>
      </c>
    </row>
    <row r="8">
      <c r="A8" s="17" t="s">
        <v>435</v>
      </c>
      <c r="B8" s="1">
        <v>685.75</v>
      </c>
      <c r="C8" s="1">
        <v>541.41</v>
      </c>
      <c r="D8" s="1">
        <v>423.63</v>
      </c>
      <c r="E8" s="1">
        <v>720.19</v>
      </c>
      <c r="F8" s="1">
        <v>442.72</v>
      </c>
      <c r="G8" s="1">
        <v>405.33</v>
      </c>
      <c r="H8" s="1">
        <v>1719.66</v>
      </c>
      <c r="I8" s="1">
        <v>1311.83</v>
      </c>
      <c r="J8" s="1">
        <v>1174.47</v>
      </c>
      <c r="K8" s="1">
        <v>165.78</v>
      </c>
      <c r="L8" s="1">
        <v>646.57</v>
      </c>
      <c r="M8" s="1">
        <v>613.7</v>
      </c>
      <c r="N8" s="1">
        <v>1394.82</v>
      </c>
      <c r="O8" s="1">
        <v>1483.06</v>
      </c>
      <c r="P8" s="1">
        <v>2261.19</v>
      </c>
      <c r="Q8" s="1">
        <v>2319.99</v>
      </c>
      <c r="R8" s="1">
        <v>2085.03</v>
      </c>
    </row>
    <row r="9">
      <c r="A9" s="17" t="s">
        <v>708</v>
      </c>
      <c r="B9" s="1">
        <v>675.45</v>
      </c>
      <c r="C9" s="1">
        <v>524.82</v>
      </c>
      <c r="D9" s="1">
        <v>415.94</v>
      </c>
      <c r="E9" s="1">
        <v>681.71</v>
      </c>
      <c r="F9" s="1">
        <v>417.19</v>
      </c>
      <c r="G9" s="1">
        <v>385.24</v>
      </c>
      <c r="H9" s="1">
        <v>1687.86</v>
      </c>
      <c r="I9" s="1">
        <v>1257.91</v>
      </c>
      <c r="J9" s="1">
        <v>1143.87</v>
      </c>
      <c r="K9" s="1">
        <v>166.19</v>
      </c>
      <c r="L9" s="1">
        <v>639.54</v>
      </c>
      <c r="M9" s="1">
        <v>597.75</v>
      </c>
      <c r="N9" s="1">
        <v>1354.31</v>
      </c>
      <c r="O9" s="1">
        <v>1481.3</v>
      </c>
      <c r="P9" s="1">
        <v>2263.28</v>
      </c>
      <c r="Q9" s="1">
        <v>2250.09</v>
      </c>
      <c r="R9" s="1">
        <v>2044.52</v>
      </c>
    </row>
    <row r="11">
      <c r="B11" s="1" t="s">
        <v>682</v>
      </c>
      <c r="C11" s="1" t="s">
        <v>683</v>
      </c>
      <c r="D11" s="1" t="s">
        <v>684</v>
      </c>
    </row>
    <row r="12">
      <c r="A12" s="17" t="s">
        <v>429</v>
      </c>
      <c r="B12" s="1">
        <v>797.31</v>
      </c>
      <c r="C12" s="1">
        <v>654.61</v>
      </c>
      <c r="D12" s="1">
        <v>533.97</v>
      </c>
      <c r="E12" s="8">
        <f t="shared" ref="E12:E19" si="1">SUM(B12:D12)</f>
        <v>1985.89</v>
      </c>
      <c r="G12" s="1">
        <v>4.97</v>
      </c>
      <c r="H12" s="1">
        <v>3.43</v>
      </c>
      <c r="I12" s="1">
        <v>3.15</v>
      </c>
      <c r="J12" s="8">
        <f t="shared" ref="J12:J19" si="2">sum(G12:I12)</f>
        <v>11.55</v>
      </c>
      <c r="L12" s="1">
        <v>0.0</v>
      </c>
      <c r="M12" s="8">
        <f t="shared" ref="M12:M19" si="3">E12/J12</f>
        <v>171.9385281</v>
      </c>
    </row>
    <row r="13">
      <c r="A13" s="17" t="s">
        <v>430</v>
      </c>
      <c r="B13" s="1">
        <v>723.34</v>
      </c>
      <c r="C13" s="1">
        <v>588.51</v>
      </c>
      <c r="D13" s="1">
        <v>447.98</v>
      </c>
      <c r="E13" s="8">
        <f t="shared" si="1"/>
        <v>1759.83</v>
      </c>
      <c r="G13" s="1">
        <v>4.82</v>
      </c>
      <c r="H13" s="1">
        <v>3.3</v>
      </c>
      <c r="I13" s="1">
        <v>3.0</v>
      </c>
      <c r="J13" s="8">
        <f t="shared" si="2"/>
        <v>11.12</v>
      </c>
      <c r="L13" s="1">
        <v>1.0</v>
      </c>
      <c r="M13" s="8">
        <f t="shared" si="3"/>
        <v>158.2580935</v>
      </c>
    </row>
    <row r="14">
      <c r="A14" s="17" t="s">
        <v>431</v>
      </c>
      <c r="B14" s="1">
        <v>719.9</v>
      </c>
      <c r="C14" s="1">
        <v>595.39</v>
      </c>
      <c r="D14" s="1">
        <v>453.75</v>
      </c>
      <c r="E14" s="8">
        <f t="shared" si="1"/>
        <v>1769.04</v>
      </c>
      <c r="G14" s="1">
        <v>4.88</v>
      </c>
      <c r="H14" s="1">
        <v>3.34</v>
      </c>
      <c r="I14" s="1">
        <v>3.06</v>
      </c>
      <c r="J14" s="8">
        <f t="shared" si="2"/>
        <v>11.28</v>
      </c>
      <c r="L14" s="1">
        <v>2.0</v>
      </c>
      <c r="M14" s="8">
        <f t="shared" si="3"/>
        <v>156.8297872</v>
      </c>
    </row>
    <row r="15">
      <c r="A15" s="17" t="s">
        <v>432</v>
      </c>
      <c r="B15" s="1">
        <v>1247.3</v>
      </c>
      <c r="C15" s="1">
        <v>1035.79</v>
      </c>
      <c r="D15" s="1">
        <v>860.82</v>
      </c>
      <c r="E15" s="8">
        <f t="shared" si="1"/>
        <v>3143.91</v>
      </c>
      <c r="G15" s="1">
        <v>7.05</v>
      </c>
      <c r="H15" s="1">
        <v>5.12</v>
      </c>
      <c r="I15" s="1">
        <v>4.62</v>
      </c>
      <c r="J15" s="8">
        <f t="shared" si="2"/>
        <v>16.79</v>
      </c>
      <c r="L15" s="1">
        <v>3.0</v>
      </c>
      <c r="M15" s="8">
        <f t="shared" si="3"/>
        <v>187.2489577</v>
      </c>
    </row>
    <row r="16">
      <c r="A16" s="17" t="s">
        <v>433</v>
      </c>
      <c r="B16" s="1">
        <v>1282.87</v>
      </c>
      <c r="C16" s="1">
        <v>1070.74</v>
      </c>
      <c r="D16" s="1">
        <v>897.99</v>
      </c>
      <c r="E16" s="8">
        <f t="shared" si="1"/>
        <v>3251.6</v>
      </c>
      <c r="G16" s="1">
        <v>7.21</v>
      </c>
      <c r="H16" s="1">
        <v>5.24</v>
      </c>
      <c r="I16" s="1">
        <v>4.74</v>
      </c>
      <c r="J16" s="8">
        <f t="shared" si="2"/>
        <v>17.19</v>
      </c>
      <c r="L16" s="1">
        <v>4.0</v>
      </c>
      <c r="M16" s="8">
        <f t="shared" si="3"/>
        <v>189.1564863</v>
      </c>
    </row>
    <row r="17">
      <c r="A17" s="17" t="s">
        <v>434</v>
      </c>
      <c r="B17" s="1">
        <v>681.62</v>
      </c>
      <c r="C17" s="1">
        <v>540.0</v>
      </c>
      <c r="D17" s="1">
        <v>430.28</v>
      </c>
      <c r="E17" s="8">
        <f t="shared" si="1"/>
        <v>1651.9</v>
      </c>
      <c r="G17" s="1">
        <v>5.26</v>
      </c>
      <c r="H17" s="1">
        <v>3.54</v>
      </c>
      <c r="I17" s="1">
        <v>3.24</v>
      </c>
      <c r="J17" s="8">
        <f t="shared" si="2"/>
        <v>12.04</v>
      </c>
      <c r="L17" s="1">
        <v>5.0</v>
      </c>
      <c r="M17" s="8">
        <f t="shared" si="3"/>
        <v>137.2009967</v>
      </c>
    </row>
    <row r="18">
      <c r="A18" s="17" t="s">
        <v>435</v>
      </c>
      <c r="B18" s="1">
        <v>685.75</v>
      </c>
      <c r="C18" s="1">
        <v>541.41</v>
      </c>
      <c r="D18" s="1">
        <v>423.63</v>
      </c>
      <c r="E18" s="8">
        <f t="shared" si="1"/>
        <v>1650.79</v>
      </c>
      <c r="G18" s="1">
        <v>5.42</v>
      </c>
      <c r="H18" s="1">
        <v>3.6</v>
      </c>
      <c r="I18" s="1">
        <v>3.3</v>
      </c>
      <c r="J18" s="8">
        <f t="shared" si="2"/>
        <v>12.32</v>
      </c>
      <c r="L18" s="1">
        <v>6.0</v>
      </c>
      <c r="M18" s="8">
        <f t="shared" si="3"/>
        <v>133.9926948</v>
      </c>
    </row>
    <row r="19">
      <c r="A19" s="17" t="s">
        <v>708</v>
      </c>
      <c r="B19" s="1">
        <v>675.45</v>
      </c>
      <c r="C19" s="1">
        <v>524.82</v>
      </c>
      <c r="D19" s="1">
        <v>415.94</v>
      </c>
      <c r="E19" s="8">
        <f t="shared" si="1"/>
        <v>1616.21</v>
      </c>
      <c r="G19" s="1">
        <v>5.24</v>
      </c>
      <c r="H19" s="1">
        <v>3.51</v>
      </c>
      <c r="I19" s="1">
        <v>3.23</v>
      </c>
      <c r="J19" s="8">
        <f t="shared" si="2"/>
        <v>11.98</v>
      </c>
      <c r="L19" s="1">
        <v>7.0</v>
      </c>
      <c r="M19" s="8">
        <f t="shared" si="3"/>
        <v>134.909015</v>
      </c>
    </row>
    <row r="20">
      <c r="M20" s="8">
        <f>GEOMEAN(M12:M19)</f>
        <v>157.302622</v>
      </c>
    </row>
    <row r="21">
      <c r="B21" s="1" t="s">
        <v>685</v>
      </c>
      <c r="C21" s="1" t="s">
        <v>686</v>
      </c>
      <c r="D21" s="1" t="s">
        <v>687</v>
      </c>
    </row>
    <row r="22">
      <c r="A22" s="17" t="s">
        <v>429</v>
      </c>
      <c r="B22" s="1">
        <v>696.57</v>
      </c>
      <c r="C22" s="1">
        <v>486.09</v>
      </c>
      <c r="D22" s="1">
        <v>450.18</v>
      </c>
      <c r="E22" s="8">
        <f t="shared" ref="E22:E29" si="4">SUM(B22:D22)</f>
        <v>1632.84</v>
      </c>
      <c r="G22" s="1">
        <v>2.64</v>
      </c>
      <c r="H22" s="1">
        <v>2.36</v>
      </c>
      <c r="I22" s="1">
        <v>2.37</v>
      </c>
      <c r="J22" s="8">
        <f t="shared" ref="J22:J29" si="5">sum(G22:I22)</f>
        <v>7.37</v>
      </c>
      <c r="L22" s="1">
        <v>0.0</v>
      </c>
      <c r="M22" s="8">
        <f t="shared" ref="M22:M29" si="6">E22/J22</f>
        <v>221.5522388</v>
      </c>
    </row>
    <row r="23">
      <c r="A23" s="17" t="s">
        <v>430</v>
      </c>
      <c r="B23" s="1">
        <v>745.26</v>
      </c>
      <c r="C23" s="1">
        <v>526.29</v>
      </c>
      <c r="D23" s="1">
        <v>463.9</v>
      </c>
      <c r="E23" s="8">
        <f t="shared" si="4"/>
        <v>1735.45</v>
      </c>
      <c r="G23" s="1">
        <v>3.55</v>
      </c>
      <c r="H23" s="1">
        <v>3.35</v>
      </c>
      <c r="I23" s="1">
        <v>3.36</v>
      </c>
      <c r="J23" s="8">
        <f t="shared" si="5"/>
        <v>10.26</v>
      </c>
      <c r="L23" s="1">
        <v>1.0</v>
      </c>
      <c r="M23" s="8">
        <f t="shared" si="6"/>
        <v>169.1471735</v>
      </c>
    </row>
    <row r="24">
      <c r="A24" s="17" t="s">
        <v>431</v>
      </c>
      <c r="B24" s="1">
        <v>747.38</v>
      </c>
      <c r="C24" s="1">
        <v>526.11</v>
      </c>
      <c r="D24" s="1">
        <v>469.47</v>
      </c>
      <c r="E24" s="8">
        <f t="shared" si="4"/>
        <v>1742.96</v>
      </c>
      <c r="G24" s="1">
        <v>3.68</v>
      </c>
      <c r="H24" s="1">
        <v>3.35</v>
      </c>
      <c r="I24" s="1">
        <v>3.29</v>
      </c>
      <c r="J24" s="8">
        <f t="shared" si="5"/>
        <v>10.32</v>
      </c>
      <c r="L24" s="1">
        <v>2.0</v>
      </c>
      <c r="M24" s="8">
        <f t="shared" si="6"/>
        <v>168.8914729</v>
      </c>
    </row>
    <row r="25">
      <c r="A25" s="17" t="s">
        <v>432</v>
      </c>
      <c r="B25" s="1">
        <v>1043.63</v>
      </c>
      <c r="C25" s="1">
        <v>847.77</v>
      </c>
      <c r="D25" s="1">
        <v>763.42</v>
      </c>
      <c r="E25" s="8">
        <f t="shared" si="4"/>
        <v>2654.82</v>
      </c>
      <c r="G25" s="1">
        <v>3.98</v>
      </c>
      <c r="H25" s="1">
        <v>3.6</v>
      </c>
      <c r="I25" s="1">
        <v>3.67</v>
      </c>
      <c r="J25" s="8">
        <f t="shared" si="5"/>
        <v>11.25</v>
      </c>
      <c r="L25" s="1">
        <v>3.0</v>
      </c>
      <c r="M25" s="8">
        <f t="shared" si="6"/>
        <v>235.984</v>
      </c>
    </row>
    <row r="26">
      <c r="A26" s="17" t="s">
        <v>433</v>
      </c>
      <c r="B26" s="1">
        <v>1059.58</v>
      </c>
      <c r="C26" s="1">
        <v>863.41</v>
      </c>
      <c r="D26" s="1">
        <v>779.24</v>
      </c>
      <c r="E26" s="8">
        <f t="shared" si="4"/>
        <v>2702.23</v>
      </c>
      <c r="G26" s="1">
        <v>3.93</v>
      </c>
      <c r="H26" s="1">
        <v>3.7</v>
      </c>
      <c r="I26" s="1">
        <v>3.63</v>
      </c>
      <c r="J26" s="8">
        <f t="shared" si="5"/>
        <v>11.26</v>
      </c>
      <c r="L26" s="1">
        <v>4.0</v>
      </c>
      <c r="M26" s="8">
        <f t="shared" si="6"/>
        <v>239.9849023</v>
      </c>
    </row>
    <row r="27">
      <c r="A27" s="17" t="s">
        <v>434</v>
      </c>
      <c r="B27" s="1">
        <v>794.93</v>
      </c>
      <c r="C27" s="1">
        <v>564.71</v>
      </c>
      <c r="D27" s="1">
        <v>497.06</v>
      </c>
      <c r="E27" s="8">
        <f t="shared" si="4"/>
        <v>1856.7</v>
      </c>
      <c r="G27" s="1">
        <v>3.65</v>
      </c>
      <c r="H27" s="1">
        <v>3.26</v>
      </c>
      <c r="I27" s="1">
        <v>3.33</v>
      </c>
      <c r="J27" s="8">
        <f t="shared" si="5"/>
        <v>10.24</v>
      </c>
      <c r="L27" s="1">
        <v>5.0</v>
      </c>
      <c r="M27" s="8">
        <f t="shared" si="6"/>
        <v>181.3183594</v>
      </c>
    </row>
    <row r="28">
      <c r="A28" s="17" t="s">
        <v>435</v>
      </c>
      <c r="B28" s="1">
        <v>720.19</v>
      </c>
      <c r="C28" s="1">
        <v>442.72</v>
      </c>
      <c r="D28" s="1">
        <v>405.33</v>
      </c>
      <c r="E28" s="8">
        <f t="shared" si="4"/>
        <v>1568.24</v>
      </c>
      <c r="G28" s="1">
        <v>3.65</v>
      </c>
      <c r="H28" s="1">
        <v>3.41</v>
      </c>
      <c r="I28" s="1">
        <v>3.33</v>
      </c>
      <c r="J28" s="8">
        <f t="shared" si="5"/>
        <v>10.39</v>
      </c>
      <c r="L28" s="1">
        <v>6.0</v>
      </c>
      <c r="M28" s="8">
        <f t="shared" si="6"/>
        <v>150.9374398</v>
      </c>
    </row>
    <row r="29">
      <c r="A29" s="17" t="s">
        <v>708</v>
      </c>
      <c r="B29" s="1">
        <v>681.71</v>
      </c>
      <c r="C29" s="1">
        <v>417.19</v>
      </c>
      <c r="D29" s="1">
        <v>385.24</v>
      </c>
      <c r="E29" s="8">
        <f t="shared" si="4"/>
        <v>1484.14</v>
      </c>
      <c r="G29" s="1">
        <v>3.65</v>
      </c>
      <c r="H29" s="1">
        <v>3.25</v>
      </c>
      <c r="I29" s="1">
        <v>3.34</v>
      </c>
      <c r="J29" s="8">
        <f t="shared" si="5"/>
        <v>10.24</v>
      </c>
      <c r="L29" s="1">
        <v>7.0</v>
      </c>
      <c r="M29" s="8">
        <f t="shared" si="6"/>
        <v>144.9355469</v>
      </c>
    </row>
    <row r="30">
      <c r="A30" s="17"/>
      <c r="M30" s="8">
        <f>GEOMEAN(M22:M29)</f>
        <v>185.8247664</v>
      </c>
    </row>
    <row r="31">
      <c r="A31" s="17"/>
    </row>
    <row r="32">
      <c r="B32" s="1" t="s">
        <v>688</v>
      </c>
    </row>
    <row r="33">
      <c r="A33" s="17" t="s">
        <v>429</v>
      </c>
      <c r="B33" s="1">
        <v>2272.54</v>
      </c>
      <c r="C33" s="1">
        <v>3.31</v>
      </c>
      <c r="D33" s="1">
        <v>0.0</v>
      </c>
      <c r="E33" s="8">
        <f t="shared" ref="E33:F33" si="7">B33/B$33</f>
        <v>1</v>
      </c>
      <c r="F33" s="8">
        <f t="shared" si="7"/>
        <v>1</v>
      </c>
      <c r="H33" s="1">
        <v>0.0</v>
      </c>
      <c r="I33" s="8">
        <f t="shared" ref="I33:I40" si="9">B33/C33</f>
        <v>686.5679758</v>
      </c>
    </row>
    <row r="34">
      <c r="A34" s="17" t="s">
        <v>430</v>
      </c>
      <c r="B34" s="1">
        <v>2004.71</v>
      </c>
      <c r="C34" s="1">
        <v>3.16</v>
      </c>
      <c r="D34" s="1">
        <v>1.0</v>
      </c>
      <c r="E34" s="8">
        <f t="shared" ref="E34:F34" si="8">B34/B$33</f>
        <v>0.8821450888</v>
      </c>
      <c r="F34" s="8">
        <f t="shared" si="8"/>
        <v>0.9546827795</v>
      </c>
      <c r="H34" s="1">
        <v>1.0</v>
      </c>
      <c r="I34" s="8">
        <f t="shared" si="9"/>
        <v>634.4018987</v>
      </c>
    </row>
    <row r="35">
      <c r="A35" s="17" t="s">
        <v>431</v>
      </c>
      <c r="B35" s="1">
        <v>1999.95</v>
      </c>
      <c r="C35" s="1">
        <v>3.15</v>
      </c>
      <c r="D35" s="1">
        <v>2.0</v>
      </c>
      <c r="E35" s="8">
        <f t="shared" ref="E35:F35" si="10">B35/B$33</f>
        <v>0.8800505162</v>
      </c>
      <c r="F35" s="8">
        <f t="shared" si="10"/>
        <v>0.9516616314</v>
      </c>
      <c r="H35" s="1">
        <v>2.0</v>
      </c>
      <c r="I35" s="8">
        <f t="shared" si="9"/>
        <v>634.9047619</v>
      </c>
      <c r="R35" s="1" t="s">
        <v>1004</v>
      </c>
    </row>
    <row r="36">
      <c r="A36" s="17" t="s">
        <v>432</v>
      </c>
      <c r="B36" s="1">
        <v>3240.42</v>
      </c>
      <c r="C36" s="1">
        <v>4.99</v>
      </c>
      <c r="D36" s="1">
        <v>3.0</v>
      </c>
      <c r="E36" s="8">
        <f t="shared" ref="E36:F36" si="11">B36/B$33</f>
        <v>1.425902294</v>
      </c>
      <c r="F36" s="8">
        <f t="shared" si="11"/>
        <v>1.50755287</v>
      </c>
      <c r="H36" s="1">
        <v>3.0</v>
      </c>
      <c r="I36" s="8">
        <f t="shared" si="9"/>
        <v>649.3827655</v>
      </c>
      <c r="M36" s="1" t="s">
        <v>1005</v>
      </c>
      <c r="R36" s="8" t="s">
        <v>731</v>
      </c>
      <c r="S36" s="8" t="s">
        <v>791</v>
      </c>
    </row>
    <row r="37">
      <c r="A37" s="17" t="s">
        <v>433</v>
      </c>
      <c r="B37" s="1">
        <v>3306.25</v>
      </c>
      <c r="C37" s="1">
        <v>5.19</v>
      </c>
      <c r="D37" s="1">
        <v>4.0</v>
      </c>
      <c r="E37" s="8">
        <f t="shared" ref="E37:F37" si="12">B37/B$33</f>
        <v>1.454869881</v>
      </c>
      <c r="F37" s="8">
        <f t="shared" si="12"/>
        <v>1.567975831</v>
      </c>
      <c r="H37" s="1">
        <v>4.0</v>
      </c>
      <c r="I37" s="8">
        <f t="shared" si="9"/>
        <v>637.0423892</v>
      </c>
      <c r="L37" s="1">
        <v>0.0</v>
      </c>
      <c r="M37" s="15" t="s">
        <v>710</v>
      </c>
      <c r="N37" s="8">
        <f>M20</f>
        <v>157.302622</v>
      </c>
      <c r="Q37" s="11">
        <v>1.0</v>
      </c>
      <c r="R37" s="8" t="s">
        <v>4</v>
      </c>
      <c r="S37" s="8">
        <v>244.37209716079434</v>
      </c>
    </row>
    <row r="38">
      <c r="A38" s="17" t="s">
        <v>434</v>
      </c>
      <c r="B38" s="1">
        <v>1671.51</v>
      </c>
      <c r="C38" s="1">
        <v>3.24</v>
      </c>
      <c r="D38" s="1">
        <v>5.0</v>
      </c>
      <c r="E38" s="8">
        <f t="shared" ref="E38:F38" si="13">B38/B$33</f>
        <v>0.7355250073</v>
      </c>
      <c r="F38" s="8">
        <f t="shared" si="13"/>
        <v>0.9788519637</v>
      </c>
      <c r="H38" s="1">
        <v>5.0</v>
      </c>
      <c r="I38" s="8">
        <f t="shared" si="9"/>
        <v>515.8981481</v>
      </c>
      <c r="L38" s="1">
        <v>1.0</v>
      </c>
      <c r="M38" s="15" t="s">
        <v>711</v>
      </c>
      <c r="N38" s="8">
        <f>M30</f>
        <v>185.8247664</v>
      </c>
      <c r="Q38" s="11">
        <v>2.0</v>
      </c>
      <c r="R38" s="8" t="s">
        <v>7</v>
      </c>
      <c r="S38" s="8">
        <v>432.6431794919306</v>
      </c>
    </row>
    <row r="39">
      <c r="A39" s="17" t="s">
        <v>435</v>
      </c>
      <c r="B39" s="1">
        <v>1719.66</v>
      </c>
      <c r="C39" s="1">
        <v>3.27</v>
      </c>
      <c r="D39" s="1">
        <v>6.0</v>
      </c>
      <c r="E39" s="8">
        <f t="shared" ref="E39:F39" si="14">B39/B$33</f>
        <v>0.7567127531</v>
      </c>
      <c r="F39" s="8">
        <f t="shared" si="14"/>
        <v>0.9879154079</v>
      </c>
      <c r="H39" s="1">
        <v>6.0</v>
      </c>
      <c r="I39" s="8">
        <f t="shared" si="9"/>
        <v>525.8899083</v>
      </c>
      <c r="L39" s="1">
        <v>2.0</v>
      </c>
      <c r="M39" s="15" t="s">
        <v>712</v>
      </c>
      <c r="N39" s="8">
        <f>I41</f>
        <v>596.0094249</v>
      </c>
      <c r="Q39" s="11">
        <v>3.0</v>
      </c>
      <c r="R39" s="8" t="s">
        <v>9</v>
      </c>
      <c r="S39" s="8">
        <v>72.06644405643286</v>
      </c>
    </row>
    <row r="40">
      <c r="A40" s="17" t="s">
        <v>708</v>
      </c>
      <c r="B40" s="1">
        <v>1687.86</v>
      </c>
      <c r="C40" s="1">
        <v>3.29</v>
      </c>
      <c r="D40" s="1">
        <v>7.0</v>
      </c>
      <c r="E40" s="8">
        <f t="shared" ref="E40:F40" si="15">B40/B$33</f>
        <v>0.7427196001</v>
      </c>
      <c r="F40" s="8">
        <f t="shared" si="15"/>
        <v>0.9939577039</v>
      </c>
      <c r="H40" s="1">
        <v>7.0</v>
      </c>
      <c r="I40" s="8">
        <f t="shared" si="9"/>
        <v>513.0273556</v>
      </c>
      <c r="L40" s="1">
        <v>3.0</v>
      </c>
      <c r="M40" s="15" t="s">
        <v>713</v>
      </c>
      <c r="N40" s="8">
        <f>I51</f>
        <v>439.3627452</v>
      </c>
      <c r="Q40" s="11">
        <v>4.0</v>
      </c>
      <c r="R40" s="8" t="s">
        <v>5</v>
      </c>
      <c r="S40" s="8">
        <v>15.313167727128663</v>
      </c>
    </row>
    <row r="41">
      <c r="I41" s="8">
        <f>GEOMEAN(I33:I40)</f>
        <v>596.0094249</v>
      </c>
      <c r="L41" s="1">
        <v>4.0</v>
      </c>
      <c r="M41" s="15" t="s">
        <v>714</v>
      </c>
      <c r="N41" s="8">
        <f>I61</f>
        <v>243.7334487</v>
      </c>
      <c r="Q41" s="11">
        <v>5.0</v>
      </c>
      <c r="R41" s="8" t="s">
        <v>16</v>
      </c>
      <c r="S41" s="8">
        <v>782.2747035738755</v>
      </c>
    </row>
    <row r="42">
      <c r="B42" s="1" t="s">
        <v>689</v>
      </c>
      <c r="L42" s="1">
        <v>5.0</v>
      </c>
      <c r="M42" s="15" t="s">
        <v>715</v>
      </c>
      <c r="N42" s="8">
        <f>L71</f>
        <v>108.3359563</v>
      </c>
      <c r="Q42" s="11">
        <v>6.0</v>
      </c>
      <c r="R42" s="8" t="s">
        <v>701</v>
      </c>
      <c r="S42" s="8">
        <v>105.65894543541751</v>
      </c>
    </row>
    <row r="43">
      <c r="A43" s="17" t="s">
        <v>429</v>
      </c>
      <c r="B43" s="1">
        <v>1560.82</v>
      </c>
      <c r="C43" s="1">
        <v>3.22</v>
      </c>
      <c r="D43" s="1">
        <v>0.0</v>
      </c>
      <c r="E43" s="8">
        <f t="shared" ref="E43:F43" si="16">B43/B$43</f>
        <v>1</v>
      </c>
      <c r="F43" s="8">
        <f t="shared" si="16"/>
        <v>1</v>
      </c>
      <c r="H43" s="1">
        <v>0.0</v>
      </c>
      <c r="I43" s="8">
        <f t="shared" ref="I43:I50" si="18">B43/C43</f>
        <v>484.7267081</v>
      </c>
      <c r="L43" s="1">
        <v>6.0</v>
      </c>
      <c r="M43" s="15" t="s">
        <v>716</v>
      </c>
      <c r="N43" s="8">
        <f>F81</f>
        <v>354.5789834</v>
      </c>
      <c r="Q43" s="11">
        <v>7.0</v>
      </c>
      <c r="R43" s="8" t="s">
        <v>18</v>
      </c>
      <c r="S43" s="8">
        <v>1346.1425390436991</v>
      </c>
    </row>
    <row r="44">
      <c r="A44" s="17" t="s">
        <v>430</v>
      </c>
      <c r="B44" s="1">
        <v>1390.93</v>
      </c>
      <c r="C44" s="1">
        <v>3.16</v>
      </c>
      <c r="D44" s="1">
        <v>1.0</v>
      </c>
      <c r="E44" s="8">
        <f t="shared" ref="E44:F44" si="17">B44/B$43</f>
        <v>0.8911533681</v>
      </c>
      <c r="F44" s="8">
        <f t="shared" si="17"/>
        <v>0.9813664596</v>
      </c>
      <c r="H44" s="1">
        <v>1.0</v>
      </c>
      <c r="I44" s="8">
        <f t="shared" si="18"/>
        <v>440.1677215</v>
      </c>
      <c r="L44" s="1">
        <v>7.0</v>
      </c>
      <c r="M44" s="15" t="s">
        <v>717</v>
      </c>
      <c r="N44" s="8">
        <f>F91</f>
        <v>461.8778139</v>
      </c>
      <c r="Q44" s="11">
        <v>8.0</v>
      </c>
      <c r="R44" s="8" t="s">
        <v>14</v>
      </c>
      <c r="S44" s="8">
        <v>257.3312623924383</v>
      </c>
    </row>
    <row r="45">
      <c r="A45" s="17" t="s">
        <v>431</v>
      </c>
      <c r="B45" s="1">
        <v>1532.75</v>
      </c>
      <c r="C45" s="1">
        <v>3.4</v>
      </c>
      <c r="D45" s="1">
        <v>2.0</v>
      </c>
      <c r="E45" s="8">
        <f t="shared" ref="E45:F45" si="19">B45/B$43</f>
        <v>0.9820158635</v>
      </c>
      <c r="F45" s="8">
        <f t="shared" si="19"/>
        <v>1.055900621</v>
      </c>
      <c r="H45" s="1">
        <v>2.0</v>
      </c>
      <c r="I45" s="8">
        <f t="shared" si="18"/>
        <v>450.8088235</v>
      </c>
      <c r="L45" s="1">
        <v>8.0</v>
      </c>
      <c r="M45" s="15" t="s">
        <v>718</v>
      </c>
      <c r="N45" s="8">
        <f>F101</f>
        <v>685.2881823</v>
      </c>
      <c r="Q45" s="11">
        <v>9.0</v>
      </c>
      <c r="R45" s="8" t="s">
        <v>10</v>
      </c>
      <c r="S45" s="8">
        <v>93.29379374141627</v>
      </c>
    </row>
    <row r="46">
      <c r="A46" s="17" t="s">
        <v>432</v>
      </c>
      <c r="B46" s="1">
        <v>2428.5</v>
      </c>
      <c r="C46" s="1">
        <v>5.14</v>
      </c>
      <c r="D46" s="1">
        <v>3.0</v>
      </c>
      <c r="E46" s="8">
        <f t="shared" ref="E46:F46" si="20">B46/B$43</f>
        <v>1.555912918</v>
      </c>
      <c r="F46" s="8">
        <f t="shared" si="20"/>
        <v>1.596273292</v>
      </c>
      <c r="H46" s="1">
        <v>3.0</v>
      </c>
      <c r="I46" s="8">
        <f t="shared" si="18"/>
        <v>472.4708171</v>
      </c>
      <c r="L46" s="1">
        <v>9.0</v>
      </c>
      <c r="M46" s="15" t="s">
        <v>719</v>
      </c>
      <c r="N46" s="8">
        <f>J111</f>
        <v>433.0250518</v>
      </c>
      <c r="S46" s="8">
        <v>157.3026220118164</v>
      </c>
    </row>
    <row r="47">
      <c r="A47" s="17" t="s">
        <v>433</v>
      </c>
      <c r="B47" s="1">
        <v>2466.19</v>
      </c>
      <c r="C47" s="1">
        <v>5.19</v>
      </c>
      <c r="D47" s="1">
        <v>4.0</v>
      </c>
      <c r="E47" s="8">
        <f t="shared" ref="E47:F47" si="21">B47/B$43</f>
        <v>1.580060481</v>
      </c>
      <c r="F47" s="8">
        <f t="shared" si="21"/>
        <v>1.611801242</v>
      </c>
      <c r="H47" s="1">
        <v>4.0</v>
      </c>
      <c r="I47" s="8">
        <f t="shared" si="18"/>
        <v>475.1811175</v>
      </c>
      <c r="L47" s="1">
        <v>10.5</v>
      </c>
      <c r="M47" s="1" t="s">
        <v>720</v>
      </c>
      <c r="N47" s="8">
        <f>GEOMEAN(N37:N46)</f>
        <v>315.6625078</v>
      </c>
      <c r="S47" s="8">
        <v>185.82476637173926</v>
      </c>
    </row>
    <row r="48">
      <c r="A48" s="17" t="s">
        <v>434</v>
      </c>
      <c r="B48" s="1">
        <v>1399.38</v>
      </c>
      <c r="C48" s="1">
        <v>3.39</v>
      </c>
      <c r="D48" s="1">
        <v>5.0</v>
      </c>
      <c r="E48" s="8">
        <f t="shared" ref="E48:F48" si="22">B48/B$43</f>
        <v>0.896567189</v>
      </c>
      <c r="F48" s="8">
        <f t="shared" si="22"/>
        <v>1.052795031</v>
      </c>
      <c r="H48" s="1">
        <v>5.0</v>
      </c>
      <c r="I48" s="8">
        <f t="shared" si="18"/>
        <v>412.7964602</v>
      </c>
      <c r="S48" s="8">
        <v>596.0094249408143</v>
      </c>
    </row>
    <row r="49">
      <c r="A49" s="17" t="s">
        <v>435</v>
      </c>
      <c r="B49" s="1">
        <v>1311.83</v>
      </c>
      <c r="C49" s="1">
        <v>3.3</v>
      </c>
      <c r="D49" s="1">
        <v>6.0</v>
      </c>
      <c r="E49" s="8">
        <f t="shared" ref="E49:F49" si="23">B49/B$43</f>
        <v>0.8404748786</v>
      </c>
      <c r="F49" s="8">
        <f t="shared" si="23"/>
        <v>1.02484472</v>
      </c>
      <c r="H49" s="1">
        <v>6.0</v>
      </c>
      <c r="I49" s="8">
        <f t="shared" si="18"/>
        <v>397.5242424</v>
      </c>
      <c r="S49" s="8">
        <v>439.36274519390656</v>
      </c>
    </row>
    <row r="50">
      <c r="A50" s="17" t="s">
        <v>708</v>
      </c>
      <c r="B50" s="1">
        <v>1257.91</v>
      </c>
      <c r="C50" s="1">
        <v>3.21</v>
      </c>
      <c r="D50" s="1">
        <v>7.0</v>
      </c>
      <c r="E50" s="8">
        <f t="shared" ref="E50:F50" si="24">B50/B$43</f>
        <v>0.8059289348</v>
      </c>
      <c r="F50" s="8">
        <f t="shared" si="24"/>
        <v>0.9968944099</v>
      </c>
      <c r="H50" s="1">
        <v>7.0</v>
      </c>
      <c r="I50" s="8">
        <f t="shared" si="18"/>
        <v>391.8722741</v>
      </c>
      <c r="S50" s="8">
        <v>243.73344865928985</v>
      </c>
    </row>
    <row r="51">
      <c r="I51" s="8">
        <f>GEOMEAN(I43:I50)</f>
        <v>439.3627452</v>
      </c>
      <c r="S51" s="8">
        <v>108.33595625257648</v>
      </c>
    </row>
    <row r="52">
      <c r="B52" s="1" t="s">
        <v>690</v>
      </c>
      <c r="S52" s="8">
        <v>354.5789833969924</v>
      </c>
    </row>
    <row r="53">
      <c r="A53" s="17" t="s">
        <v>429</v>
      </c>
      <c r="B53" s="1">
        <v>1271.58</v>
      </c>
      <c r="C53" s="1">
        <v>4.78</v>
      </c>
      <c r="D53" s="1">
        <v>0.0</v>
      </c>
      <c r="E53" s="8">
        <f t="shared" ref="E53:F53" si="25">B53/B$53</f>
        <v>1</v>
      </c>
      <c r="F53" s="8">
        <f t="shared" si="25"/>
        <v>1</v>
      </c>
      <c r="H53" s="1">
        <v>0.0</v>
      </c>
      <c r="I53" s="8">
        <f t="shared" ref="I53:I60" si="27">B53/C53</f>
        <v>266.0209205</v>
      </c>
      <c r="S53" s="8">
        <v>461.8778139471339</v>
      </c>
    </row>
    <row r="54">
      <c r="A54" s="17" t="s">
        <v>430</v>
      </c>
      <c r="B54" s="1">
        <v>1160.5</v>
      </c>
      <c r="C54" s="1">
        <v>4.66</v>
      </c>
      <c r="D54" s="1">
        <v>1.0</v>
      </c>
      <c r="E54" s="8">
        <f t="shared" ref="E54:F54" si="26">B54/B$53</f>
        <v>0.912644112</v>
      </c>
      <c r="F54" s="8">
        <f t="shared" si="26"/>
        <v>0.9748953975</v>
      </c>
      <c r="H54" s="1">
        <v>1.0</v>
      </c>
      <c r="I54" s="8">
        <f t="shared" si="27"/>
        <v>249.0343348</v>
      </c>
      <c r="S54" s="8">
        <v>685.288182324579</v>
      </c>
    </row>
    <row r="55">
      <c r="A55" s="17" t="s">
        <v>431</v>
      </c>
      <c r="B55" s="1">
        <v>1204.47</v>
      </c>
      <c r="C55" s="1">
        <v>4.9</v>
      </c>
      <c r="D55" s="1">
        <v>2.0</v>
      </c>
      <c r="E55" s="8">
        <f t="shared" ref="E55:F55" si="28">B55/B$53</f>
        <v>0.9472231397</v>
      </c>
      <c r="F55" s="8">
        <f t="shared" si="28"/>
        <v>1.025104603</v>
      </c>
      <c r="H55" s="1">
        <v>2.0</v>
      </c>
      <c r="I55" s="8">
        <f t="shared" si="27"/>
        <v>245.8102041</v>
      </c>
      <c r="S55" s="8">
        <v>433.0250517651573</v>
      </c>
    </row>
    <row r="56">
      <c r="A56" s="17" t="s">
        <v>432</v>
      </c>
      <c r="B56" s="1">
        <v>1704.31</v>
      </c>
      <c r="C56" s="1">
        <v>6.27</v>
      </c>
      <c r="D56" s="1">
        <v>3.0</v>
      </c>
      <c r="E56" s="8">
        <f t="shared" ref="E56:F56" si="29">B56/B$53</f>
        <v>1.340308907</v>
      </c>
      <c r="F56" s="8">
        <f t="shared" si="29"/>
        <v>1.311715481</v>
      </c>
      <c r="H56" s="1">
        <v>3.0</v>
      </c>
      <c r="I56" s="8">
        <f t="shared" si="27"/>
        <v>271.8197767</v>
      </c>
      <c r="S56" s="8">
        <f>GEOMEAN(S37:S55)</f>
        <v>247.7395501</v>
      </c>
    </row>
    <row r="57">
      <c r="A57" s="17" t="s">
        <v>433</v>
      </c>
      <c r="B57" s="1">
        <v>1721.94</v>
      </c>
      <c r="C57" s="1">
        <v>6.39</v>
      </c>
      <c r="D57" s="1">
        <v>4.0</v>
      </c>
      <c r="E57" s="8">
        <f t="shared" ref="E57:F57" si="30">B57/B$53</f>
        <v>1.354173548</v>
      </c>
      <c r="F57" s="8">
        <f t="shared" si="30"/>
        <v>1.336820084</v>
      </c>
      <c r="H57" s="1">
        <v>4.0</v>
      </c>
      <c r="I57" s="8">
        <f t="shared" si="27"/>
        <v>269.4741784</v>
      </c>
    </row>
    <row r="58">
      <c r="A58" s="17" t="s">
        <v>434</v>
      </c>
      <c r="B58" s="1">
        <v>1184.79</v>
      </c>
      <c r="C58" s="1">
        <v>5.32</v>
      </c>
      <c r="D58" s="1">
        <v>5.0</v>
      </c>
      <c r="E58" s="8">
        <f t="shared" ref="E58:F58" si="31">B58/B$53</f>
        <v>0.9317463313</v>
      </c>
      <c r="F58" s="8">
        <f t="shared" si="31"/>
        <v>1.112970711</v>
      </c>
      <c r="H58" s="1">
        <v>5.0</v>
      </c>
      <c r="I58" s="8">
        <f t="shared" si="27"/>
        <v>222.7048872</v>
      </c>
    </row>
    <row r="59">
      <c r="A59" s="17" t="s">
        <v>435</v>
      </c>
      <c r="B59" s="1">
        <v>1174.47</v>
      </c>
      <c r="C59" s="1">
        <v>5.5</v>
      </c>
      <c r="D59" s="1">
        <v>6.0</v>
      </c>
      <c r="E59" s="8">
        <f t="shared" ref="E59:F59" si="32">B59/B$53</f>
        <v>0.923630444</v>
      </c>
      <c r="F59" s="8">
        <f t="shared" si="32"/>
        <v>1.150627615</v>
      </c>
      <c r="H59" s="1">
        <v>6.0</v>
      </c>
      <c r="I59" s="8">
        <f t="shared" si="27"/>
        <v>213.54</v>
      </c>
    </row>
    <row r="60">
      <c r="A60" s="17" t="s">
        <v>708</v>
      </c>
      <c r="B60" s="1">
        <v>1143.87</v>
      </c>
      <c r="C60" s="1">
        <v>5.21</v>
      </c>
      <c r="D60" s="1">
        <v>7.0</v>
      </c>
      <c r="E60" s="8">
        <f t="shared" ref="E60:F60" si="33">B60/B$53</f>
        <v>0.8995658944</v>
      </c>
      <c r="F60" s="8">
        <f t="shared" si="33"/>
        <v>1.089958159</v>
      </c>
      <c r="H60" s="1">
        <v>7.0</v>
      </c>
      <c r="I60" s="8">
        <f t="shared" si="27"/>
        <v>219.5527831</v>
      </c>
    </row>
    <row r="61">
      <c r="I61" s="8">
        <f>GEOMEAN(I53:I60)</f>
        <v>243.7334487</v>
      </c>
    </row>
    <row r="62">
      <c r="B62" s="1" t="s">
        <v>691</v>
      </c>
      <c r="C62" s="1" t="s">
        <v>692</v>
      </c>
      <c r="D62" s="1" t="s">
        <v>707</v>
      </c>
    </row>
    <row r="63">
      <c r="A63" s="17" t="s">
        <v>429</v>
      </c>
      <c r="B63" s="1">
        <v>161.47</v>
      </c>
      <c r="C63" s="1">
        <v>622.43</v>
      </c>
      <c r="D63" s="1">
        <v>594.74</v>
      </c>
      <c r="E63" s="8">
        <f t="shared" ref="E63:E70" si="34">SUM(B63:D63)</f>
        <v>1378.64</v>
      </c>
      <c r="G63" s="1">
        <v>1.51</v>
      </c>
      <c r="H63" s="1">
        <v>5.86</v>
      </c>
      <c r="I63" s="1">
        <v>5.72</v>
      </c>
      <c r="J63" s="8">
        <f t="shared" ref="J63:J70" si="35">sum(G63:I63)</f>
        <v>13.09</v>
      </c>
      <c r="K63" s="1">
        <v>0.0</v>
      </c>
      <c r="L63" s="8">
        <f t="shared" ref="L63:L70" si="36">E63/J63</f>
        <v>105.3200917</v>
      </c>
    </row>
    <row r="64">
      <c r="A64" s="17" t="s">
        <v>430</v>
      </c>
      <c r="B64" s="1">
        <v>153.1</v>
      </c>
      <c r="C64" s="1">
        <v>593.25</v>
      </c>
      <c r="D64" s="1">
        <v>568.39</v>
      </c>
      <c r="E64" s="8">
        <f t="shared" si="34"/>
        <v>1314.74</v>
      </c>
      <c r="G64" s="1">
        <v>1.51</v>
      </c>
      <c r="H64" s="1">
        <v>5.85</v>
      </c>
      <c r="I64" s="1">
        <v>5.65</v>
      </c>
      <c r="J64" s="8">
        <f t="shared" si="35"/>
        <v>13.01</v>
      </c>
      <c r="K64" s="1">
        <v>1.0</v>
      </c>
      <c r="L64" s="8">
        <f t="shared" si="36"/>
        <v>101.0561107</v>
      </c>
    </row>
    <row r="65">
      <c r="A65" s="17" t="s">
        <v>431</v>
      </c>
      <c r="B65" s="1">
        <v>227.21</v>
      </c>
      <c r="C65" s="1">
        <v>774.75</v>
      </c>
      <c r="D65" s="1">
        <v>678.06</v>
      </c>
      <c r="E65" s="8">
        <f t="shared" si="34"/>
        <v>1680.02</v>
      </c>
      <c r="G65" s="1">
        <v>1.58</v>
      </c>
      <c r="H65" s="1">
        <v>5.96</v>
      </c>
      <c r="I65" s="1">
        <v>5.74</v>
      </c>
      <c r="J65" s="8">
        <f t="shared" si="35"/>
        <v>13.28</v>
      </c>
      <c r="K65" s="1">
        <v>2.0</v>
      </c>
      <c r="L65" s="8">
        <f t="shared" si="36"/>
        <v>126.5075301</v>
      </c>
    </row>
    <row r="66">
      <c r="A66" s="17" t="s">
        <v>432</v>
      </c>
      <c r="B66" s="1">
        <v>260.17</v>
      </c>
      <c r="C66" s="1">
        <v>888.51</v>
      </c>
      <c r="D66" s="1">
        <v>914.52</v>
      </c>
      <c r="E66" s="8">
        <f t="shared" si="34"/>
        <v>2063.2</v>
      </c>
      <c r="G66" s="1">
        <v>2.05</v>
      </c>
      <c r="H66" s="1">
        <v>7.47</v>
      </c>
      <c r="I66" s="1">
        <v>7.12</v>
      </c>
      <c r="J66" s="8">
        <f t="shared" si="35"/>
        <v>16.64</v>
      </c>
      <c r="K66" s="1">
        <v>3.0</v>
      </c>
      <c r="L66" s="8">
        <f t="shared" si="36"/>
        <v>123.9903846</v>
      </c>
    </row>
    <row r="67">
      <c r="A67" s="17" t="s">
        <v>433</v>
      </c>
      <c r="B67" s="1">
        <v>240.91</v>
      </c>
      <c r="C67" s="1">
        <v>830.41</v>
      </c>
      <c r="D67" s="1">
        <v>791.83</v>
      </c>
      <c r="E67" s="8">
        <f t="shared" si="34"/>
        <v>1863.15</v>
      </c>
      <c r="G67" s="1">
        <v>2.01</v>
      </c>
      <c r="H67" s="1">
        <v>7.38</v>
      </c>
      <c r="I67" s="1">
        <v>7.23</v>
      </c>
      <c r="J67" s="8">
        <f t="shared" si="35"/>
        <v>16.62</v>
      </c>
      <c r="K67" s="1">
        <v>4.0</v>
      </c>
      <c r="L67" s="8">
        <f t="shared" si="36"/>
        <v>112.1028881</v>
      </c>
    </row>
    <row r="68">
      <c r="A68" s="17" t="s">
        <v>434</v>
      </c>
      <c r="B68" s="1">
        <v>222.81</v>
      </c>
      <c r="C68" s="1">
        <v>753.21</v>
      </c>
      <c r="D68" s="1">
        <v>724.06</v>
      </c>
      <c r="E68" s="8">
        <f t="shared" si="34"/>
        <v>1700.08</v>
      </c>
      <c r="G68" s="1">
        <v>1.82</v>
      </c>
      <c r="H68" s="1">
        <v>6.77</v>
      </c>
      <c r="I68" s="1">
        <v>6.44</v>
      </c>
      <c r="J68" s="8">
        <f t="shared" si="35"/>
        <v>15.03</v>
      </c>
      <c r="K68" s="1">
        <v>5.0</v>
      </c>
      <c r="L68" s="8">
        <f t="shared" si="36"/>
        <v>113.1124418</v>
      </c>
    </row>
    <row r="69">
      <c r="A69" s="17" t="s">
        <v>435</v>
      </c>
      <c r="B69" s="1">
        <v>165.78</v>
      </c>
      <c r="C69" s="1">
        <v>646.57</v>
      </c>
      <c r="D69" s="1">
        <v>613.7</v>
      </c>
      <c r="E69" s="8">
        <f t="shared" si="34"/>
        <v>1426.05</v>
      </c>
      <c r="G69" s="1">
        <v>1.79</v>
      </c>
      <c r="H69" s="1">
        <v>6.81</v>
      </c>
      <c r="I69" s="1">
        <v>6.6</v>
      </c>
      <c r="J69" s="8">
        <f t="shared" si="35"/>
        <v>15.2</v>
      </c>
      <c r="K69" s="1">
        <v>6.0</v>
      </c>
      <c r="L69" s="8">
        <f t="shared" si="36"/>
        <v>93.81907895</v>
      </c>
    </row>
    <row r="70">
      <c r="A70" s="17" t="s">
        <v>708</v>
      </c>
      <c r="B70" s="1">
        <v>166.19</v>
      </c>
      <c r="C70" s="1">
        <v>639.54</v>
      </c>
      <c r="D70" s="1">
        <v>597.75</v>
      </c>
      <c r="E70" s="8">
        <f t="shared" si="34"/>
        <v>1403.48</v>
      </c>
      <c r="G70" s="1">
        <v>1.74</v>
      </c>
      <c r="H70" s="1">
        <v>6.58</v>
      </c>
      <c r="I70" s="1">
        <v>6.37</v>
      </c>
      <c r="J70" s="8">
        <f t="shared" si="35"/>
        <v>14.69</v>
      </c>
      <c r="K70" s="1">
        <v>7.0</v>
      </c>
      <c r="L70" s="8">
        <f t="shared" si="36"/>
        <v>95.53982301</v>
      </c>
    </row>
    <row r="71">
      <c r="L71" s="8">
        <f>GEOMEAN(L63:L70)</f>
        <v>108.3359563</v>
      </c>
    </row>
    <row r="72">
      <c r="B72" s="1" t="s">
        <v>693</v>
      </c>
    </row>
    <row r="73">
      <c r="A73" s="17" t="s">
        <v>429</v>
      </c>
      <c r="B73" s="1">
        <v>1573.73</v>
      </c>
      <c r="C73" s="1">
        <v>4.04</v>
      </c>
      <c r="E73" s="1">
        <v>0.0</v>
      </c>
      <c r="F73" s="8">
        <f t="shared" ref="F73:F80" si="37">B73/C73</f>
        <v>389.5371287</v>
      </c>
    </row>
    <row r="74">
      <c r="A74" s="17" t="s">
        <v>430</v>
      </c>
      <c r="B74" s="1">
        <v>1350.08</v>
      </c>
      <c r="C74" s="1">
        <v>3.86</v>
      </c>
      <c r="E74" s="1">
        <v>1.0</v>
      </c>
      <c r="F74" s="8">
        <f t="shared" si="37"/>
        <v>349.761658</v>
      </c>
    </row>
    <row r="75">
      <c r="A75" s="17" t="s">
        <v>431</v>
      </c>
      <c r="B75" s="1">
        <v>1347.21</v>
      </c>
      <c r="C75" s="1">
        <v>3.87</v>
      </c>
      <c r="E75" s="1">
        <v>2.0</v>
      </c>
      <c r="F75" s="8">
        <f t="shared" si="37"/>
        <v>348.1162791</v>
      </c>
    </row>
    <row r="76">
      <c r="A76" s="17" t="s">
        <v>432</v>
      </c>
      <c r="B76" s="1">
        <v>2280.93</v>
      </c>
      <c r="C76" s="1">
        <v>5.77</v>
      </c>
      <c r="E76" s="1">
        <v>3.0</v>
      </c>
      <c r="F76" s="8">
        <f t="shared" si="37"/>
        <v>395.3084922</v>
      </c>
    </row>
    <row r="77">
      <c r="A77" s="17" t="s">
        <v>433</v>
      </c>
      <c r="B77" s="1">
        <v>2344.04</v>
      </c>
      <c r="C77" s="1">
        <v>5.97</v>
      </c>
      <c r="E77" s="1">
        <v>4.0</v>
      </c>
      <c r="F77" s="8">
        <f t="shared" si="37"/>
        <v>392.6365159</v>
      </c>
    </row>
    <row r="78">
      <c r="A78" s="17" t="s">
        <v>434</v>
      </c>
      <c r="B78" s="1">
        <v>1280.52</v>
      </c>
      <c r="C78" s="1">
        <v>4.11</v>
      </c>
      <c r="E78" s="1">
        <v>5.0</v>
      </c>
      <c r="F78" s="8">
        <f t="shared" si="37"/>
        <v>311.5620438</v>
      </c>
    </row>
    <row r="79">
      <c r="A79" s="17" t="s">
        <v>435</v>
      </c>
      <c r="B79" s="1">
        <v>1394.82</v>
      </c>
      <c r="C79" s="1">
        <v>4.25</v>
      </c>
      <c r="E79" s="1">
        <v>6.0</v>
      </c>
      <c r="F79" s="8">
        <f t="shared" si="37"/>
        <v>328.1929412</v>
      </c>
    </row>
    <row r="80">
      <c r="A80" s="17" t="s">
        <v>708</v>
      </c>
      <c r="B80" s="1">
        <v>1354.31</v>
      </c>
      <c r="C80" s="1">
        <v>4.08</v>
      </c>
      <c r="E80" s="1">
        <v>7.0</v>
      </c>
      <c r="F80" s="8">
        <f t="shared" si="37"/>
        <v>331.9387255</v>
      </c>
    </row>
    <row r="81">
      <c r="F81" s="8">
        <f>GEOMEAN(F73:F80)</f>
        <v>354.5789834</v>
      </c>
    </row>
    <row r="82">
      <c r="B82" s="1" t="s">
        <v>694</v>
      </c>
    </row>
    <row r="83">
      <c r="A83" s="17" t="s">
        <v>429</v>
      </c>
      <c r="B83" s="1">
        <v>1678.33</v>
      </c>
      <c r="C83" s="1">
        <v>3.51</v>
      </c>
      <c r="E83" s="1">
        <v>0.0</v>
      </c>
      <c r="F83" s="8">
        <f t="shared" ref="F83:F90" si="38">B83/C83</f>
        <v>478.1566952</v>
      </c>
    </row>
    <row r="84">
      <c r="A84" s="17" t="s">
        <v>430</v>
      </c>
      <c r="B84" s="1">
        <v>1576.42</v>
      </c>
      <c r="C84" s="1">
        <v>3.38</v>
      </c>
      <c r="E84" s="1">
        <v>1.0</v>
      </c>
      <c r="F84" s="8">
        <f t="shared" si="38"/>
        <v>466.3964497</v>
      </c>
    </row>
    <row r="85">
      <c r="A85" s="17" t="s">
        <v>431</v>
      </c>
      <c r="B85" s="1">
        <v>1653.22</v>
      </c>
      <c r="C85" s="1">
        <v>3.43</v>
      </c>
      <c r="E85" s="1">
        <v>2.0</v>
      </c>
      <c r="F85" s="8">
        <f t="shared" si="38"/>
        <v>481.9883382</v>
      </c>
    </row>
    <row r="86">
      <c r="A86" s="17" t="s">
        <v>432</v>
      </c>
      <c r="B86" s="1">
        <v>2708.99</v>
      </c>
      <c r="C86" s="1">
        <v>5.07</v>
      </c>
      <c r="E86" s="1">
        <v>3.0</v>
      </c>
      <c r="F86" s="8">
        <f t="shared" si="38"/>
        <v>534.3175542</v>
      </c>
    </row>
    <row r="87">
      <c r="A87" s="17" t="s">
        <v>433</v>
      </c>
      <c r="B87" s="1">
        <v>2718.54</v>
      </c>
      <c r="C87" s="1">
        <v>5.27</v>
      </c>
      <c r="E87" s="1">
        <v>4.0</v>
      </c>
      <c r="F87" s="8">
        <f t="shared" si="38"/>
        <v>515.8519924</v>
      </c>
    </row>
    <row r="88">
      <c r="A88" s="17" t="s">
        <v>434</v>
      </c>
      <c r="B88" s="1">
        <v>1492.14</v>
      </c>
      <c r="C88" s="1">
        <v>3.65</v>
      </c>
      <c r="E88" s="1">
        <v>5.0</v>
      </c>
      <c r="F88" s="8">
        <f t="shared" si="38"/>
        <v>408.8054795</v>
      </c>
    </row>
    <row r="89">
      <c r="A89" s="17" t="s">
        <v>435</v>
      </c>
      <c r="B89" s="1">
        <v>1483.06</v>
      </c>
      <c r="C89" s="1">
        <v>3.66</v>
      </c>
      <c r="E89" s="1">
        <v>6.0</v>
      </c>
      <c r="F89" s="8">
        <f t="shared" si="38"/>
        <v>405.2076503</v>
      </c>
    </row>
    <row r="90">
      <c r="A90" s="17" t="s">
        <v>708</v>
      </c>
      <c r="B90" s="1">
        <v>1481.3</v>
      </c>
      <c r="C90" s="1">
        <v>3.51</v>
      </c>
      <c r="E90" s="1">
        <v>7.0</v>
      </c>
      <c r="F90" s="8">
        <f t="shared" si="38"/>
        <v>422.022792</v>
      </c>
    </row>
    <row r="91">
      <c r="F91" s="8">
        <f>GEOMEAN(F83:F90)</f>
        <v>461.8778139</v>
      </c>
    </row>
    <row r="92">
      <c r="B92" s="1" t="s">
        <v>695</v>
      </c>
    </row>
    <row r="93">
      <c r="A93" s="17" t="s">
        <v>429</v>
      </c>
      <c r="B93" s="1">
        <v>2007.98</v>
      </c>
      <c r="C93" s="1">
        <v>2.93</v>
      </c>
      <c r="E93" s="1">
        <v>0.0</v>
      </c>
      <c r="F93" s="8">
        <f t="shared" ref="F93:F100" si="39">B93/C93</f>
        <v>685.3174061</v>
      </c>
    </row>
    <row r="94">
      <c r="A94" s="17" t="s">
        <v>430</v>
      </c>
      <c r="B94" s="1">
        <v>1983.98</v>
      </c>
      <c r="C94" s="1">
        <v>2.9</v>
      </c>
      <c r="E94" s="1">
        <v>1.0</v>
      </c>
      <c r="F94" s="8">
        <f t="shared" si="39"/>
        <v>684.1310345</v>
      </c>
    </row>
    <row r="95">
      <c r="A95" s="17" t="s">
        <v>431</v>
      </c>
      <c r="B95" s="1">
        <v>2187.15</v>
      </c>
      <c r="C95" s="1">
        <v>2.95</v>
      </c>
      <c r="E95" s="1">
        <v>2.0</v>
      </c>
      <c r="F95" s="8">
        <f t="shared" si="39"/>
        <v>741.4067797</v>
      </c>
    </row>
    <row r="96">
      <c r="A96" s="17" t="s">
        <v>432</v>
      </c>
      <c r="B96" s="1">
        <v>2445.89</v>
      </c>
      <c r="C96" s="1">
        <v>3.53</v>
      </c>
      <c r="E96" s="1">
        <v>3.0</v>
      </c>
      <c r="F96" s="8">
        <f t="shared" si="39"/>
        <v>692.8866856</v>
      </c>
    </row>
    <row r="97">
      <c r="A97" s="17" t="s">
        <v>433</v>
      </c>
      <c r="B97" s="1">
        <v>2410.04</v>
      </c>
      <c r="C97" s="1">
        <v>3.47</v>
      </c>
      <c r="E97" s="1">
        <v>4.0</v>
      </c>
      <c r="F97" s="8">
        <f t="shared" si="39"/>
        <v>694.5360231</v>
      </c>
    </row>
    <row r="98">
      <c r="A98" s="17" t="s">
        <v>434</v>
      </c>
      <c r="B98" s="1">
        <v>2491.46</v>
      </c>
      <c r="C98" s="1">
        <v>3.5</v>
      </c>
      <c r="E98" s="1">
        <v>5.0</v>
      </c>
      <c r="F98" s="8">
        <f t="shared" si="39"/>
        <v>711.8457143</v>
      </c>
    </row>
    <row r="99">
      <c r="A99" s="17" t="s">
        <v>435</v>
      </c>
      <c r="B99" s="1">
        <v>2261.19</v>
      </c>
      <c r="C99" s="1">
        <v>3.59</v>
      </c>
      <c r="E99" s="1">
        <v>6.0</v>
      </c>
      <c r="F99" s="8">
        <f t="shared" si="39"/>
        <v>629.8579387</v>
      </c>
    </row>
    <row r="100">
      <c r="A100" s="17" t="s">
        <v>708</v>
      </c>
      <c r="B100" s="1">
        <v>2263.28</v>
      </c>
      <c r="C100" s="1">
        <v>3.49</v>
      </c>
      <c r="E100" s="1">
        <v>7.0</v>
      </c>
      <c r="F100" s="8">
        <f t="shared" si="39"/>
        <v>648.504298</v>
      </c>
    </row>
    <row r="101">
      <c r="F101" s="8">
        <f>GEOMEAN(F93:F100)</f>
        <v>685.2881823</v>
      </c>
    </row>
    <row r="102">
      <c r="B102" s="1" t="s">
        <v>696</v>
      </c>
      <c r="C102" s="1" t="s">
        <v>697</v>
      </c>
    </row>
    <row r="103">
      <c r="A103" s="17" t="s">
        <v>429</v>
      </c>
      <c r="B103" s="1">
        <v>2198.99</v>
      </c>
      <c r="C103" s="1">
        <v>2033.49</v>
      </c>
      <c r="D103" s="8">
        <f t="shared" ref="D103:D110" si="40">SUM(B103:C103)</f>
        <v>4232.48</v>
      </c>
      <c r="F103" s="1">
        <v>6.5</v>
      </c>
      <c r="G103" s="1">
        <v>4.15</v>
      </c>
      <c r="H103" s="8">
        <f t="shared" ref="H103:H110" si="41">sum(F103:G103)</f>
        <v>10.65</v>
      </c>
      <c r="I103" s="1">
        <v>0.0</v>
      </c>
      <c r="J103" s="8">
        <f t="shared" ref="J103:J110" si="42">D103/H103</f>
        <v>397.4159624</v>
      </c>
    </row>
    <row r="104">
      <c r="A104" s="17" t="s">
        <v>430</v>
      </c>
      <c r="B104" s="1">
        <v>2232.09</v>
      </c>
      <c r="C104" s="1">
        <v>2000.24</v>
      </c>
      <c r="D104" s="8">
        <f t="shared" si="40"/>
        <v>4232.33</v>
      </c>
      <c r="F104" s="1">
        <v>6.58</v>
      </c>
      <c r="G104" s="1">
        <v>4.11</v>
      </c>
      <c r="H104" s="8">
        <f t="shared" si="41"/>
        <v>10.69</v>
      </c>
      <c r="I104" s="1">
        <v>1.0</v>
      </c>
      <c r="J104" s="8">
        <f t="shared" si="42"/>
        <v>395.9148737</v>
      </c>
    </row>
    <row r="105">
      <c r="A105" s="17" t="s">
        <v>431</v>
      </c>
      <c r="B105" s="1">
        <v>4018.55</v>
      </c>
      <c r="C105" s="1">
        <v>2414.67</v>
      </c>
      <c r="D105" s="8">
        <f t="shared" si="40"/>
        <v>6433.22</v>
      </c>
      <c r="F105" s="1">
        <v>7.42</v>
      </c>
      <c r="G105" s="1">
        <v>4.29</v>
      </c>
      <c r="H105" s="8">
        <f t="shared" si="41"/>
        <v>11.71</v>
      </c>
      <c r="I105" s="1">
        <v>2.0</v>
      </c>
      <c r="J105" s="8">
        <f t="shared" si="42"/>
        <v>549.3783091</v>
      </c>
    </row>
    <row r="106">
      <c r="A106" s="17" t="s">
        <v>432</v>
      </c>
      <c r="B106" s="1">
        <v>4402.76</v>
      </c>
      <c r="C106" s="1">
        <v>2731.83</v>
      </c>
      <c r="D106" s="8">
        <f t="shared" si="40"/>
        <v>7134.59</v>
      </c>
      <c r="F106" s="1">
        <v>9.08</v>
      </c>
      <c r="G106" s="1">
        <v>5.37</v>
      </c>
      <c r="H106" s="8">
        <f t="shared" si="41"/>
        <v>14.45</v>
      </c>
      <c r="I106" s="1">
        <v>3.0</v>
      </c>
      <c r="J106" s="8">
        <f t="shared" si="42"/>
        <v>493.7432526</v>
      </c>
    </row>
    <row r="107">
      <c r="A107" s="17" t="s">
        <v>433</v>
      </c>
      <c r="B107" s="1">
        <v>3786.65</v>
      </c>
      <c r="C107" s="1">
        <v>2582.27</v>
      </c>
      <c r="D107" s="8">
        <f t="shared" si="40"/>
        <v>6368.92</v>
      </c>
      <c r="F107" s="1">
        <v>8.61</v>
      </c>
      <c r="G107" s="1">
        <v>5.24</v>
      </c>
      <c r="H107" s="8">
        <f t="shared" si="41"/>
        <v>13.85</v>
      </c>
      <c r="I107" s="1">
        <v>4.0</v>
      </c>
      <c r="J107" s="8">
        <f t="shared" si="42"/>
        <v>459.8498195</v>
      </c>
    </row>
    <row r="108">
      <c r="A108" s="17" t="s">
        <v>434</v>
      </c>
      <c r="B108" s="1">
        <v>4086.2</v>
      </c>
      <c r="C108" s="1">
        <v>2485.26</v>
      </c>
      <c r="D108" s="8">
        <f t="shared" si="40"/>
        <v>6571.46</v>
      </c>
      <c r="F108" s="1">
        <v>8.33</v>
      </c>
      <c r="G108" s="1">
        <v>4.92</v>
      </c>
      <c r="H108" s="8">
        <f t="shared" si="41"/>
        <v>13.25</v>
      </c>
      <c r="I108" s="1">
        <v>5.0</v>
      </c>
      <c r="J108" s="8">
        <f t="shared" si="42"/>
        <v>495.9592453</v>
      </c>
    </row>
    <row r="109">
      <c r="A109" s="17" t="s">
        <v>435</v>
      </c>
      <c r="B109" s="1">
        <v>2319.99</v>
      </c>
      <c r="C109" s="1">
        <v>2085.03</v>
      </c>
      <c r="D109" s="8">
        <f t="shared" si="40"/>
        <v>4405.02</v>
      </c>
      <c r="F109" s="1">
        <v>7.54</v>
      </c>
      <c r="G109" s="1">
        <v>4.76</v>
      </c>
      <c r="H109" s="8">
        <f t="shared" si="41"/>
        <v>12.3</v>
      </c>
      <c r="I109" s="1">
        <v>6.0</v>
      </c>
      <c r="J109" s="8">
        <f t="shared" si="42"/>
        <v>358.1317073</v>
      </c>
    </row>
    <row r="110">
      <c r="A110" s="17" t="s">
        <v>708</v>
      </c>
      <c r="B110" s="1">
        <v>2250.09</v>
      </c>
      <c r="C110" s="1">
        <v>2044.52</v>
      </c>
      <c r="D110" s="8">
        <f t="shared" si="40"/>
        <v>4294.61</v>
      </c>
      <c r="F110" s="1">
        <v>7.4</v>
      </c>
      <c r="G110" s="1">
        <v>4.71</v>
      </c>
      <c r="H110" s="8">
        <f t="shared" si="41"/>
        <v>12.11</v>
      </c>
      <c r="I110" s="1">
        <v>7.0</v>
      </c>
      <c r="J110" s="8">
        <f t="shared" si="42"/>
        <v>354.6333609</v>
      </c>
    </row>
    <row r="111">
      <c r="J111" s="8">
        <f>GEOMEAN(J103:J110)</f>
        <v>433.0250518</v>
      </c>
    </row>
    <row r="113">
      <c r="A113" s="17"/>
      <c r="B113" s="8">
        <f t="shared" ref="B113:B120" si="43">B103/B$103</f>
        <v>1</v>
      </c>
      <c r="C113" s="8">
        <f t="shared" ref="C113:C120" si="44">F103/F$103</f>
        <v>1</v>
      </c>
      <c r="F113" s="8">
        <f t="shared" ref="F113:F120" si="45">C103/C$103</f>
        <v>1</v>
      </c>
      <c r="G113" s="8">
        <f t="shared" ref="G113:G120" si="46">G103/G$103</f>
        <v>1</v>
      </c>
    </row>
    <row r="114">
      <c r="A114" s="17"/>
      <c r="B114" s="8">
        <f t="shared" si="43"/>
        <v>1.015052365</v>
      </c>
      <c r="C114" s="8">
        <f t="shared" si="44"/>
        <v>1.012307692</v>
      </c>
      <c r="F114" s="8">
        <f t="shared" si="45"/>
        <v>0.9836488008</v>
      </c>
      <c r="G114" s="8">
        <f t="shared" si="46"/>
        <v>0.9903614458</v>
      </c>
    </row>
    <row r="115">
      <c r="A115" s="17"/>
      <c r="B115" s="8">
        <f t="shared" si="43"/>
        <v>1.827452603</v>
      </c>
      <c r="C115" s="8">
        <f t="shared" si="44"/>
        <v>1.141538462</v>
      </c>
      <c r="F115" s="8">
        <f t="shared" si="45"/>
        <v>1.187451131</v>
      </c>
      <c r="G115" s="8">
        <f t="shared" si="46"/>
        <v>1.03373494</v>
      </c>
    </row>
    <row r="116">
      <c r="A116" s="17"/>
      <c r="B116" s="8">
        <f t="shared" si="43"/>
        <v>2.002173725</v>
      </c>
      <c r="C116" s="8">
        <f t="shared" si="44"/>
        <v>1.396923077</v>
      </c>
      <c r="F116" s="8">
        <f t="shared" si="45"/>
        <v>1.343419441</v>
      </c>
      <c r="G116" s="8">
        <f t="shared" si="46"/>
        <v>1.293975904</v>
      </c>
    </row>
    <row r="117">
      <c r="A117" s="17"/>
      <c r="B117" s="8">
        <f t="shared" si="43"/>
        <v>1.721995098</v>
      </c>
      <c r="C117" s="8">
        <f t="shared" si="44"/>
        <v>1.324615385</v>
      </c>
      <c r="F117" s="8">
        <f t="shared" si="45"/>
        <v>1.26987101</v>
      </c>
      <c r="G117" s="8">
        <f t="shared" si="46"/>
        <v>1.262650602</v>
      </c>
    </row>
    <row r="118">
      <c r="A118" s="17"/>
      <c r="B118" s="8">
        <f t="shared" si="43"/>
        <v>1.858216727</v>
      </c>
      <c r="C118" s="8">
        <f t="shared" si="44"/>
        <v>1.281538462</v>
      </c>
      <c r="F118" s="8">
        <f t="shared" si="45"/>
        <v>1.22216485</v>
      </c>
      <c r="G118" s="8">
        <f t="shared" si="46"/>
        <v>1.185542169</v>
      </c>
    </row>
    <row r="119">
      <c r="A119" s="17"/>
      <c r="B119" s="8">
        <f t="shared" si="43"/>
        <v>1.055025262</v>
      </c>
      <c r="C119" s="8">
        <f t="shared" si="44"/>
        <v>1.16</v>
      </c>
      <c r="F119" s="8">
        <f t="shared" si="45"/>
        <v>1.025345588</v>
      </c>
      <c r="G119" s="8">
        <f t="shared" si="46"/>
        <v>1.146987952</v>
      </c>
    </row>
    <row r="120">
      <c r="A120" s="17"/>
      <c r="B120" s="8">
        <f t="shared" si="43"/>
        <v>1.023237941</v>
      </c>
      <c r="C120" s="8">
        <f t="shared" si="44"/>
        <v>1.138461538</v>
      </c>
      <c r="F120" s="8">
        <f t="shared" si="45"/>
        <v>1.005424172</v>
      </c>
      <c r="G120" s="8">
        <f t="shared" si="46"/>
        <v>1.134939759</v>
      </c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42">
      <c r="A142" s="1" t="s">
        <v>709</v>
      </c>
    </row>
    <row r="143">
      <c r="B143" s="1" t="s">
        <v>682</v>
      </c>
      <c r="C143" s="1" t="s">
        <v>683</v>
      </c>
      <c r="D143" s="1" t="s">
        <v>684</v>
      </c>
    </row>
    <row r="144">
      <c r="A144" s="17" t="s">
        <v>429</v>
      </c>
      <c r="B144" s="1">
        <v>797.31</v>
      </c>
      <c r="C144" s="1">
        <v>654.61</v>
      </c>
      <c r="D144" s="1">
        <v>533.97</v>
      </c>
      <c r="E144" s="8">
        <f t="shared" ref="E144:E151" si="47">SUM(B144:D144)</f>
        <v>1985.89</v>
      </c>
      <c r="G144" s="1">
        <v>4.97</v>
      </c>
      <c r="H144" s="1">
        <v>3.43</v>
      </c>
      <c r="I144" s="1">
        <v>3.15</v>
      </c>
      <c r="J144" s="8">
        <f t="shared" ref="J144:J151" si="48">sum(G144:I144)</f>
        <v>11.55</v>
      </c>
    </row>
    <row r="145">
      <c r="A145" s="17" t="s">
        <v>430</v>
      </c>
      <c r="B145" s="1">
        <v>723.34</v>
      </c>
      <c r="C145" s="1">
        <v>588.51</v>
      </c>
      <c r="D145" s="1">
        <v>447.98</v>
      </c>
      <c r="E145" s="8">
        <f t="shared" si="47"/>
        <v>1759.83</v>
      </c>
      <c r="G145" s="1">
        <v>4.82</v>
      </c>
      <c r="H145" s="1">
        <v>3.3</v>
      </c>
      <c r="I145" s="1">
        <v>3.0</v>
      </c>
      <c r="J145" s="8">
        <f t="shared" si="48"/>
        <v>11.12</v>
      </c>
      <c r="L145" s="8">
        <f t="shared" ref="L145:L151" si="49">1-(E145/E144)</f>
        <v>0.1138330925</v>
      </c>
      <c r="M145" s="8">
        <f t="shared" ref="M145:M151" si="50">1-(J145/J144)</f>
        <v>0.03722943723</v>
      </c>
      <c r="N145" s="8">
        <f t="shared" ref="N145:N151" si="51">ABS(M145-L145)</f>
        <v>0.07660365524</v>
      </c>
    </row>
    <row r="146">
      <c r="A146" s="17" t="s">
        <v>431</v>
      </c>
      <c r="B146" s="1">
        <v>719.9</v>
      </c>
      <c r="C146" s="1">
        <v>595.39</v>
      </c>
      <c r="D146" s="1">
        <v>453.75</v>
      </c>
      <c r="E146" s="8">
        <f t="shared" si="47"/>
        <v>1769.04</v>
      </c>
      <c r="G146" s="1">
        <v>4.88</v>
      </c>
      <c r="H146" s="1">
        <v>3.34</v>
      </c>
      <c r="I146" s="1">
        <v>3.06</v>
      </c>
      <c r="J146" s="8">
        <f t="shared" si="48"/>
        <v>11.28</v>
      </c>
      <c r="L146" s="8">
        <f t="shared" si="49"/>
        <v>-0.00523346005</v>
      </c>
      <c r="M146" s="8">
        <f t="shared" si="50"/>
        <v>-0.01438848921</v>
      </c>
      <c r="N146" s="8">
        <f t="shared" si="51"/>
        <v>0.009155029159</v>
      </c>
    </row>
    <row r="147">
      <c r="A147" s="17" t="s">
        <v>432</v>
      </c>
      <c r="B147" s="1">
        <v>1247.3</v>
      </c>
      <c r="C147" s="1">
        <v>1035.79</v>
      </c>
      <c r="D147" s="1">
        <v>860.82</v>
      </c>
      <c r="E147" s="8">
        <f t="shared" si="47"/>
        <v>3143.91</v>
      </c>
      <c r="G147" s="1">
        <v>7.05</v>
      </c>
      <c r="H147" s="1">
        <v>5.12</v>
      </c>
      <c r="I147" s="1">
        <v>4.62</v>
      </c>
      <c r="J147" s="8">
        <f t="shared" si="48"/>
        <v>16.79</v>
      </c>
      <c r="L147" s="8">
        <f t="shared" si="49"/>
        <v>-0.7771842355</v>
      </c>
      <c r="M147" s="8">
        <f t="shared" si="50"/>
        <v>-0.4884751773</v>
      </c>
      <c r="N147" s="8">
        <f t="shared" si="51"/>
        <v>0.2887090582</v>
      </c>
    </row>
    <row r="148">
      <c r="A148" s="17" t="s">
        <v>433</v>
      </c>
      <c r="B148" s="1">
        <v>1282.87</v>
      </c>
      <c r="C148" s="1">
        <v>1070.74</v>
      </c>
      <c r="D148" s="1">
        <v>897.99</v>
      </c>
      <c r="E148" s="8">
        <f t="shared" si="47"/>
        <v>3251.6</v>
      </c>
      <c r="G148" s="1">
        <v>7.21</v>
      </c>
      <c r="H148" s="1">
        <v>5.24</v>
      </c>
      <c r="I148" s="1">
        <v>4.74</v>
      </c>
      <c r="J148" s="8">
        <f t="shared" si="48"/>
        <v>17.19</v>
      </c>
      <c r="L148" s="8">
        <f t="shared" si="49"/>
        <v>-0.03425352507</v>
      </c>
      <c r="M148" s="8">
        <f t="shared" si="50"/>
        <v>-0.02382370459</v>
      </c>
      <c r="N148" s="8">
        <f t="shared" si="51"/>
        <v>0.01042982048</v>
      </c>
    </row>
    <row r="149">
      <c r="A149" s="17" t="s">
        <v>434</v>
      </c>
      <c r="B149" s="1">
        <v>681.62</v>
      </c>
      <c r="C149" s="1">
        <v>540.0</v>
      </c>
      <c r="D149" s="1">
        <v>430.28</v>
      </c>
      <c r="E149" s="8">
        <f t="shared" si="47"/>
        <v>1651.9</v>
      </c>
      <c r="G149" s="1">
        <v>5.26</v>
      </c>
      <c r="H149" s="1">
        <v>3.54</v>
      </c>
      <c r="I149" s="1">
        <v>3.24</v>
      </c>
      <c r="J149" s="8">
        <f t="shared" si="48"/>
        <v>12.04</v>
      </c>
      <c r="L149" s="8">
        <f t="shared" si="49"/>
        <v>0.4919731824</v>
      </c>
      <c r="M149" s="8">
        <f t="shared" si="50"/>
        <v>0.2995927865</v>
      </c>
      <c r="N149" s="8">
        <f t="shared" si="51"/>
        <v>0.1923803959</v>
      </c>
    </row>
    <row r="150">
      <c r="A150" s="17" t="s">
        <v>435</v>
      </c>
      <c r="B150" s="1">
        <v>685.75</v>
      </c>
      <c r="C150" s="1">
        <v>541.41</v>
      </c>
      <c r="D150" s="1">
        <v>423.63</v>
      </c>
      <c r="E150" s="8">
        <f t="shared" si="47"/>
        <v>1650.79</v>
      </c>
      <c r="G150" s="1">
        <v>5.42</v>
      </c>
      <c r="H150" s="1">
        <v>3.6</v>
      </c>
      <c r="I150" s="1">
        <v>3.3</v>
      </c>
      <c r="J150" s="8">
        <f t="shared" si="48"/>
        <v>12.32</v>
      </c>
      <c r="L150" s="8">
        <f t="shared" si="49"/>
        <v>0.0006719535081</v>
      </c>
      <c r="M150" s="8">
        <f t="shared" si="50"/>
        <v>-0.02325581395</v>
      </c>
      <c r="N150" s="8">
        <f t="shared" si="51"/>
        <v>0.02392776746</v>
      </c>
    </row>
    <row r="151">
      <c r="A151" s="17" t="s">
        <v>708</v>
      </c>
      <c r="B151" s="1">
        <v>675.45</v>
      </c>
      <c r="C151" s="1">
        <v>524.82</v>
      </c>
      <c r="D151" s="1">
        <v>415.94</v>
      </c>
      <c r="E151" s="8">
        <f t="shared" si="47"/>
        <v>1616.21</v>
      </c>
      <c r="G151" s="1">
        <v>5.24</v>
      </c>
      <c r="H151" s="1">
        <v>3.51</v>
      </c>
      <c r="I151" s="1">
        <v>3.23</v>
      </c>
      <c r="J151" s="8">
        <f t="shared" si="48"/>
        <v>11.98</v>
      </c>
      <c r="L151" s="8">
        <f t="shared" si="49"/>
        <v>0.02094754633</v>
      </c>
      <c r="M151" s="8">
        <f t="shared" si="50"/>
        <v>0.0275974026</v>
      </c>
      <c r="N151" s="8">
        <f t="shared" si="51"/>
        <v>0.006649856271</v>
      </c>
    </row>
    <row r="152">
      <c r="N152" s="8">
        <f>GEOMEAN(N145:N151)</f>
        <v>0.03502355658</v>
      </c>
    </row>
    <row r="153">
      <c r="B153" s="1" t="s">
        <v>685</v>
      </c>
      <c r="C153" s="1" t="s">
        <v>686</v>
      </c>
      <c r="D153" s="1" t="s">
        <v>687</v>
      </c>
    </row>
    <row r="154">
      <c r="A154" s="17" t="s">
        <v>429</v>
      </c>
      <c r="B154" s="1">
        <v>696.57</v>
      </c>
      <c r="C154" s="1">
        <v>486.09</v>
      </c>
      <c r="D154" s="1">
        <v>450.18</v>
      </c>
      <c r="E154" s="8">
        <f t="shared" ref="E154:E161" si="52">SUM(B154:D154)</f>
        <v>1632.84</v>
      </c>
      <c r="G154" s="1">
        <v>2.64</v>
      </c>
      <c r="H154" s="1">
        <v>2.36</v>
      </c>
      <c r="I154" s="1">
        <v>2.37</v>
      </c>
      <c r="J154" s="8">
        <f t="shared" ref="J154:J161" si="53">sum(G154:I154)</f>
        <v>7.37</v>
      </c>
    </row>
    <row r="155">
      <c r="A155" s="17" t="s">
        <v>430</v>
      </c>
      <c r="B155" s="1">
        <v>745.26</v>
      </c>
      <c r="C155" s="1">
        <v>526.29</v>
      </c>
      <c r="D155" s="1">
        <v>463.9</v>
      </c>
      <c r="E155" s="8">
        <f t="shared" si="52"/>
        <v>1735.45</v>
      </c>
      <c r="G155" s="1">
        <v>3.55</v>
      </c>
      <c r="H155" s="1">
        <v>3.35</v>
      </c>
      <c r="I155" s="1">
        <v>3.36</v>
      </c>
      <c r="J155" s="8">
        <f t="shared" si="53"/>
        <v>10.26</v>
      </c>
      <c r="L155" s="8">
        <f t="shared" ref="L155:L161" si="54">1-(E155/E154)</f>
        <v>-0.06284142966</v>
      </c>
      <c r="M155" s="8">
        <f t="shared" ref="M155:M161" si="55">1-(J155/J154)</f>
        <v>-0.3921302578</v>
      </c>
      <c r="N155" s="8">
        <f t="shared" ref="N155:N161" si="56">ABS(M155-L155)</f>
        <v>0.3292888281</v>
      </c>
    </row>
    <row r="156">
      <c r="A156" s="17" t="s">
        <v>431</v>
      </c>
      <c r="B156" s="1">
        <v>747.38</v>
      </c>
      <c r="C156" s="1">
        <v>526.11</v>
      </c>
      <c r="D156" s="1">
        <v>469.47</v>
      </c>
      <c r="E156" s="8">
        <f t="shared" si="52"/>
        <v>1742.96</v>
      </c>
      <c r="G156" s="1">
        <v>3.68</v>
      </c>
      <c r="H156" s="1">
        <v>3.35</v>
      </c>
      <c r="I156" s="1">
        <v>3.29</v>
      </c>
      <c r="J156" s="8">
        <f t="shared" si="53"/>
        <v>10.32</v>
      </c>
      <c r="L156" s="8">
        <f t="shared" si="54"/>
        <v>-0.004327407877</v>
      </c>
      <c r="M156" s="8">
        <f t="shared" si="55"/>
        <v>-0.005847953216</v>
      </c>
      <c r="N156" s="8">
        <f t="shared" si="56"/>
        <v>0.001520545339</v>
      </c>
    </row>
    <row r="157">
      <c r="A157" s="17" t="s">
        <v>432</v>
      </c>
      <c r="B157" s="1">
        <v>1043.63</v>
      </c>
      <c r="C157" s="1">
        <v>847.77</v>
      </c>
      <c r="D157" s="1">
        <v>763.42</v>
      </c>
      <c r="E157" s="8">
        <f t="shared" si="52"/>
        <v>2654.82</v>
      </c>
      <c r="G157" s="1">
        <v>3.98</v>
      </c>
      <c r="H157" s="1">
        <v>3.6</v>
      </c>
      <c r="I157" s="1">
        <v>3.67</v>
      </c>
      <c r="J157" s="8">
        <f t="shared" si="53"/>
        <v>11.25</v>
      </c>
      <c r="L157" s="8">
        <f t="shared" si="54"/>
        <v>-0.5231674852</v>
      </c>
      <c r="M157" s="8">
        <f t="shared" si="55"/>
        <v>-0.09011627907</v>
      </c>
      <c r="N157" s="8">
        <f t="shared" si="56"/>
        <v>0.4330512061</v>
      </c>
    </row>
    <row r="158">
      <c r="A158" s="17" t="s">
        <v>433</v>
      </c>
      <c r="B158" s="1">
        <v>1059.58</v>
      </c>
      <c r="C158" s="1">
        <v>863.41</v>
      </c>
      <c r="D158" s="1">
        <v>779.24</v>
      </c>
      <c r="E158" s="8">
        <f t="shared" si="52"/>
        <v>2702.23</v>
      </c>
      <c r="G158" s="1">
        <v>3.93</v>
      </c>
      <c r="H158" s="1">
        <v>3.7</v>
      </c>
      <c r="I158" s="1">
        <v>3.63</v>
      </c>
      <c r="J158" s="8">
        <f t="shared" si="53"/>
        <v>11.26</v>
      </c>
      <c r="L158" s="8">
        <f t="shared" si="54"/>
        <v>-0.01785808454</v>
      </c>
      <c r="M158" s="8">
        <f t="shared" si="55"/>
        <v>-0.0008888888889</v>
      </c>
      <c r="N158" s="8">
        <f t="shared" si="56"/>
        <v>0.01696919565</v>
      </c>
    </row>
    <row r="159">
      <c r="A159" s="17" t="s">
        <v>434</v>
      </c>
      <c r="B159" s="1">
        <v>794.93</v>
      </c>
      <c r="C159" s="1">
        <v>564.71</v>
      </c>
      <c r="D159" s="1">
        <v>497.06</v>
      </c>
      <c r="E159" s="8">
        <f t="shared" si="52"/>
        <v>1856.7</v>
      </c>
      <c r="G159" s="1">
        <v>3.65</v>
      </c>
      <c r="H159" s="1">
        <v>3.26</v>
      </c>
      <c r="I159" s="1">
        <v>3.33</v>
      </c>
      <c r="J159" s="8">
        <f t="shared" si="53"/>
        <v>10.24</v>
      </c>
      <c r="L159" s="8">
        <f t="shared" si="54"/>
        <v>0.3129008264</v>
      </c>
      <c r="M159" s="8">
        <f t="shared" si="55"/>
        <v>0.09058614565</v>
      </c>
      <c r="N159" s="8">
        <f t="shared" si="56"/>
        <v>0.2223146807</v>
      </c>
    </row>
    <row r="160">
      <c r="A160" s="17" t="s">
        <v>435</v>
      </c>
      <c r="B160" s="1">
        <v>720.19</v>
      </c>
      <c r="C160" s="1">
        <v>442.72</v>
      </c>
      <c r="D160" s="1">
        <v>405.33</v>
      </c>
      <c r="E160" s="8">
        <f t="shared" si="52"/>
        <v>1568.24</v>
      </c>
      <c r="G160" s="1">
        <v>3.65</v>
      </c>
      <c r="H160" s="1">
        <v>3.41</v>
      </c>
      <c r="I160" s="1">
        <v>3.33</v>
      </c>
      <c r="J160" s="8">
        <f t="shared" si="53"/>
        <v>10.39</v>
      </c>
      <c r="L160" s="8">
        <f t="shared" si="54"/>
        <v>0.1553616632</v>
      </c>
      <c r="M160" s="8">
        <f t="shared" si="55"/>
        <v>-0.0146484375</v>
      </c>
      <c r="N160" s="8">
        <f t="shared" si="56"/>
        <v>0.1700101007</v>
      </c>
    </row>
    <row r="161">
      <c r="A161" s="17" t="s">
        <v>708</v>
      </c>
      <c r="B161" s="1">
        <v>681.71</v>
      </c>
      <c r="C161" s="1">
        <v>417.19</v>
      </c>
      <c r="D161" s="1">
        <v>385.24</v>
      </c>
      <c r="E161" s="8">
        <f t="shared" si="52"/>
        <v>1484.14</v>
      </c>
      <c r="G161" s="1">
        <v>3.65</v>
      </c>
      <c r="H161" s="1">
        <v>3.25</v>
      </c>
      <c r="I161" s="1">
        <v>3.34</v>
      </c>
      <c r="J161" s="8">
        <f t="shared" si="53"/>
        <v>10.24</v>
      </c>
      <c r="L161" s="8">
        <f t="shared" si="54"/>
        <v>0.05362699587</v>
      </c>
      <c r="M161" s="8">
        <f t="shared" si="55"/>
        <v>0.01443695861</v>
      </c>
      <c r="N161" s="8">
        <f t="shared" si="56"/>
        <v>0.03919003725</v>
      </c>
    </row>
    <row r="162">
      <c r="A162" s="17"/>
      <c r="N162" s="8">
        <f>GEOMEAN(N155:N161)</f>
        <v>0.06599105334</v>
      </c>
    </row>
    <row r="163">
      <c r="A163" s="17"/>
    </row>
    <row r="164">
      <c r="B164" s="1" t="s">
        <v>688</v>
      </c>
    </row>
    <row r="165">
      <c r="A165" s="17" t="s">
        <v>429</v>
      </c>
      <c r="B165" s="1">
        <v>2272.54</v>
      </c>
      <c r="C165" s="1">
        <v>3.31</v>
      </c>
      <c r="D165" s="1">
        <v>0.0</v>
      </c>
      <c r="E165" s="8">
        <f t="shared" ref="E165:F165" si="57">B165/B$33</f>
        <v>1</v>
      </c>
      <c r="F165" s="8">
        <f t="shared" si="57"/>
        <v>1</v>
      </c>
    </row>
    <row r="166">
      <c r="A166" s="17" t="s">
        <v>430</v>
      </c>
      <c r="B166" s="1">
        <v>2004.71</v>
      </c>
      <c r="C166" s="1">
        <v>3.16</v>
      </c>
      <c r="D166" s="1">
        <v>1.0</v>
      </c>
      <c r="E166" s="8">
        <f t="shared" ref="E166:F166" si="58">B166/B$33</f>
        <v>0.8821450888</v>
      </c>
      <c r="F166" s="8">
        <f t="shared" si="58"/>
        <v>0.9546827795</v>
      </c>
      <c r="H166" s="8">
        <f t="shared" ref="H166:I166" si="59">1-(B166/B165)</f>
        <v>0.1178549112</v>
      </c>
      <c r="I166" s="8">
        <f t="shared" si="59"/>
        <v>0.04531722054</v>
      </c>
      <c r="J166" s="8">
        <f t="shared" ref="J166:J172" si="62">abs(I166-H166)</f>
        <v>0.0725376907</v>
      </c>
    </row>
    <row r="167">
      <c r="A167" s="17" t="s">
        <v>431</v>
      </c>
      <c r="B167" s="1">
        <v>1999.95</v>
      </c>
      <c r="C167" s="1">
        <v>3.15</v>
      </c>
      <c r="D167" s="1">
        <v>2.0</v>
      </c>
      <c r="E167" s="8">
        <f t="shared" ref="E167:F167" si="60">B167/B$33</f>
        <v>0.8800505162</v>
      </c>
      <c r="F167" s="8">
        <f t="shared" si="60"/>
        <v>0.9516616314</v>
      </c>
      <c r="H167" s="8">
        <f t="shared" ref="H167:I167" si="61">1-(B167/B166)</f>
        <v>0.002374408269</v>
      </c>
      <c r="I167" s="8">
        <f t="shared" si="61"/>
        <v>0.003164556962</v>
      </c>
      <c r="J167" s="8">
        <f t="shared" si="62"/>
        <v>0.0007901486935</v>
      </c>
    </row>
    <row r="168">
      <c r="A168" s="17" t="s">
        <v>432</v>
      </c>
      <c r="B168" s="1">
        <v>3240.42</v>
      </c>
      <c r="C168" s="1">
        <v>4.99</v>
      </c>
      <c r="D168" s="1">
        <v>3.0</v>
      </c>
      <c r="E168" s="8">
        <f t="shared" ref="E168:F168" si="63">B168/B$33</f>
        <v>1.425902294</v>
      </c>
      <c r="F168" s="8">
        <f t="shared" si="63"/>
        <v>1.50755287</v>
      </c>
      <c r="H168" s="8">
        <f t="shared" ref="H168:I168" si="64">1-(B168/B167)</f>
        <v>-0.6202505063</v>
      </c>
      <c r="I168" s="8">
        <f t="shared" si="64"/>
        <v>-0.5841269841</v>
      </c>
      <c r="J168" s="8">
        <f t="shared" si="62"/>
        <v>0.03612352214</v>
      </c>
    </row>
    <row r="169">
      <c r="A169" s="17" t="s">
        <v>433</v>
      </c>
      <c r="B169" s="1">
        <v>3306.25</v>
      </c>
      <c r="C169" s="1">
        <v>5.19</v>
      </c>
      <c r="D169" s="1">
        <v>4.0</v>
      </c>
      <c r="E169" s="8">
        <f t="shared" ref="E169:F169" si="65">B169/B$33</f>
        <v>1.454869881</v>
      </c>
      <c r="F169" s="8">
        <f t="shared" si="65"/>
        <v>1.567975831</v>
      </c>
      <c r="H169" s="8">
        <f t="shared" ref="H169:I169" si="66">1-(B169/B168)</f>
        <v>-0.02031526777</v>
      </c>
      <c r="I169" s="8">
        <f t="shared" si="66"/>
        <v>-0.04008016032</v>
      </c>
      <c r="J169" s="8">
        <f t="shared" si="62"/>
        <v>0.01976489255</v>
      </c>
    </row>
    <row r="170">
      <c r="A170" s="17" t="s">
        <v>434</v>
      </c>
      <c r="B170" s="1">
        <v>1671.51</v>
      </c>
      <c r="C170" s="1">
        <v>3.24</v>
      </c>
      <c r="D170" s="1">
        <v>5.0</v>
      </c>
      <c r="E170" s="8">
        <f t="shared" ref="E170:F170" si="67">B170/B$33</f>
        <v>0.7355250073</v>
      </c>
      <c r="F170" s="8">
        <f t="shared" si="67"/>
        <v>0.9788519637</v>
      </c>
      <c r="H170" s="8">
        <f t="shared" ref="H170:I170" si="68">1-(B170/B169)</f>
        <v>0.4944393195</v>
      </c>
      <c r="I170" s="8">
        <f t="shared" si="68"/>
        <v>0.3757225434</v>
      </c>
      <c r="J170" s="8">
        <f t="shared" si="62"/>
        <v>0.1187167761</v>
      </c>
    </row>
    <row r="171">
      <c r="A171" s="17" t="s">
        <v>435</v>
      </c>
      <c r="B171" s="1">
        <v>1719.66</v>
      </c>
      <c r="C171" s="1">
        <v>3.27</v>
      </c>
      <c r="D171" s="1">
        <v>6.0</v>
      </c>
      <c r="E171" s="8">
        <f t="shared" ref="E171:F171" si="69">B171/B$33</f>
        <v>0.7567127531</v>
      </c>
      <c r="F171" s="8">
        <f t="shared" si="69"/>
        <v>0.9879154079</v>
      </c>
      <c r="H171" s="8">
        <f t="shared" ref="H171:I171" si="70">1-(B171/B170)</f>
        <v>-0.02880628892</v>
      </c>
      <c r="I171" s="8">
        <f t="shared" si="70"/>
        <v>-0.009259259259</v>
      </c>
      <c r="J171" s="8">
        <f t="shared" si="62"/>
        <v>0.01954702967</v>
      </c>
    </row>
    <row r="172">
      <c r="A172" s="17" t="s">
        <v>708</v>
      </c>
      <c r="B172" s="1">
        <v>1687.86</v>
      </c>
      <c r="C172" s="1">
        <v>3.29</v>
      </c>
      <c r="D172" s="1">
        <v>7.0</v>
      </c>
      <c r="E172" s="8">
        <f t="shared" ref="E172:F172" si="71">B172/B$33</f>
        <v>0.7427196001</v>
      </c>
      <c r="F172" s="8">
        <f t="shared" si="71"/>
        <v>0.9939577039</v>
      </c>
      <c r="H172" s="8">
        <f t="shared" ref="H172:I172" si="72">1-(B172/B171)</f>
        <v>0.01849202749</v>
      </c>
      <c r="I172" s="8">
        <f t="shared" si="72"/>
        <v>-0.006116207951</v>
      </c>
      <c r="J172" s="8">
        <f t="shared" si="62"/>
        <v>0.02460823544</v>
      </c>
    </row>
    <row r="173">
      <c r="J173" s="8">
        <f>GEOMEAN(J166:J172)</f>
        <v>0.02179594869</v>
      </c>
    </row>
    <row r="174">
      <c r="B174" s="1" t="s">
        <v>689</v>
      </c>
    </row>
    <row r="175">
      <c r="A175" s="17" t="s">
        <v>429</v>
      </c>
      <c r="B175" s="1">
        <v>1560.82</v>
      </c>
      <c r="C175" s="1">
        <v>3.22</v>
      </c>
      <c r="D175" s="1">
        <v>0.0</v>
      </c>
      <c r="E175" s="8">
        <f t="shared" ref="E175:F175" si="73">B175/B$43</f>
        <v>1</v>
      </c>
      <c r="F175" s="8">
        <f t="shared" si="73"/>
        <v>1</v>
      </c>
    </row>
    <row r="176">
      <c r="A176" s="17" t="s">
        <v>430</v>
      </c>
      <c r="B176" s="1">
        <v>1390.93</v>
      </c>
      <c r="C176" s="1">
        <v>3.16</v>
      </c>
      <c r="D176" s="1">
        <v>1.0</v>
      </c>
      <c r="E176" s="8">
        <f t="shared" ref="E176:F176" si="74">B176/B$43</f>
        <v>0.8911533681</v>
      </c>
      <c r="F176" s="8">
        <f t="shared" si="74"/>
        <v>0.9813664596</v>
      </c>
      <c r="H176" s="8">
        <f t="shared" ref="H176:I176" si="75">1-(B176/B175)</f>
        <v>0.1088466319</v>
      </c>
      <c r="I176" s="8">
        <f t="shared" si="75"/>
        <v>0.01863354037</v>
      </c>
      <c r="J176" s="8">
        <f t="shared" ref="J176:J182" si="78">abs(I176-H176)</f>
        <v>0.09021309153</v>
      </c>
    </row>
    <row r="177">
      <c r="A177" s="17" t="s">
        <v>431</v>
      </c>
      <c r="B177" s="1">
        <v>1532.75</v>
      </c>
      <c r="C177" s="1">
        <v>3.4</v>
      </c>
      <c r="D177" s="1">
        <v>2.0</v>
      </c>
      <c r="E177" s="8">
        <f t="shared" ref="E177:F177" si="76">B177/B$43</f>
        <v>0.9820158635</v>
      </c>
      <c r="F177" s="8">
        <f t="shared" si="76"/>
        <v>1.055900621</v>
      </c>
      <c r="H177" s="8">
        <f t="shared" ref="H177:I177" si="77">1-(B177/B176)</f>
        <v>-0.1019605588</v>
      </c>
      <c r="I177" s="8">
        <f t="shared" si="77"/>
        <v>-0.07594936709</v>
      </c>
      <c r="J177" s="8">
        <f t="shared" si="78"/>
        <v>0.02601119167</v>
      </c>
    </row>
    <row r="178">
      <c r="A178" s="17" t="s">
        <v>432</v>
      </c>
      <c r="B178" s="1">
        <v>2428.5</v>
      </c>
      <c r="C178" s="1">
        <v>5.14</v>
      </c>
      <c r="D178" s="1">
        <v>3.0</v>
      </c>
      <c r="E178" s="8">
        <f t="shared" ref="E178:F178" si="79">B178/B$43</f>
        <v>1.555912918</v>
      </c>
      <c r="F178" s="8">
        <f t="shared" si="79"/>
        <v>1.596273292</v>
      </c>
      <c r="H178" s="8">
        <f t="shared" ref="H178:I178" si="80">1-(B178/B177)</f>
        <v>-0.5844071114</v>
      </c>
      <c r="I178" s="8">
        <f t="shared" si="80"/>
        <v>-0.5117647059</v>
      </c>
      <c r="J178" s="8">
        <f t="shared" si="78"/>
        <v>0.07264240552</v>
      </c>
    </row>
    <row r="179">
      <c r="A179" s="17" t="s">
        <v>433</v>
      </c>
      <c r="B179" s="1">
        <v>2466.19</v>
      </c>
      <c r="C179" s="1">
        <v>5.19</v>
      </c>
      <c r="D179" s="1">
        <v>4.0</v>
      </c>
      <c r="E179" s="8">
        <f t="shared" ref="E179:F179" si="81">B179/B$43</f>
        <v>1.580060481</v>
      </c>
      <c r="F179" s="8">
        <f t="shared" si="81"/>
        <v>1.611801242</v>
      </c>
      <c r="H179" s="8">
        <f t="shared" ref="H179:I179" si="82">1-(B179/B178)</f>
        <v>-0.01551986823</v>
      </c>
      <c r="I179" s="8">
        <f t="shared" si="82"/>
        <v>-0.009727626459</v>
      </c>
      <c r="J179" s="8">
        <f t="shared" si="78"/>
        <v>0.005792241772</v>
      </c>
    </row>
    <row r="180">
      <c r="A180" s="17" t="s">
        <v>434</v>
      </c>
      <c r="B180" s="1">
        <v>1399.38</v>
      </c>
      <c r="C180" s="1">
        <v>3.39</v>
      </c>
      <c r="D180" s="1">
        <v>5.0</v>
      </c>
      <c r="E180" s="8">
        <f t="shared" ref="E180:F180" si="83">B180/B$43</f>
        <v>0.896567189</v>
      </c>
      <c r="F180" s="8">
        <f t="shared" si="83"/>
        <v>1.052795031</v>
      </c>
      <c r="H180" s="8">
        <f t="shared" ref="H180:I180" si="84">1-(B180/B179)</f>
        <v>0.4325741326</v>
      </c>
      <c r="I180" s="8">
        <f t="shared" si="84"/>
        <v>0.3468208092</v>
      </c>
      <c r="J180" s="8">
        <f t="shared" si="78"/>
        <v>0.08575332332</v>
      </c>
    </row>
    <row r="181">
      <c r="A181" s="17" t="s">
        <v>435</v>
      </c>
      <c r="B181" s="1">
        <v>1311.83</v>
      </c>
      <c r="C181" s="1">
        <v>3.3</v>
      </c>
      <c r="D181" s="1">
        <v>6.0</v>
      </c>
      <c r="E181" s="8">
        <f t="shared" ref="E181:F181" si="85">B181/B$43</f>
        <v>0.8404748786</v>
      </c>
      <c r="F181" s="8">
        <f t="shared" si="85"/>
        <v>1.02484472</v>
      </c>
      <c r="H181" s="8">
        <f t="shared" ref="H181:I181" si="86">1-(B181/B180)</f>
        <v>0.06256342094</v>
      </c>
      <c r="I181" s="8">
        <f t="shared" si="86"/>
        <v>0.02654867257</v>
      </c>
      <c r="J181" s="8">
        <f t="shared" si="78"/>
        <v>0.03601474838</v>
      </c>
    </row>
    <row r="182">
      <c r="A182" s="17" t="s">
        <v>708</v>
      </c>
      <c r="B182" s="1">
        <v>1257.91</v>
      </c>
      <c r="C182" s="1">
        <v>3.21</v>
      </c>
      <c r="D182" s="1">
        <v>7.0</v>
      </c>
      <c r="E182" s="8">
        <f t="shared" ref="E182:F182" si="87">B182/B$43</f>
        <v>0.8059289348</v>
      </c>
      <c r="F182" s="8">
        <f t="shared" si="87"/>
        <v>0.9968944099</v>
      </c>
      <c r="H182" s="8">
        <f t="shared" ref="H182:I182" si="88">1-(B182/B181)</f>
        <v>0.04110288681</v>
      </c>
      <c r="I182" s="8">
        <f t="shared" si="88"/>
        <v>0.02727272727</v>
      </c>
      <c r="J182" s="8">
        <f t="shared" si="78"/>
        <v>0.01383015953</v>
      </c>
    </row>
    <row r="183">
      <c r="J183" s="8">
        <f>GEOMEAN(J176:J182)</f>
        <v>0.03295040445</v>
      </c>
    </row>
    <row r="184">
      <c r="B184" s="1" t="s">
        <v>690</v>
      </c>
    </row>
    <row r="185">
      <c r="A185" s="17" t="s">
        <v>429</v>
      </c>
      <c r="B185" s="1">
        <v>1271.58</v>
      </c>
      <c r="C185" s="1">
        <v>4.78</v>
      </c>
      <c r="D185" s="1">
        <v>0.0</v>
      </c>
      <c r="E185" s="8">
        <f t="shared" ref="E185:F185" si="89">B185/B$53</f>
        <v>1</v>
      </c>
      <c r="F185" s="8">
        <f t="shared" si="89"/>
        <v>1</v>
      </c>
    </row>
    <row r="186">
      <c r="A186" s="17" t="s">
        <v>430</v>
      </c>
      <c r="B186" s="1">
        <v>1160.5</v>
      </c>
      <c r="C186" s="1">
        <v>4.66</v>
      </c>
      <c r="D186" s="1">
        <v>1.0</v>
      </c>
      <c r="E186" s="8">
        <f t="shared" ref="E186:F186" si="90">B186/B$53</f>
        <v>0.912644112</v>
      </c>
      <c r="F186" s="8">
        <f t="shared" si="90"/>
        <v>0.9748953975</v>
      </c>
      <c r="H186" s="8">
        <f t="shared" ref="H186:I186" si="91">1-(B186/B185)</f>
        <v>0.08735588795</v>
      </c>
      <c r="I186" s="8">
        <f t="shared" si="91"/>
        <v>0.02510460251</v>
      </c>
      <c r="J186" s="8">
        <f t="shared" ref="J186:J192" si="94">abs(I186-H186)</f>
        <v>0.06225128544</v>
      </c>
    </row>
    <row r="187">
      <c r="A187" s="17" t="s">
        <v>431</v>
      </c>
      <c r="B187" s="1">
        <v>1204.47</v>
      </c>
      <c r="C187" s="1">
        <v>4.9</v>
      </c>
      <c r="D187" s="1">
        <v>2.0</v>
      </c>
      <c r="E187" s="8">
        <f t="shared" ref="E187:F187" si="92">B187/B$53</f>
        <v>0.9472231397</v>
      </c>
      <c r="F187" s="8">
        <f t="shared" si="92"/>
        <v>1.025104603</v>
      </c>
      <c r="H187" s="8">
        <f t="shared" ref="H187:I187" si="93">1-(B187/B186)</f>
        <v>-0.03788884102</v>
      </c>
      <c r="I187" s="8">
        <f t="shared" si="93"/>
        <v>-0.05150214592</v>
      </c>
      <c r="J187" s="8">
        <f t="shared" si="94"/>
        <v>0.01361330491</v>
      </c>
    </row>
    <row r="188">
      <c r="A188" s="17" t="s">
        <v>432</v>
      </c>
      <c r="B188" s="1">
        <v>1704.31</v>
      </c>
      <c r="C188" s="1">
        <v>6.27</v>
      </c>
      <c r="D188" s="1">
        <v>3.0</v>
      </c>
      <c r="E188" s="8">
        <f t="shared" ref="E188:F188" si="95">B188/B$53</f>
        <v>1.340308907</v>
      </c>
      <c r="F188" s="8">
        <f t="shared" si="95"/>
        <v>1.311715481</v>
      </c>
      <c r="H188" s="8">
        <f t="shared" ref="H188:I188" si="96">1-(B188/B187)</f>
        <v>-0.4149875049</v>
      </c>
      <c r="I188" s="8">
        <f t="shared" si="96"/>
        <v>-0.2795918367</v>
      </c>
      <c r="J188" s="8">
        <f t="shared" si="94"/>
        <v>0.1353956681</v>
      </c>
    </row>
    <row r="189">
      <c r="A189" s="17" t="s">
        <v>433</v>
      </c>
      <c r="B189" s="1">
        <v>1721.94</v>
      </c>
      <c r="C189" s="1">
        <v>6.39</v>
      </c>
      <c r="D189" s="1">
        <v>4.0</v>
      </c>
      <c r="E189" s="8">
        <f t="shared" ref="E189:F189" si="97">B189/B$53</f>
        <v>1.354173548</v>
      </c>
      <c r="F189" s="8">
        <f t="shared" si="97"/>
        <v>1.336820084</v>
      </c>
      <c r="H189" s="8">
        <f t="shared" ref="H189:I189" si="98">1-(B189/B188)</f>
        <v>-0.01034436223</v>
      </c>
      <c r="I189" s="8">
        <f t="shared" si="98"/>
        <v>-0.01913875598</v>
      </c>
      <c r="J189" s="8">
        <f t="shared" si="94"/>
        <v>0.008794393746</v>
      </c>
    </row>
    <row r="190">
      <c r="A190" s="17" t="s">
        <v>434</v>
      </c>
      <c r="B190" s="1">
        <v>1184.79</v>
      </c>
      <c r="C190" s="1">
        <v>5.32</v>
      </c>
      <c r="D190" s="1">
        <v>5.0</v>
      </c>
      <c r="E190" s="8">
        <f t="shared" ref="E190:F190" si="99">B190/B$53</f>
        <v>0.9317463313</v>
      </c>
      <c r="F190" s="8">
        <f t="shared" si="99"/>
        <v>1.112970711</v>
      </c>
      <c r="H190" s="8">
        <f t="shared" ref="H190:I190" si="100">1-(B190/B189)</f>
        <v>0.3119446671</v>
      </c>
      <c r="I190" s="8">
        <f t="shared" si="100"/>
        <v>0.1674491393</v>
      </c>
      <c r="J190" s="8">
        <f t="shared" si="94"/>
        <v>0.1444955278</v>
      </c>
    </row>
    <row r="191">
      <c r="A191" s="17" t="s">
        <v>435</v>
      </c>
      <c r="B191" s="1">
        <v>1174.47</v>
      </c>
      <c r="C191" s="1">
        <v>5.5</v>
      </c>
      <c r="D191" s="1">
        <v>6.0</v>
      </c>
      <c r="E191" s="8">
        <f t="shared" ref="E191:F191" si="101">B191/B$53</f>
        <v>0.923630444</v>
      </c>
      <c r="F191" s="8">
        <f t="shared" si="101"/>
        <v>1.150627615</v>
      </c>
      <c r="H191" s="8">
        <f t="shared" ref="H191:I191" si="102">1-(B191/B190)</f>
        <v>0.008710404375</v>
      </c>
      <c r="I191" s="8">
        <f t="shared" si="102"/>
        <v>-0.03383458647</v>
      </c>
      <c r="J191" s="8">
        <f t="shared" si="94"/>
        <v>0.04254499084</v>
      </c>
    </row>
    <row r="192">
      <c r="A192" s="17" t="s">
        <v>708</v>
      </c>
      <c r="B192" s="1">
        <v>1143.87</v>
      </c>
      <c r="C192" s="1">
        <v>5.21</v>
      </c>
      <c r="D192" s="1">
        <v>7.0</v>
      </c>
      <c r="E192" s="8">
        <f t="shared" ref="E192:F192" si="103">B192/B$53</f>
        <v>0.8995658944</v>
      </c>
      <c r="F192" s="8">
        <f t="shared" si="103"/>
        <v>1.089958159</v>
      </c>
      <c r="H192" s="8">
        <f t="shared" ref="H192:I192" si="104">1-(B192/B191)</f>
        <v>0.02605430535</v>
      </c>
      <c r="I192" s="8">
        <f t="shared" si="104"/>
        <v>0.05272727273</v>
      </c>
      <c r="J192" s="8">
        <f t="shared" si="94"/>
        <v>0.02667296738</v>
      </c>
    </row>
    <row r="193">
      <c r="J193" s="8">
        <f>GEOMEAN(J186:J192)</f>
        <v>0.04005631223</v>
      </c>
    </row>
    <row r="194">
      <c r="B194" s="1" t="s">
        <v>691</v>
      </c>
      <c r="C194" s="1" t="s">
        <v>692</v>
      </c>
      <c r="D194" s="1" t="s">
        <v>707</v>
      </c>
    </row>
    <row r="195">
      <c r="A195" s="17" t="s">
        <v>429</v>
      </c>
      <c r="B195" s="1">
        <v>161.47</v>
      </c>
      <c r="C195" s="1">
        <v>622.43</v>
      </c>
      <c r="D195" s="1">
        <v>594.74</v>
      </c>
      <c r="E195" s="8">
        <f t="shared" ref="E195:E202" si="105">SUM(B195:D195)</f>
        <v>1378.64</v>
      </c>
      <c r="G195" s="1">
        <v>1.51</v>
      </c>
      <c r="H195" s="1">
        <v>5.86</v>
      </c>
      <c r="I195" s="1">
        <v>5.72</v>
      </c>
      <c r="J195" s="8">
        <f t="shared" ref="J195:J202" si="106">sum(G195:I195)</f>
        <v>13.09</v>
      </c>
    </row>
    <row r="196">
      <c r="A196" s="17" t="s">
        <v>430</v>
      </c>
      <c r="B196" s="1">
        <v>153.1</v>
      </c>
      <c r="C196" s="1">
        <v>593.25</v>
      </c>
      <c r="D196" s="1">
        <v>568.39</v>
      </c>
      <c r="E196" s="8">
        <f t="shared" si="105"/>
        <v>1314.74</v>
      </c>
      <c r="G196" s="1">
        <v>1.51</v>
      </c>
      <c r="H196" s="1">
        <v>5.85</v>
      </c>
      <c r="I196" s="1">
        <v>5.65</v>
      </c>
      <c r="J196" s="8">
        <f t="shared" si="106"/>
        <v>13.01</v>
      </c>
      <c r="L196" s="8">
        <f t="shared" ref="L196:L202" si="107">1-(E196/E195)</f>
        <v>0.04635002611</v>
      </c>
      <c r="M196" s="8">
        <f t="shared" ref="M196:M202" si="108">1-(J196/J195)</f>
        <v>0.006111535523</v>
      </c>
      <c r="N196" s="8">
        <f t="shared" ref="N196:N202" si="109">ABS(M196-L196)</f>
        <v>0.04023849059</v>
      </c>
    </row>
    <row r="197">
      <c r="A197" s="17" t="s">
        <v>431</v>
      </c>
      <c r="B197" s="1">
        <v>227.21</v>
      </c>
      <c r="C197" s="1">
        <v>774.75</v>
      </c>
      <c r="D197" s="1">
        <v>678.06</v>
      </c>
      <c r="E197" s="8">
        <f t="shared" si="105"/>
        <v>1680.02</v>
      </c>
      <c r="G197" s="1">
        <v>1.58</v>
      </c>
      <c r="H197" s="1">
        <v>5.96</v>
      </c>
      <c r="I197" s="1">
        <v>5.74</v>
      </c>
      <c r="J197" s="8">
        <f t="shared" si="106"/>
        <v>13.28</v>
      </c>
      <c r="L197" s="8">
        <f t="shared" si="107"/>
        <v>-0.2778344007</v>
      </c>
      <c r="M197" s="8">
        <f t="shared" si="108"/>
        <v>-0.02075326672</v>
      </c>
      <c r="N197" s="8">
        <f t="shared" si="109"/>
        <v>0.257081134</v>
      </c>
    </row>
    <row r="198">
      <c r="A198" s="17" t="s">
        <v>432</v>
      </c>
      <c r="B198" s="1">
        <v>260.17</v>
      </c>
      <c r="C198" s="1">
        <v>888.51</v>
      </c>
      <c r="D198" s="1">
        <v>914.52</v>
      </c>
      <c r="E198" s="8">
        <f t="shared" si="105"/>
        <v>2063.2</v>
      </c>
      <c r="G198" s="1">
        <v>2.05</v>
      </c>
      <c r="H198" s="1">
        <v>7.47</v>
      </c>
      <c r="I198" s="1">
        <v>7.12</v>
      </c>
      <c r="J198" s="8">
        <f t="shared" si="106"/>
        <v>16.64</v>
      </c>
      <c r="L198" s="8">
        <f t="shared" si="107"/>
        <v>-0.2280806181</v>
      </c>
      <c r="M198" s="8">
        <f t="shared" si="108"/>
        <v>-0.2530120482</v>
      </c>
      <c r="N198" s="8">
        <f t="shared" si="109"/>
        <v>0.0249314301</v>
      </c>
    </row>
    <row r="199">
      <c r="A199" s="17" t="s">
        <v>433</v>
      </c>
      <c r="B199" s="1">
        <v>240.91</v>
      </c>
      <c r="C199" s="1">
        <v>830.41</v>
      </c>
      <c r="D199" s="1">
        <v>791.83</v>
      </c>
      <c r="E199" s="8">
        <f t="shared" si="105"/>
        <v>1863.15</v>
      </c>
      <c r="G199" s="1">
        <v>2.01</v>
      </c>
      <c r="H199" s="1">
        <v>7.38</v>
      </c>
      <c r="I199" s="1">
        <v>7.23</v>
      </c>
      <c r="J199" s="8">
        <f t="shared" si="106"/>
        <v>16.62</v>
      </c>
      <c r="L199" s="8">
        <f t="shared" si="107"/>
        <v>0.09696103141</v>
      </c>
      <c r="M199" s="8">
        <f t="shared" si="108"/>
        <v>0.001201923077</v>
      </c>
      <c r="N199" s="8">
        <f t="shared" si="109"/>
        <v>0.09575910833</v>
      </c>
    </row>
    <row r="200">
      <c r="A200" s="17" t="s">
        <v>434</v>
      </c>
      <c r="B200" s="1">
        <v>222.81</v>
      </c>
      <c r="C200" s="1">
        <v>753.21</v>
      </c>
      <c r="D200" s="1">
        <v>724.06</v>
      </c>
      <c r="E200" s="8">
        <f t="shared" si="105"/>
        <v>1700.08</v>
      </c>
      <c r="G200" s="1">
        <v>1.82</v>
      </c>
      <c r="H200" s="1">
        <v>6.77</v>
      </c>
      <c r="I200" s="1">
        <v>6.44</v>
      </c>
      <c r="J200" s="8">
        <f t="shared" si="106"/>
        <v>15.03</v>
      </c>
      <c r="L200" s="8">
        <f t="shared" si="107"/>
        <v>0.08752381719</v>
      </c>
      <c r="M200" s="8">
        <f t="shared" si="108"/>
        <v>0.09566787004</v>
      </c>
      <c r="N200" s="8">
        <f t="shared" si="109"/>
        <v>0.008144052845</v>
      </c>
    </row>
    <row r="201">
      <c r="A201" s="17" t="s">
        <v>435</v>
      </c>
      <c r="B201" s="1">
        <v>165.78</v>
      </c>
      <c r="C201" s="1">
        <v>646.57</v>
      </c>
      <c r="D201" s="1">
        <v>613.7</v>
      </c>
      <c r="E201" s="8">
        <f t="shared" si="105"/>
        <v>1426.05</v>
      </c>
      <c r="G201" s="1">
        <v>1.79</v>
      </c>
      <c r="H201" s="1">
        <v>6.81</v>
      </c>
      <c r="I201" s="1">
        <v>6.6</v>
      </c>
      <c r="J201" s="8">
        <f t="shared" si="106"/>
        <v>15.2</v>
      </c>
      <c r="L201" s="8">
        <f t="shared" si="107"/>
        <v>0.1611865324</v>
      </c>
      <c r="M201" s="8">
        <f t="shared" si="108"/>
        <v>-0.01131071191</v>
      </c>
      <c r="N201" s="8">
        <f t="shared" si="109"/>
        <v>0.1724972443</v>
      </c>
    </row>
    <row r="202">
      <c r="A202" s="17" t="s">
        <v>708</v>
      </c>
      <c r="B202" s="1">
        <v>166.19</v>
      </c>
      <c r="C202" s="1">
        <v>639.54</v>
      </c>
      <c r="D202" s="1">
        <v>597.75</v>
      </c>
      <c r="E202" s="8">
        <f t="shared" si="105"/>
        <v>1403.48</v>
      </c>
      <c r="G202" s="1">
        <v>1.74</v>
      </c>
      <c r="H202" s="1">
        <v>6.58</v>
      </c>
      <c r="I202" s="1">
        <v>6.37</v>
      </c>
      <c r="J202" s="8">
        <f t="shared" si="106"/>
        <v>14.69</v>
      </c>
      <c r="L202" s="8">
        <f t="shared" si="107"/>
        <v>0.01582693454</v>
      </c>
      <c r="M202" s="8">
        <f t="shared" si="108"/>
        <v>0.03355263158</v>
      </c>
      <c r="N202" s="8">
        <f t="shared" si="109"/>
        <v>0.01772569704</v>
      </c>
    </row>
    <row r="203">
      <c r="N203" s="8">
        <f>GEOMEAN(N196:N202)</f>
        <v>0.04831963062</v>
      </c>
    </row>
    <row r="204">
      <c r="B204" s="1" t="s">
        <v>693</v>
      </c>
    </row>
    <row r="205">
      <c r="A205" s="17" t="s">
        <v>429</v>
      </c>
      <c r="B205" s="1">
        <v>1573.73</v>
      </c>
      <c r="C205" s="1">
        <v>4.04</v>
      </c>
    </row>
    <row r="206">
      <c r="A206" s="17" t="s">
        <v>430</v>
      </c>
      <c r="B206" s="1">
        <v>1350.08</v>
      </c>
      <c r="C206" s="1">
        <v>3.86</v>
      </c>
      <c r="H206" s="8">
        <f t="shared" ref="H206:I206" si="110">1-(B206/B205)</f>
        <v>0.142114594</v>
      </c>
      <c r="I206" s="8">
        <f t="shared" si="110"/>
        <v>0.04455445545</v>
      </c>
      <c r="J206" s="8">
        <f t="shared" ref="J206:J212" si="112">abs(I206-H206)</f>
        <v>0.09756013854</v>
      </c>
    </row>
    <row r="207">
      <c r="A207" s="17" t="s">
        <v>431</v>
      </c>
      <c r="B207" s="1">
        <v>1347.21</v>
      </c>
      <c r="C207" s="1">
        <v>3.87</v>
      </c>
      <c r="H207" s="8">
        <f t="shared" ref="H207:I207" si="111">1-(B207/B206)</f>
        <v>0.002125799953</v>
      </c>
      <c r="I207" s="8">
        <f t="shared" si="111"/>
        <v>-0.002590673575</v>
      </c>
      <c r="J207" s="8">
        <f t="shared" si="112"/>
        <v>0.004716473528</v>
      </c>
    </row>
    <row r="208">
      <c r="A208" s="17" t="s">
        <v>432</v>
      </c>
      <c r="B208" s="1">
        <v>2280.93</v>
      </c>
      <c r="C208" s="1">
        <v>5.77</v>
      </c>
      <c r="H208" s="8">
        <f t="shared" ref="H208:I208" si="113">1-(B208/B207)</f>
        <v>-0.6930768032</v>
      </c>
      <c r="I208" s="8">
        <f t="shared" si="113"/>
        <v>-0.4909560724</v>
      </c>
      <c r="J208" s="8">
        <f t="shared" si="112"/>
        <v>0.2021207308</v>
      </c>
    </row>
    <row r="209">
      <c r="A209" s="17" t="s">
        <v>433</v>
      </c>
      <c r="B209" s="1">
        <v>2344.04</v>
      </c>
      <c r="C209" s="1">
        <v>5.97</v>
      </c>
      <c r="H209" s="8">
        <f t="shared" ref="H209:I209" si="114">1-(B209/B208)</f>
        <v>-0.02766853871</v>
      </c>
      <c r="I209" s="8">
        <f t="shared" si="114"/>
        <v>-0.03466204506</v>
      </c>
      <c r="J209" s="8">
        <f t="shared" si="112"/>
        <v>0.006993506351</v>
      </c>
    </row>
    <row r="210">
      <c r="A210" s="17" t="s">
        <v>434</v>
      </c>
      <c r="B210" s="1">
        <v>1280.52</v>
      </c>
      <c r="C210" s="1">
        <v>4.11</v>
      </c>
      <c r="H210" s="8">
        <f t="shared" ref="H210:I210" si="115">1-(B210/B209)</f>
        <v>0.453712394</v>
      </c>
      <c r="I210" s="8">
        <f t="shared" si="115"/>
        <v>0.3115577889</v>
      </c>
      <c r="J210" s="8">
        <f t="shared" si="112"/>
        <v>0.142154605</v>
      </c>
    </row>
    <row r="211">
      <c r="A211" s="17" t="s">
        <v>435</v>
      </c>
      <c r="B211" s="1">
        <v>1394.82</v>
      </c>
      <c r="C211" s="1">
        <v>4.25</v>
      </c>
      <c r="H211" s="8">
        <f t="shared" ref="H211:I211" si="116">1-(B211/B210)</f>
        <v>-0.08926061288</v>
      </c>
      <c r="I211" s="8">
        <f t="shared" si="116"/>
        <v>-0.03406326034</v>
      </c>
      <c r="J211" s="8">
        <f t="shared" si="112"/>
        <v>0.05519735254</v>
      </c>
      <c r="M211" s="1">
        <v>0.0</v>
      </c>
      <c r="N211" s="15" t="s">
        <v>710</v>
      </c>
      <c r="O211" s="8">
        <f>N152</f>
        <v>0.03502355658</v>
      </c>
      <c r="Q211" s="8">
        <v>0.03502355657865776</v>
      </c>
    </row>
    <row r="212">
      <c r="A212" s="17" t="s">
        <v>708</v>
      </c>
      <c r="B212" s="1">
        <v>1354.31</v>
      </c>
      <c r="C212" s="1">
        <v>4.08</v>
      </c>
      <c r="H212" s="8">
        <f t="shared" ref="H212:I212" si="117">1-(B212/B211)</f>
        <v>0.02904317403</v>
      </c>
      <c r="I212" s="8">
        <f t="shared" si="117"/>
        <v>0.04</v>
      </c>
      <c r="J212" s="8">
        <f t="shared" si="112"/>
        <v>0.01095682597</v>
      </c>
      <c r="M212" s="1">
        <v>1.0</v>
      </c>
      <c r="N212" s="15" t="s">
        <v>711</v>
      </c>
      <c r="O212" s="8">
        <f>N162</f>
        <v>0.06599105334</v>
      </c>
      <c r="Q212" s="8">
        <v>0.06599105333992238</v>
      </c>
    </row>
    <row r="213">
      <c r="J213" s="8">
        <f>GEOMEAN(J206:J212)</f>
        <v>0.03430565023</v>
      </c>
      <c r="M213" s="1">
        <v>2.0</v>
      </c>
      <c r="N213" s="15" t="s">
        <v>712</v>
      </c>
      <c r="O213" s="8">
        <f>J173</f>
        <v>0.02179594869</v>
      </c>
      <c r="Q213" s="8">
        <v>0.021795948686994367</v>
      </c>
    </row>
    <row r="214">
      <c r="B214" s="1" t="s">
        <v>694</v>
      </c>
      <c r="M214" s="1">
        <v>3.0</v>
      </c>
      <c r="N214" s="15" t="s">
        <v>713</v>
      </c>
      <c r="O214" s="8">
        <f>J183</f>
        <v>0.03295040445</v>
      </c>
      <c r="Q214" s="8">
        <v>0.03295040445487083</v>
      </c>
    </row>
    <row r="215">
      <c r="A215" s="17" t="s">
        <v>429</v>
      </c>
      <c r="B215" s="1">
        <v>1678.33</v>
      </c>
      <c r="C215" s="1">
        <v>3.51</v>
      </c>
      <c r="E215" s="1">
        <v>0.0</v>
      </c>
      <c r="M215" s="1">
        <v>4.0</v>
      </c>
      <c r="N215" s="15" t="s">
        <v>714</v>
      </c>
      <c r="O215" s="8">
        <f>J193</f>
        <v>0.04005631223</v>
      </c>
      <c r="Q215" s="8">
        <v>0.04005631222915283</v>
      </c>
    </row>
    <row r="216">
      <c r="A216" s="17" t="s">
        <v>430</v>
      </c>
      <c r="B216" s="1">
        <v>1576.42</v>
      </c>
      <c r="C216" s="1">
        <v>3.38</v>
      </c>
      <c r="E216" s="1">
        <v>1.0</v>
      </c>
      <c r="H216" s="8">
        <f t="shared" ref="H216:I216" si="118">1-(B216/B215)</f>
        <v>0.06072107392</v>
      </c>
      <c r="I216" s="8">
        <f t="shared" si="118"/>
        <v>0.03703703704</v>
      </c>
      <c r="J216" s="8">
        <f t="shared" ref="J216:J222" si="120">abs(I216-H216)</f>
        <v>0.02368403689</v>
      </c>
      <c r="M216" s="1">
        <v>5.0</v>
      </c>
      <c r="N216" s="15" t="s">
        <v>715</v>
      </c>
      <c r="O216" s="8">
        <f>N203</f>
        <v>0.04831963062</v>
      </c>
      <c r="Q216" s="8">
        <v>0.048319630617441565</v>
      </c>
    </row>
    <row r="217">
      <c r="A217" s="17" t="s">
        <v>431</v>
      </c>
      <c r="B217" s="1">
        <v>1653.22</v>
      </c>
      <c r="C217" s="1">
        <v>3.43</v>
      </c>
      <c r="E217" s="1">
        <v>2.0</v>
      </c>
      <c r="H217" s="8">
        <f t="shared" ref="H217:I217" si="119">1-(B217/B216)</f>
        <v>-0.04871798125</v>
      </c>
      <c r="I217" s="8">
        <f t="shared" si="119"/>
        <v>-0.01479289941</v>
      </c>
      <c r="J217" s="8">
        <f t="shared" si="120"/>
        <v>0.03392508184</v>
      </c>
      <c r="M217" s="1">
        <v>6.0</v>
      </c>
      <c r="N217" s="15" t="s">
        <v>716</v>
      </c>
      <c r="O217" s="8">
        <f>J213</f>
        <v>0.03430565023</v>
      </c>
      <c r="Q217" s="8">
        <v>0.03430565023149488</v>
      </c>
    </row>
    <row r="218">
      <c r="A218" s="17" t="s">
        <v>432</v>
      </c>
      <c r="B218" s="1">
        <v>2708.99</v>
      </c>
      <c r="C218" s="1">
        <v>5.07</v>
      </c>
      <c r="E218" s="1">
        <v>3.0</v>
      </c>
      <c r="H218" s="8">
        <f t="shared" ref="H218:I218" si="121">1-(B218/B217)</f>
        <v>-0.6386143405</v>
      </c>
      <c r="I218" s="8">
        <f t="shared" si="121"/>
        <v>-0.4781341108</v>
      </c>
      <c r="J218" s="8">
        <f t="shared" si="120"/>
        <v>0.1604802297</v>
      </c>
      <c r="M218" s="1">
        <v>7.0</v>
      </c>
      <c r="N218" s="15" t="s">
        <v>717</v>
      </c>
      <c r="O218" s="8">
        <f>J223</f>
        <v>0.04208449099</v>
      </c>
      <c r="Q218" s="8">
        <v>0.042084490985325386</v>
      </c>
    </row>
    <row r="219">
      <c r="A219" s="17" t="s">
        <v>433</v>
      </c>
      <c r="B219" s="1">
        <v>2718.54</v>
      </c>
      <c r="C219" s="1">
        <v>5.27</v>
      </c>
      <c r="E219" s="1">
        <v>4.0</v>
      </c>
      <c r="H219" s="8">
        <f t="shared" ref="H219:I219" si="122">1-(B219/B218)</f>
        <v>-0.003525299097</v>
      </c>
      <c r="I219" s="8">
        <f t="shared" si="122"/>
        <v>-0.03944773176</v>
      </c>
      <c r="J219" s="8">
        <f t="shared" si="120"/>
        <v>0.03592243266</v>
      </c>
      <c r="M219" s="1">
        <v>8.0</v>
      </c>
      <c r="N219" s="15" t="s">
        <v>718</v>
      </c>
      <c r="O219" s="8">
        <f>J233</f>
        <v>0.02172658211</v>
      </c>
      <c r="Q219" s="8">
        <v>0.021726582108479095</v>
      </c>
    </row>
    <row r="220">
      <c r="A220" s="17" t="s">
        <v>434</v>
      </c>
      <c r="B220" s="1">
        <v>1492.14</v>
      </c>
      <c r="C220" s="1">
        <v>3.65</v>
      </c>
      <c r="E220" s="1">
        <v>5.0</v>
      </c>
      <c r="H220" s="8">
        <f t="shared" ref="H220:I220" si="123">1-(B220/B219)</f>
        <v>0.4511245007</v>
      </c>
      <c r="I220" s="8">
        <f t="shared" si="123"/>
        <v>0.3074003795</v>
      </c>
      <c r="J220" s="8">
        <f t="shared" si="120"/>
        <v>0.1437241211</v>
      </c>
      <c r="M220" s="1">
        <v>9.0</v>
      </c>
      <c r="N220" s="15" t="s">
        <v>719</v>
      </c>
      <c r="O220" s="8">
        <f>L243</f>
        <v>0.0589263099</v>
      </c>
      <c r="Q220" s="8">
        <v>0.05892630989675752</v>
      </c>
    </row>
    <row r="221">
      <c r="A221" s="17" t="s">
        <v>435</v>
      </c>
      <c r="B221" s="1">
        <v>1483.06</v>
      </c>
      <c r="C221" s="1">
        <v>3.66</v>
      </c>
      <c r="E221" s="1">
        <v>6.0</v>
      </c>
      <c r="H221" s="8">
        <f t="shared" ref="H221:I221" si="124">1-(B221/B220)</f>
        <v>0.006085219886</v>
      </c>
      <c r="I221" s="8">
        <f t="shared" si="124"/>
        <v>-0.002739726027</v>
      </c>
      <c r="J221" s="8">
        <f t="shared" si="120"/>
        <v>0.008824945913</v>
      </c>
      <c r="M221" s="1">
        <v>10.5</v>
      </c>
      <c r="N221" s="1" t="s">
        <v>720</v>
      </c>
      <c r="O221" s="8">
        <f>GEOMEAN(O211:O220)</f>
        <v>0.03778909396</v>
      </c>
      <c r="Q221" s="8">
        <v>0.16215038995890013</v>
      </c>
    </row>
    <row r="222">
      <c r="A222" s="17" t="s">
        <v>708</v>
      </c>
      <c r="B222" s="1">
        <v>1481.3</v>
      </c>
      <c r="C222" s="1">
        <v>3.51</v>
      </c>
      <c r="E222" s="1">
        <v>7.0</v>
      </c>
      <c r="H222" s="8">
        <f t="shared" ref="H222:I222" si="125">1-(B222/B221)</f>
        <v>0.001186735533</v>
      </c>
      <c r="I222" s="8">
        <f t="shared" si="125"/>
        <v>0.04098360656</v>
      </c>
      <c r="J222" s="8">
        <f t="shared" si="120"/>
        <v>0.03979687102</v>
      </c>
      <c r="Q222" s="8">
        <v>0.15477832475966477</v>
      </c>
    </row>
    <row r="223">
      <c r="J223" s="8">
        <f>GEOMEAN(J216:J222)</f>
        <v>0.04208449099</v>
      </c>
      <c r="Q223" s="8">
        <v>0.034559892404817966</v>
      </c>
    </row>
    <row r="224">
      <c r="B224" s="1" t="s">
        <v>695</v>
      </c>
      <c r="Q224" s="8">
        <v>0.018429329318017072</v>
      </c>
    </row>
    <row r="225">
      <c r="A225" s="17" t="s">
        <v>429</v>
      </c>
      <c r="B225" s="1">
        <v>2007.98</v>
      </c>
      <c r="C225" s="1">
        <v>2.93</v>
      </c>
      <c r="Q225" s="8">
        <v>0.03278545299649383</v>
      </c>
    </row>
    <row r="226">
      <c r="A226" s="17" t="s">
        <v>430</v>
      </c>
      <c r="B226" s="1">
        <v>1983.98</v>
      </c>
      <c r="C226" s="1">
        <v>2.9</v>
      </c>
      <c r="H226" s="8">
        <f t="shared" ref="H226:I226" si="126">1-(B226/B225)</f>
        <v>0.01195231028</v>
      </c>
      <c r="I226" s="8">
        <f t="shared" si="126"/>
        <v>0.01023890785</v>
      </c>
      <c r="J226" s="8">
        <f t="shared" ref="J226:J232" si="128">abs(I226-H226)</f>
        <v>0.001713402432</v>
      </c>
      <c r="Q226" s="8">
        <v>0.021466114685198608</v>
      </c>
    </row>
    <row r="227">
      <c r="A227" s="17" t="s">
        <v>431</v>
      </c>
      <c r="B227" s="1">
        <v>2187.15</v>
      </c>
      <c r="C227" s="1">
        <v>2.95</v>
      </c>
      <c r="H227" s="8">
        <f t="shared" ref="H227:I227" si="127">1-(B227/B226)</f>
        <v>-0.1024052662</v>
      </c>
      <c r="I227" s="8">
        <f t="shared" si="127"/>
        <v>-0.01724137931</v>
      </c>
      <c r="J227" s="8">
        <f t="shared" si="128"/>
        <v>0.08516388687</v>
      </c>
      <c r="Q227" s="8">
        <v>0.1331267535648559</v>
      </c>
    </row>
    <row r="228">
      <c r="A228" s="17" t="s">
        <v>432</v>
      </c>
      <c r="B228" s="1">
        <v>2445.89</v>
      </c>
      <c r="C228" s="1">
        <v>3.53</v>
      </c>
      <c r="H228" s="8">
        <f t="shared" ref="H228:I228" si="129">1-(B228/B227)</f>
        <v>-0.1183000709</v>
      </c>
      <c r="I228" s="8">
        <f t="shared" si="129"/>
        <v>-0.1966101695</v>
      </c>
      <c r="J228" s="8">
        <f t="shared" si="128"/>
        <v>0.07831009862</v>
      </c>
      <c r="Q228" s="8">
        <v>0.11640750400775071</v>
      </c>
    </row>
    <row r="229">
      <c r="A229" s="17" t="s">
        <v>433</v>
      </c>
      <c r="B229" s="1">
        <v>2410.04</v>
      </c>
      <c r="C229" s="1">
        <v>3.47</v>
      </c>
      <c r="H229" s="8">
        <f t="shared" ref="H229:I229" si="130">1-(B229/B228)</f>
        <v>0.01465724133</v>
      </c>
      <c r="I229" s="8">
        <f t="shared" si="130"/>
        <v>0.01699716714</v>
      </c>
      <c r="J229" s="8">
        <f t="shared" si="128"/>
        <v>0.002339925807</v>
      </c>
      <c r="Q229" s="8">
        <v>0.05756917662244056</v>
      </c>
    </row>
    <row r="230">
      <c r="A230" s="17" t="s">
        <v>434</v>
      </c>
      <c r="B230" s="1">
        <v>2491.46</v>
      </c>
      <c r="C230" s="1">
        <v>3.5</v>
      </c>
      <c r="H230" s="8">
        <f t="shared" ref="H230:I230" si="131">1-(B230/B229)</f>
        <v>-0.03378367164</v>
      </c>
      <c r="I230" s="8">
        <f t="shared" si="131"/>
        <v>-0.008645533141</v>
      </c>
      <c r="J230" s="8">
        <f t="shared" si="128"/>
        <v>0.0251381385</v>
      </c>
      <c r="Q230" s="8">
        <f>GEOMEAN(Q211:Q229)</f>
        <v>0.04703069089</v>
      </c>
    </row>
    <row r="231">
      <c r="A231" s="17" t="s">
        <v>435</v>
      </c>
      <c r="B231" s="1">
        <v>2261.19</v>
      </c>
      <c r="C231" s="1">
        <v>3.59</v>
      </c>
      <c r="H231" s="8">
        <f t="shared" ref="H231:I231" si="132">1-(B231/B230)</f>
        <v>0.09242371943</v>
      </c>
      <c r="I231" s="8">
        <f t="shared" si="132"/>
        <v>-0.02571428571</v>
      </c>
      <c r="J231" s="8">
        <f t="shared" si="128"/>
        <v>0.1181380051</v>
      </c>
    </row>
    <row r="232">
      <c r="A232" s="17" t="s">
        <v>708</v>
      </c>
      <c r="B232" s="1">
        <v>2263.28</v>
      </c>
      <c r="C232" s="1">
        <v>3.49</v>
      </c>
      <c r="H232" s="8">
        <f t="shared" ref="H232:I232" si="133">1-(B232/B231)</f>
        <v>-0.0009242920763</v>
      </c>
      <c r="I232" s="8">
        <f t="shared" si="133"/>
        <v>0.0278551532</v>
      </c>
      <c r="J232" s="8">
        <f t="shared" si="128"/>
        <v>0.02877944528</v>
      </c>
    </row>
    <row r="233">
      <c r="J233" s="8">
        <f>GEOMEAN(J226:J232)</f>
        <v>0.02172658211</v>
      </c>
    </row>
    <row r="234">
      <c r="B234" s="1" t="s">
        <v>696</v>
      </c>
      <c r="C234" s="1" t="s">
        <v>697</v>
      </c>
    </row>
    <row r="235">
      <c r="A235" s="17" t="s">
        <v>429</v>
      </c>
      <c r="B235" s="1">
        <v>2198.99</v>
      </c>
      <c r="C235" s="1">
        <v>2033.49</v>
      </c>
      <c r="D235" s="8">
        <f t="shared" ref="D235:D242" si="134">SUM(B235:C235)</f>
        <v>4232.48</v>
      </c>
      <c r="F235" s="1">
        <v>6.5</v>
      </c>
      <c r="G235" s="1">
        <v>4.15</v>
      </c>
      <c r="H235" s="8">
        <f t="shared" ref="H235:H242" si="135">sum(F235:G235)</f>
        <v>10.65</v>
      </c>
    </row>
    <row r="236">
      <c r="A236" s="17" t="s">
        <v>430</v>
      </c>
      <c r="B236" s="1">
        <v>2232.09</v>
      </c>
      <c r="C236" s="1">
        <v>2000.24</v>
      </c>
      <c r="D236" s="8">
        <f t="shared" si="134"/>
        <v>4232.33</v>
      </c>
      <c r="F236" s="1">
        <v>6.58</v>
      </c>
      <c r="G236" s="1">
        <v>4.11</v>
      </c>
      <c r="H236" s="8">
        <f t="shared" si="135"/>
        <v>10.69</v>
      </c>
      <c r="J236" s="8">
        <f t="shared" ref="J236:J242" si="136">1-(D236/D235)</f>
        <v>0.00003544021472</v>
      </c>
      <c r="K236" s="8">
        <f t="shared" ref="K236:K242" si="137">1-(H236/H235)</f>
        <v>-0.003755868545</v>
      </c>
      <c r="L236" s="8">
        <f t="shared" ref="L236:L242" si="138">abs(K236-J236)</f>
        <v>0.003791308759</v>
      </c>
    </row>
    <row r="237">
      <c r="A237" s="17" t="s">
        <v>431</v>
      </c>
      <c r="B237" s="1">
        <v>4018.55</v>
      </c>
      <c r="C237" s="1">
        <v>2414.67</v>
      </c>
      <c r="D237" s="8">
        <f t="shared" si="134"/>
        <v>6433.22</v>
      </c>
      <c r="F237" s="1">
        <v>7.42</v>
      </c>
      <c r="G237" s="1">
        <v>4.29</v>
      </c>
      <c r="H237" s="8">
        <f t="shared" si="135"/>
        <v>11.71</v>
      </c>
      <c r="J237" s="8">
        <f t="shared" si="136"/>
        <v>-0.5200185241</v>
      </c>
      <c r="K237" s="8">
        <f t="shared" si="137"/>
        <v>-0.09541627689</v>
      </c>
      <c r="L237" s="8">
        <f t="shared" si="138"/>
        <v>0.4246022472</v>
      </c>
    </row>
    <row r="238">
      <c r="A238" s="17" t="s">
        <v>432</v>
      </c>
      <c r="B238" s="1">
        <v>4402.76</v>
      </c>
      <c r="C238" s="1">
        <v>2731.83</v>
      </c>
      <c r="D238" s="8">
        <f t="shared" si="134"/>
        <v>7134.59</v>
      </c>
      <c r="F238" s="1">
        <v>9.08</v>
      </c>
      <c r="G238" s="1">
        <v>5.37</v>
      </c>
      <c r="H238" s="8">
        <f t="shared" si="135"/>
        <v>14.45</v>
      </c>
      <c r="J238" s="8">
        <f t="shared" si="136"/>
        <v>-0.1090231641</v>
      </c>
      <c r="K238" s="8">
        <f t="shared" si="137"/>
        <v>-0.2339880444</v>
      </c>
      <c r="L238" s="8">
        <f t="shared" si="138"/>
        <v>0.1249648803</v>
      </c>
    </row>
    <row r="239">
      <c r="A239" s="17" t="s">
        <v>433</v>
      </c>
      <c r="B239" s="1">
        <v>3786.65</v>
      </c>
      <c r="C239" s="1">
        <v>2582.27</v>
      </c>
      <c r="D239" s="8">
        <f t="shared" si="134"/>
        <v>6368.92</v>
      </c>
      <c r="F239" s="1">
        <v>8.61</v>
      </c>
      <c r="G239" s="1">
        <v>5.24</v>
      </c>
      <c r="H239" s="8">
        <f t="shared" si="135"/>
        <v>13.85</v>
      </c>
      <c r="J239" s="8">
        <f t="shared" si="136"/>
        <v>0.1073180099</v>
      </c>
      <c r="K239" s="8">
        <f t="shared" si="137"/>
        <v>0.04152249135</v>
      </c>
      <c r="L239" s="8">
        <f t="shared" si="138"/>
        <v>0.06579551852</v>
      </c>
    </row>
    <row r="240">
      <c r="A240" s="17" t="s">
        <v>434</v>
      </c>
      <c r="B240" s="1">
        <v>4086.2</v>
      </c>
      <c r="C240" s="1">
        <v>2485.26</v>
      </c>
      <c r="D240" s="8">
        <f t="shared" si="134"/>
        <v>6571.46</v>
      </c>
      <c r="F240" s="1">
        <v>8.33</v>
      </c>
      <c r="G240" s="1">
        <v>4.92</v>
      </c>
      <c r="H240" s="8">
        <f t="shared" si="135"/>
        <v>13.25</v>
      </c>
      <c r="J240" s="8">
        <f t="shared" si="136"/>
        <v>-0.03180131011</v>
      </c>
      <c r="K240" s="8">
        <f t="shared" si="137"/>
        <v>0.04332129964</v>
      </c>
      <c r="L240" s="8">
        <f t="shared" si="138"/>
        <v>0.07512260975</v>
      </c>
    </row>
    <row r="241">
      <c r="A241" s="17" t="s">
        <v>435</v>
      </c>
      <c r="B241" s="1">
        <v>2319.99</v>
      </c>
      <c r="C241" s="1">
        <v>2085.03</v>
      </c>
      <c r="D241" s="8">
        <f t="shared" si="134"/>
        <v>4405.02</v>
      </c>
      <c r="F241" s="1">
        <v>7.54</v>
      </c>
      <c r="G241" s="1">
        <v>4.76</v>
      </c>
      <c r="H241" s="8">
        <f t="shared" si="135"/>
        <v>12.3</v>
      </c>
      <c r="J241" s="8">
        <f t="shared" si="136"/>
        <v>0.3296740755</v>
      </c>
      <c r="K241" s="8">
        <f t="shared" si="137"/>
        <v>0.07169811321</v>
      </c>
      <c r="L241" s="8">
        <f t="shared" si="138"/>
        <v>0.2579759623</v>
      </c>
    </row>
    <row r="242">
      <c r="A242" s="17" t="s">
        <v>708</v>
      </c>
      <c r="B242" s="1">
        <v>2250.09</v>
      </c>
      <c r="C242" s="1">
        <v>2044.52</v>
      </c>
      <c r="D242" s="8">
        <f t="shared" si="134"/>
        <v>4294.61</v>
      </c>
      <c r="F242" s="1">
        <v>7.4</v>
      </c>
      <c r="G242" s="1">
        <v>4.71</v>
      </c>
      <c r="H242" s="8">
        <f t="shared" si="135"/>
        <v>12.11</v>
      </c>
      <c r="J242" s="8">
        <f t="shared" si="136"/>
        <v>0.0250645854</v>
      </c>
      <c r="K242" s="8">
        <f t="shared" si="137"/>
        <v>0.01544715447</v>
      </c>
      <c r="L242" s="8">
        <f t="shared" si="138"/>
        <v>0.009617430933</v>
      </c>
    </row>
    <row r="243">
      <c r="L243" s="8">
        <f>GEOMEAN(L236:L242)</f>
        <v>0.0589263099</v>
      </c>
    </row>
    <row r="245">
      <c r="A245" s="17"/>
      <c r="B245" s="8">
        <f t="shared" ref="B245:B252" si="139">B235/B$103</f>
        <v>1</v>
      </c>
      <c r="C245" s="8">
        <f t="shared" ref="C245:C252" si="140">F235/F$103</f>
        <v>1</v>
      </c>
      <c r="F245" s="8">
        <f t="shared" ref="F245:F252" si="141">C235/C$103</f>
        <v>1</v>
      </c>
      <c r="G245" s="8">
        <f t="shared" ref="G245:G252" si="142">G235/G$103</f>
        <v>1</v>
      </c>
    </row>
    <row r="246">
      <c r="A246" s="17"/>
      <c r="B246" s="8">
        <f t="shared" si="139"/>
        <v>1.015052365</v>
      </c>
      <c r="C246" s="8">
        <f t="shared" si="140"/>
        <v>1.012307692</v>
      </c>
      <c r="F246" s="8">
        <f t="shared" si="141"/>
        <v>0.9836488008</v>
      </c>
      <c r="G246" s="8">
        <f t="shared" si="142"/>
        <v>0.9903614458</v>
      </c>
    </row>
    <row r="247">
      <c r="A247" s="17"/>
      <c r="B247" s="8">
        <f t="shared" si="139"/>
        <v>1.827452603</v>
      </c>
      <c r="C247" s="8">
        <f t="shared" si="140"/>
        <v>1.141538462</v>
      </c>
      <c r="F247" s="8">
        <f t="shared" si="141"/>
        <v>1.187451131</v>
      </c>
      <c r="G247" s="8">
        <f t="shared" si="142"/>
        <v>1.03373494</v>
      </c>
    </row>
    <row r="248">
      <c r="A248" s="17"/>
      <c r="B248" s="8">
        <f t="shared" si="139"/>
        <v>2.002173725</v>
      </c>
      <c r="C248" s="8">
        <f t="shared" si="140"/>
        <v>1.396923077</v>
      </c>
      <c r="F248" s="8">
        <f t="shared" si="141"/>
        <v>1.343419441</v>
      </c>
      <c r="G248" s="8">
        <f t="shared" si="142"/>
        <v>1.293975904</v>
      </c>
    </row>
    <row r="249">
      <c r="A249" s="17"/>
      <c r="B249" s="8">
        <f t="shared" si="139"/>
        <v>1.721995098</v>
      </c>
      <c r="C249" s="8">
        <f t="shared" si="140"/>
        <v>1.324615385</v>
      </c>
      <c r="F249" s="8">
        <f t="shared" si="141"/>
        <v>1.26987101</v>
      </c>
      <c r="G249" s="8">
        <f t="shared" si="142"/>
        <v>1.262650602</v>
      </c>
    </row>
    <row r="250">
      <c r="A250" s="17"/>
      <c r="B250" s="8">
        <f t="shared" si="139"/>
        <v>1.858216727</v>
      </c>
      <c r="C250" s="8">
        <f t="shared" si="140"/>
        <v>1.281538462</v>
      </c>
      <c r="F250" s="8">
        <f t="shared" si="141"/>
        <v>1.22216485</v>
      </c>
      <c r="G250" s="8">
        <f t="shared" si="142"/>
        <v>1.185542169</v>
      </c>
    </row>
    <row r="251">
      <c r="A251" s="17"/>
      <c r="B251" s="8">
        <f t="shared" si="139"/>
        <v>1.055025262</v>
      </c>
      <c r="C251" s="8">
        <f t="shared" si="140"/>
        <v>1.16</v>
      </c>
      <c r="F251" s="8">
        <f t="shared" si="141"/>
        <v>1.025345588</v>
      </c>
      <c r="G251" s="8">
        <f t="shared" si="142"/>
        <v>1.146987952</v>
      </c>
    </row>
    <row r="252">
      <c r="A252" s="17"/>
      <c r="B252" s="8">
        <f t="shared" si="139"/>
        <v>1.023237941</v>
      </c>
      <c r="C252" s="8">
        <f t="shared" si="140"/>
        <v>1.138461538</v>
      </c>
      <c r="F252" s="8">
        <f t="shared" si="141"/>
        <v>1.005424172</v>
      </c>
      <c r="G252" s="8">
        <f t="shared" si="142"/>
        <v>1.134939759</v>
      </c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1006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I1" s="43" t="s">
        <v>1007</v>
      </c>
      <c r="J1" s="1">
        <v>0.0</v>
      </c>
      <c r="K1" s="1">
        <v>1.0</v>
      </c>
      <c r="L1" s="1">
        <v>2.0</v>
      </c>
      <c r="M1" s="1">
        <v>3.0</v>
      </c>
      <c r="N1" s="1">
        <v>4.0</v>
      </c>
      <c r="O1" s="1">
        <v>5.0</v>
      </c>
    </row>
    <row r="2">
      <c r="A2" s="1" t="s">
        <v>1008</v>
      </c>
      <c r="I2" s="43" t="s">
        <v>1009</v>
      </c>
      <c r="J2" s="74">
        <v>1.205668651E10</v>
      </c>
      <c r="K2" s="74">
        <v>1.07146286605E11</v>
      </c>
      <c r="L2" s="74">
        <v>1.06925141114E11</v>
      </c>
      <c r="M2" s="74">
        <v>1.08035480341E11</v>
      </c>
      <c r="N2" s="74">
        <v>1.07601599961E11</v>
      </c>
      <c r="O2" s="74">
        <v>3.324452869E9</v>
      </c>
    </row>
    <row r="3">
      <c r="A3" s="1" t="s">
        <v>1010</v>
      </c>
      <c r="I3" s="43" t="s">
        <v>1011</v>
      </c>
      <c r="J3" s="74">
        <v>401501.0</v>
      </c>
      <c r="K3" s="74">
        <v>3571488.0</v>
      </c>
      <c r="L3" s="74">
        <v>3564126.0</v>
      </c>
      <c r="M3" s="74">
        <v>3601130.0</v>
      </c>
      <c r="N3" s="74">
        <v>3586668.0</v>
      </c>
      <c r="O3" s="74">
        <v>110625.0</v>
      </c>
    </row>
    <row r="4">
      <c r="A4" s="1" t="s">
        <v>1012</v>
      </c>
      <c r="B4" s="1">
        <v>1.2045039306E10</v>
      </c>
      <c r="C4" s="1">
        <v>1.07144664286E11</v>
      </c>
      <c r="D4" s="1">
        <v>1.06923791581E11</v>
      </c>
      <c r="E4" s="1">
        <v>1.08033905692E11</v>
      </c>
      <c r="F4" s="1">
        <v>1.07600058928E11</v>
      </c>
      <c r="G4" s="1">
        <v>3.318769492E9</v>
      </c>
      <c r="I4" s="43" t="s">
        <v>1013</v>
      </c>
      <c r="J4" s="1">
        <v>8861.0</v>
      </c>
      <c r="K4" s="1">
        <v>2170.0</v>
      </c>
      <c r="L4" s="1">
        <v>2128.0</v>
      </c>
      <c r="M4" s="1">
        <v>2047.0</v>
      </c>
      <c r="N4" s="1">
        <v>2041.0</v>
      </c>
      <c r="O4" s="1">
        <v>2172.0</v>
      </c>
    </row>
    <row r="5">
      <c r="A5" s="1" t="s">
        <v>1014</v>
      </c>
      <c r="B5" s="8">
        <f t="shared" ref="B5:G5" si="1">B46/B39</f>
        <v>0.09705450852</v>
      </c>
      <c r="C5" s="8">
        <f t="shared" si="1"/>
        <v>0.5737327189</v>
      </c>
      <c r="D5" s="8">
        <f t="shared" si="1"/>
        <v>0.579887218</v>
      </c>
      <c r="E5" s="8">
        <f t="shared" si="1"/>
        <v>0.6028334148</v>
      </c>
      <c r="F5" s="8">
        <f t="shared" si="1"/>
        <v>0.6046055855</v>
      </c>
      <c r="G5" s="8">
        <f t="shared" si="1"/>
        <v>0.06767955801</v>
      </c>
      <c r="I5" s="43" t="s">
        <v>1015</v>
      </c>
      <c r="J5" s="1">
        <v>860.0</v>
      </c>
      <c r="K5" s="1">
        <v>1245.0</v>
      </c>
      <c r="L5" s="1">
        <v>1234.0</v>
      </c>
      <c r="M5" s="1">
        <v>1234.0</v>
      </c>
      <c r="N5" s="1">
        <v>1234.0</v>
      </c>
      <c r="O5" s="1">
        <v>147.0</v>
      </c>
    </row>
    <row r="6">
      <c r="A6" s="1" t="s">
        <v>1016</v>
      </c>
      <c r="B6" s="8">
        <f t="shared" ref="B6:G6" si="2">B4/B16</f>
        <v>0.9990339631</v>
      </c>
      <c r="C6" s="8">
        <f t="shared" si="2"/>
        <v>0.9999848588</v>
      </c>
      <c r="D6" s="8">
        <f t="shared" si="2"/>
        <v>0.9999873787</v>
      </c>
      <c r="E6" s="8">
        <f t="shared" si="2"/>
        <v>0.9999854247</v>
      </c>
      <c r="F6" s="8">
        <f t="shared" si="2"/>
        <v>0.9999856783</v>
      </c>
      <c r="G6" s="8">
        <f t="shared" si="2"/>
        <v>0.9982904324</v>
      </c>
      <c r="I6" s="43" t="s">
        <v>1017</v>
      </c>
      <c r="J6" s="9">
        <v>0.999033963105009</v>
      </c>
      <c r="K6" s="9">
        <v>0.9999848588406429</v>
      </c>
      <c r="L6" s="9">
        <v>0.9999873787120042</v>
      </c>
      <c r="M6" s="9">
        <v>0.999985424704967</v>
      </c>
      <c r="N6" s="9">
        <v>0.9999856783449265</v>
      </c>
      <c r="O6" s="9">
        <v>0.9982904323737007</v>
      </c>
    </row>
    <row r="7">
      <c r="A7" s="1" t="s">
        <v>1018</v>
      </c>
      <c r="I7" s="43" t="s">
        <v>1019</v>
      </c>
      <c r="J7" s="9">
        <v>0.09705450852048302</v>
      </c>
      <c r="K7" s="9">
        <v>0.5737327188940092</v>
      </c>
      <c r="L7" s="9">
        <v>0.5798872180451128</v>
      </c>
      <c r="M7" s="9">
        <v>0.6028334147532975</v>
      </c>
      <c r="N7" s="9">
        <v>0.6046055854973053</v>
      </c>
      <c r="O7" s="9">
        <v>0.06767955801104972</v>
      </c>
    </row>
    <row r="8">
      <c r="A8" s="1" t="s">
        <v>1020</v>
      </c>
      <c r="I8" s="75" t="s">
        <v>1021</v>
      </c>
      <c r="J8" s="74">
        <v>5.1976367837E10</v>
      </c>
      <c r="K8" s="74">
        <v>4.75815429587E11</v>
      </c>
      <c r="L8" s="74">
        <v>4.74697285912E11</v>
      </c>
      <c r="M8" s="74">
        <v>4.79685304549E11</v>
      </c>
      <c r="N8" s="74">
        <v>4.77751550922E11</v>
      </c>
      <c r="O8" s="74">
        <v>1.3203626495E10</v>
      </c>
    </row>
    <row r="9">
      <c r="A9" s="1" t="s">
        <v>1022</v>
      </c>
      <c r="I9" s="75" t="s">
        <v>1023</v>
      </c>
      <c r="J9" s="74">
        <v>1731604.0</v>
      </c>
      <c r="K9" s="74">
        <v>1.586042E7</v>
      </c>
      <c r="L9" s="74">
        <v>1.5823175E7</v>
      </c>
      <c r="M9" s="74">
        <v>1.5989422E7</v>
      </c>
      <c r="N9" s="74">
        <v>1.5924967E7</v>
      </c>
      <c r="O9" s="74">
        <v>439733.0</v>
      </c>
    </row>
    <row r="10">
      <c r="I10" s="75" t="s">
        <v>1024</v>
      </c>
      <c r="J10" s="24">
        <v>17681.0</v>
      </c>
      <c r="K10" s="24">
        <v>5685.0</v>
      </c>
      <c r="L10" s="24">
        <v>5542.0</v>
      </c>
      <c r="M10" s="24">
        <v>5196.0</v>
      </c>
      <c r="N10" s="24">
        <v>5194.0</v>
      </c>
      <c r="O10" s="24">
        <v>4388.0</v>
      </c>
    </row>
    <row r="11">
      <c r="I11" s="75" t="s">
        <v>1025</v>
      </c>
      <c r="J11" s="24">
        <v>2015.0</v>
      </c>
      <c r="K11" s="24">
        <v>3689.0</v>
      </c>
      <c r="L11" s="24">
        <v>3635.0</v>
      </c>
      <c r="M11" s="24">
        <v>3635.0</v>
      </c>
      <c r="N11" s="24">
        <v>3635.0</v>
      </c>
      <c r="O11" s="24">
        <v>385.0</v>
      </c>
    </row>
    <row r="12">
      <c r="A12" s="1" t="s">
        <v>1026</v>
      </c>
      <c r="I12" s="43" t="s">
        <v>1027</v>
      </c>
      <c r="J12" s="39">
        <f t="shared" ref="J12:O12" si="3">J8/J2</f>
        <v>4.310999361</v>
      </c>
      <c r="K12" s="39">
        <f t="shared" si="3"/>
        <v>4.440801867</v>
      </c>
      <c r="L12" s="39">
        <f t="shared" si="3"/>
        <v>4.439529197</v>
      </c>
      <c r="M12" s="39">
        <f t="shared" si="3"/>
        <v>4.440071938</v>
      </c>
      <c r="N12" s="39">
        <f t="shared" si="3"/>
        <v>4.440004155</v>
      </c>
      <c r="O12" s="39">
        <f t="shared" si="3"/>
        <v>3.971669028</v>
      </c>
    </row>
    <row r="13">
      <c r="A13" s="1" t="s">
        <v>1028</v>
      </c>
      <c r="I13" s="43" t="s">
        <v>1029</v>
      </c>
      <c r="J13" s="39">
        <f t="shared" ref="J13:O13" si="4">J9/J3</f>
        <v>4.31282612</v>
      </c>
      <c r="K13" s="39">
        <f t="shared" si="4"/>
        <v>4.440843704</v>
      </c>
      <c r="L13" s="39">
        <f t="shared" si="4"/>
        <v>4.439566671</v>
      </c>
      <c r="M13" s="39">
        <f t="shared" si="4"/>
        <v>4.440112409</v>
      </c>
      <c r="N13" s="39">
        <f t="shared" si="4"/>
        <v>4.440044911</v>
      </c>
      <c r="O13" s="39">
        <f t="shared" si="4"/>
        <v>3.974987571</v>
      </c>
    </row>
    <row r="14">
      <c r="A14" s="1" t="s">
        <v>1030</v>
      </c>
      <c r="B14" s="1">
        <v>5.1976367837E10</v>
      </c>
      <c r="C14" s="1">
        <v>4.75815429587E11</v>
      </c>
      <c r="D14" s="1">
        <v>4.74697285912E11</v>
      </c>
      <c r="E14" s="1">
        <v>4.79685304549E11</v>
      </c>
      <c r="F14" s="1">
        <v>4.77751550922E11</v>
      </c>
      <c r="G14" s="1">
        <v>1.3203626495E10</v>
      </c>
      <c r="I14" s="43" t="s">
        <v>1031</v>
      </c>
      <c r="J14" s="39">
        <f t="shared" ref="J14:O14" si="5">J10/J4</f>
        <v>1.995372983</v>
      </c>
      <c r="K14" s="39">
        <f t="shared" si="5"/>
        <v>2.619815668</v>
      </c>
      <c r="L14" s="39">
        <f t="shared" si="5"/>
        <v>2.604323308</v>
      </c>
      <c r="M14" s="39">
        <f t="shared" si="5"/>
        <v>2.538348803</v>
      </c>
      <c r="N14" s="39">
        <f t="shared" si="5"/>
        <v>2.544830965</v>
      </c>
      <c r="O14" s="39">
        <f t="shared" si="5"/>
        <v>2.020257827</v>
      </c>
    </row>
    <row r="15">
      <c r="A15" s="1" t="s">
        <v>1032</v>
      </c>
      <c r="B15" s="1">
        <v>1.9164873405E10</v>
      </c>
      <c r="C15" s="1">
        <v>1.99672470256E11</v>
      </c>
      <c r="D15" s="1">
        <v>1.99077424529E11</v>
      </c>
      <c r="E15" s="1">
        <v>2.01204070755E11</v>
      </c>
      <c r="F15" s="1">
        <v>2.00389851239E11</v>
      </c>
      <c r="G15" s="1">
        <v>1.43863411E8</v>
      </c>
      <c r="I15" s="43" t="s">
        <v>1033</v>
      </c>
      <c r="J15" s="39">
        <f t="shared" ref="J15:O15" si="6">J11/J5</f>
        <v>2.343023256</v>
      </c>
      <c r="K15" s="39">
        <f t="shared" si="6"/>
        <v>2.963052209</v>
      </c>
      <c r="L15" s="39">
        <f t="shared" si="6"/>
        <v>2.945705024</v>
      </c>
      <c r="M15" s="39">
        <f t="shared" si="6"/>
        <v>2.945705024</v>
      </c>
      <c r="N15" s="39">
        <f t="shared" si="6"/>
        <v>2.945705024</v>
      </c>
      <c r="O15" s="39">
        <f t="shared" si="6"/>
        <v>2.619047619</v>
      </c>
    </row>
    <row r="16">
      <c r="A16" s="1" t="s">
        <v>1034</v>
      </c>
      <c r="B16" s="1">
        <v>1.205668651E10</v>
      </c>
      <c r="C16" s="1">
        <v>1.07146286605E11</v>
      </c>
      <c r="D16" s="1">
        <v>1.06925141114E11</v>
      </c>
      <c r="E16" s="1">
        <v>1.08035480341E11</v>
      </c>
      <c r="F16" s="1">
        <v>1.07601599961E11</v>
      </c>
      <c r="G16" s="1">
        <v>3.324452869E9</v>
      </c>
      <c r="I16" s="75" t="s">
        <v>1035</v>
      </c>
      <c r="J16" s="76">
        <v>1.9164873405E10</v>
      </c>
      <c r="K16" s="76">
        <v>1.99672470256E11</v>
      </c>
      <c r="L16" s="76">
        <v>1.99077424529E11</v>
      </c>
      <c r="M16" s="76">
        <v>2.01204070755E11</v>
      </c>
      <c r="N16" s="76">
        <v>2.00389851239E11</v>
      </c>
      <c r="O16" s="76">
        <v>1.43863411E8</v>
      </c>
    </row>
    <row r="17">
      <c r="A17" s="1" t="s">
        <v>1036</v>
      </c>
      <c r="B17" s="8">
        <f t="shared" ref="B17:G17" si="7">B14/B16</f>
        <v>4.310999361</v>
      </c>
      <c r="C17" s="8">
        <f t="shared" si="7"/>
        <v>4.440801867</v>
      </c>
      <c r="D17" s="8">
        <f t="shared" si="7"/>
        <v>4.439529197</v>
      </c>
      <c r="E17" s="8">
        <f t="shared" si="7"/>
        <v>4.440071938</v>
      </c>
      <c r="F17" s="8">
        <f t="shared" si="7"/>
        <v>4.440004155</v>
      </c>
      <c r="G17" s="8">
        <f t="shared" si="7"/>
        <v>3.971669028</v>
      </c>
      <c r="I17" s="75" t="s">
        <v>1037</v>
      </c>
      <c r="J17" s="76">
        <v>638554.0</v>
      </c>
      <c r="K17" s="76">
        <v>6655747.0</v>
      </c>
      <c r="L17" s="76">
        <v>6635912.0</v>
      </c>
      <c r="M17" s="76">
        <v>6706801.0</v>
      </c>
      <c r="N17" s="76">
        <v>6679660.0</v>
      </c>
      <c r="O17" s="76">
        <v>4765.0</v>
      </c>
    </row>
    <row r="18">
      <c r="A18" s="1" t="s">
        <v>1038</v>
      </c>
      <c r="B18" s="8">
        <f t="shared" ref="B18:G18" si="8">B15/B16</f>
        <v>1.589563881</v>
      </c>
      <c r="C18" s="8">
        <f t="shared" si="8"/>
        <v>1.863550073</v>
      </c>
      <c r="D18" s="8">
        <f t="shared" si="8"/>
        <v>1.86183925</v>
      </c>
      <c r="E18" s="8">
        <f t="shared" si="8"/>
        <v>1.86238882</v>
      </c>
      <c r="F18" s="8">
        <f t="shared" si="8"/>
        <v>1.86233152</v>
      </c>
      <c r="G18" s="8">
        <f t="shared" si="8"/>
        <v>0.0432743121</v>
      </c>
      <c r="I18" s="75" t="s">
        <v>1039</v>
      </c>
      <c r="J18" s="24">
        <v>2488.0</v>
      </c>
      <c r="K18" s="24">
        <v>1971.0</v>
      </c>
      <c r="L18" s="24">
        <v>1935.0</v>
      </c>
      <c r="M18" s="24">
        <v>1855.0</v>
      </c>
      <c r="N18" s="24">
        <v>1855.0</v>
      </c>
      <c r="O18" s="24">
        <v>412.0</v>
      </c>
    </row>
    <row r="19">
      <c r="I19" s="75" t="s">
        <v>1040</v>
      </c>
      <c r="J19" s="24">
        <v>607.0</v>
      </c>
      <c r="K19" s="24">
        <v>1854.0</v>
      </c>
      <c r="L19" s="24">
        <v>1818.0</v>
      </c>
      <c r="M19" s="24">
        <v>1818.0</v>
      </c>
      <c r="N19" s="24">
        <v>1818.0</v>
      </c>
      <c r="O19" s="24">
        <v>115.0</v>
      </c>
    </row>
    <row r="20">
      <c r="A20" s="1" t="s">
        <v>926</v>
      </c>
      <c r="I20" s="43" t="s">
        <v>1041</v>
      </c>
      <c r="J20" s="39">
        <f t="shared" ref="J20:O20" si="9">J16/J2</f>
        <v>1.589563881</v>
      </c>
      <c r="K20" s="39">
        <f t="shared" si="9"/>
        <v>1.863550073</v>
      </c>
      <c r="L20" s="39">
        <f t="shared" si="9"/>
        <v>1.86183925</v>
      </c>
      <c r="M20" s="39">
        <f t="shared" si="9"/>
        <v>1.86238882</v>
      </c>
      <c r="N20" s="39">
        <f t="shared" si="9"/>
        <v>1.86233152</v>
      </c>
      <c r="O20" s="39">
        <f t="shared" si="9"/>
        <v>0.0432743121</v>
      </c>
    </row>
    <row r="21">
      <c r="A21" s="1" t="s">
        <v>1030</v>
      </c>
      <c r="B21" s="1">
        <v>1731604.0</v>
      </c>
      <c r="C21" s="1">
        <v>1.586042E7</v>
      </c>
      <c r="D21" s="1">
        <v>1.5823175E7</v>
      </c>
      <c r="E21" s="1">
        <v>1.5989422E7</v>
      </c>
      <c r="F21" s="1">
        <v>1.5924967E7</v>
      </c>
      <c r="G21" s="1">
        <v>439733.0</v>
      </c>
      <c r="I21" s="43" t="s">
        <v>1042</v>
      </c>
      <c r="J21" s="39">
        <f t="shared" ref="J21:O21" si="10">J17/J3</f>
        <v>1.59041696</v>
      </c>
      <c r="K21" s="39">
        <f t="shared" si="10"/>
        <v>1.86357815</v>
      </c>
      <c r="L21" s="39">
        <f t="shared" si="10"/>
        <v>1.861862347</v>
      </c>
      <c r="M21" s="39">
        <f t="shared" si="10"/>
        <v>1.862415686</v>
      </c>
      <c r="N21" s="39">
        <f t="shared" si="10"/>
        <v>1.862358044</v>
      </c>
      <c r="O21" s="39">
        <f t="shared" si="10"/>
        <v>0.04307344633</v>
      </c>
    </row>
    <row r="22">
      <c r="A22" s="1" t="s">
        <v>1032</v>
      </c>
      <c r="B22" s="1">
        <v>638554.0</v>
      </c>
      <c r="C22" s="1">
        <v>6655747.0</v>
      </c>
      <c r="D22" s="1">
        <v>6635912.0</v>
      </c>
      <c r="E22" s="1">
        <v>6706801.0</v>
      </c>
      <c r="F22" s="1">
        <v>6679660.0</v>
      </c>
      <c r="G22" s="1">
        <v>4765.0</v>
      </c>
      <c r="I22" s="43" t="s">
        <v>1043</v>
      </c>
      <c r="J22" s="39">
        <f t="shared" ref="J22:O22" si="11">J18/J4</f>
        <v>0.2807809502</v>
      </c>
      <c r="K22" s="39">
        <f t="shared" si="11"/>
        <v>0.9082949309</v>
      </c>
      <c r="L22" s="39">
        <f t="shared" si="11"/>
        <v>0.9093045113</v>
      </c>
      <c r="M22" s="39">
        <f t="shared" si="11"/>
        <v>0.9062042013</v>
      </c>
      <c r="N22" s="39">
        <f t="shared" si="11"/>
        <v>0.9088682019</v>
      </c>
      <c r="O22" s="39">
        <f t="shared" si="11"/>
        <v>0.1896869245</v>
      </c>
    </row>
    <row r="23">
      <c r="A23" s="1" t="s">
        <v>1034</v>
      </c>
      <c r="B23" s="1">
        <v>401501.0</v>
      </c>
      <c r="C23" s="1">
        <v>3571488.0</v>
      </c>
      <c r="D23" s="1">
        <v>3564126.0</v>
      </c>
      <c r="E23" s="1">
        <v>3601130.0</v>
      </c>
      <c r="F23" s="1">
        <v>3586668.0</v>
      </c>
      <c r="G23" s="1">
        <v>110625.0</v>
      </c>
      <c r="I23" s="43" t="s">
        <v>1044</v>
      </c>
      <c r="J23" s="39">
        <f t="shared" ref="J23:O23" si="12">J19/J5</f>
        <v>0.7058139535</v>
      </c>
      <c r="K23" s="39">
        <f t="shared" si="12"/>
        <v>1.489156627</v>
      </c>
      <c r="L23" s="39">
        <f t="shared" si="12"/>
        <v>1.473257699</v>
      </c>
      <c r="M23" s="39">
        <f t="shared" si="12"/>
        <v>1.473257699</v>
      </c>
      <c r="N23" s="39">
        <f t="shared" si="12"/>
        <v>1.473257699</v>
      </c>
      <c r="O23" s="39">
        <f t="shared" si="12"/>
        <v>0.7823129252</v>
      </c>
    </row>
    <row r="24">
      <c r="A24" s="1" t="s">
        <v>1036</v>
      </c>
      <c r="B24" s="8">
        <f t="shared" ref="B24:G24" si="13">B21/B23</f>
        <v>4.31282612</v>
      </c>
      <c r="C24" s="8">
        <f t="shared" si="13"/>
        <v>4.440843704</v>
      </c>
      <c r="D24" s="8">
        <f t="shared" si="13"/>
        <v>4.439566671</v>
      </c>
      <c r="E24" s="8">
        <f t="shared" si="13"/>
        <v>4.440112409</v>
      </c>
      <c r="F24" s="8">
        <f t="shared" si="13"/>
        <v>4.440044911</v>
      </c>
      <c r="G24" s="8">
        <f t="shared" si="13"/>
        <v>3.974987571</v>
      </c>
      <c r="I24" s="43" t="s">
        <v>1045</v>
      </c>
      <c r="J24" s="43" t="s">
        <v>1046</v>
      </c>
      <c r="K24" s="43" t="s">
        <v>1046</v>
      </c>
      <c r="L24" s="43" t="s">
        <v>1046</v>
      </c>
      <c r="M24" s="43" t="s">
        <v>1046</v>
      </c>
      <c r="N24" s="43" t="s">
        <v>1046</v>
      </c>
      <c r="O24" s="43" t="s">
        <v>1046</v>
      </c>
    </row>
    <row r="25">
      <c r="A25" s="1" t="s">
        <v>1038</v>
      </c>
      <c r="B25" s="8">
        <f t="shared" ref="B25:G25" si="14">B22/B23</f>
        <v>1.59041696</v>
      </c>
      <c r="C25" s="8">
        <f t="shared" si="14"/>
        <v>1.86357815</v>
      </c>
      <c r="D25" s="8">
        <f t="shared" si="14"/>
        <v>1.861862347</v>
      </c>
      <c r="E25" s="8">
        <f t="shared" si="14"/>
        <v>1.862415686</v>
      </c>
      <c r="F25" s="8">
        <f t="shared" si="14"/>
        <v>1.862358044</v>
      </c>
      <c r="G25" s="8">
        <f t="shared" si="14"/>
        <v>0.04307344633</v>
      </c>
    </row>
    <row r="27">
      <c r="A27" s="1" t="s">
        <v>1047</v>
      </c>
    </row>
    <row r="28">
      <c r="A28" s="1" t="s">
        <v>1030</v>
      </c>
      <c r="B28" s="8">
        <f t="shared" ref="B28:G28" si="15">B14/B21</f>
        <v>30016.3131</v>
      </c>
      <c r="C28" s="8">
        <f t="shared" si="15"/>
        <v>30000.17841</v>
      </c>
      <c r="D28" s="8">
        <f t="shared" si="15"/>
        <v>30000.12867</v>
      </c>
      <c r="E28" s="8">
        <f t="shared" si="15"/>
        <v>30000.16539</v>
      </c>
      <c r="F28" s="8">
        <f t="shared" si="15"/>
        <v>30000.15956</v>
      </c>
      <c r="G28" s="8">
        <f t="shared" si="15"/>
        <v>30026.46264</v>
      </c>
    </row>
    <row r="29">
      <c r="A29" s="1" t="s">
        <v>1032</v>
      </c>
      <c r="B29" s="8">
        <f t="shared" ref="B29:G29" si="16">B15/B22</f>
        <v>30012.92515</v>
      </c>
      <c r="C29" s="8">
        <f t="shared" si="16"/>
        <v>30000.00905</v>
      </c>
      <c r="D29" s="8">
        <f t="shared" si="16"/>
        <v>30000.00972</v>
      </c>
      <c r="E29" s="8">
        <f t="shared" si="16"/>
        <v>30000.00608</v>
      </c>
      <c r="F29" s="8">
        <f t="shared" si="16"/>
        <v>30000.00767</v>
      </c>
      <c r="G29" s="8">
        <f t="shared" si="16"/>
        <v>30191.69171</v>
      </c>
    </row>
    <row r="30">
      <c r="A30" s="1" t="s">
        <v>1034</v>
      </c>
      <c r="B30" s="8">
        <f t="shared" ref="B30:G30" si="17">B16/B23</f>
        <v>30029.03233</v>
      </c>
      <c r="C30" s="8">
        <f t="shared" si="17"/>
        <v>30000.46104</v>
      </c>
      <c r="D30" s="8">
        <f t="shared" si="17"/>
        <v>30000.38189</v>
      </c>
      <c r="E30" s="8">
        <f t="shared" si="17"/>
        <v>30000.43885</v>
      </c>
      <c r="F30" s="8">
        <f t="shared" si="17"/>
        <v>30000.43493</v>
      </c>
      <c r="G30" s="8">
        <f t="shared" si="17"/>
        <v>30051.55136</v>
      </c>
    </row>
    <row r="31">
      <c r="A31" s="1" t="s">
        <v>1036</v>
      </c>
      <c r="B31" s="8">
        <f t="shared" ref="B31:G31" si="18">B17/B24</f>
        <v>0.9995764357</v>
      </c>
      <c r="C31" s="8">
        <f t="shared" si="18"/>
        <v>0.9999905789</v>
      </c>
      <c r="D31" s="8">
        <f t="shared" si="18"/>
        <v>0.9999915592</v>
      </c>
      <c r="E31" s="8">
        <f t="shared" si="18"/>
        <v>0.9999908851</v>
      </c>
      <c r="F31" s="8">
        <f t="shared" si="18"/>
        <v>0.9999908209</v>
      </c>
      <c r="G31" s="8">
        <f t="shared" si="18"/>
        <v>0.9991651439</v>
      </c>
    </row>
    <row r="32">
      <c r="A32" s="1" t="s">
        <v>1038</v>
      </c>
      <c r="B32" s="8">
        <f t="shared" ref="B32:G32" si="19">B18/B25</f>
        <v>0.999463613</v>
      </c>
      <c r="C32" s="8">
        <f t="shared" si="19"/>
        <v>0.9999849339</v>
      </c>
      <c r="D32" s="8">
        <f t="shared" si="19"/>
        <v>0.9999875945</v>
      </c>
      <c r="E32" s="8">
        <f t="shared" si="19"/>
        <v>0.9999855746</v>
      </c>
      <c r="F32" s="8">
        <f t="shared" si="19"/>
        <v>0.9999857581</v>
      </c>
      <c r="G32" s="8">
        <f t="shared" si="19"/>
        <v>1.004663332</v>
      </c>
    </row>
    <row r="35">
      <c r="A35" s="1" t="s">
        <v>1048</v>
      </c>
    </row>
    <row r="36">
      <c r="A36" s="1" t="s">
        <v>1028</v>
      </c>
    </row>
    <row r="37">
      <c r="A37" s="1" t="s">
        <v>1030</v>
      </c>
      <c r="B37" s="1">
        <v>17681.0</v>
      </c>
      <c r="C37" s="1">
        <v>5685.0</v>
      </c>
      <c r="D37" s="1">
        <v>5542.0</v>
      </c>
      <c r="E37" s="1">
        <v>5196.0</v>
      </c>
      <c r="F37" s="1">
        <v>5194.0</v>
      </c>
      <c r="G37" s="1">
        <v>4388.0</v>
      </c>
    </row>
    <row r="38">
      <c r="A38" s="1" t="s">
        <v>1032</v>
      </c>
      <c r="B38" s="1">
        <v>2488.0</v>
      </c>
      <c r="C38" s="1">
        <v>1971.0</v>
      </c>
      <c r="D38" s="1">
        <v>1935.0</v>
      </c>
      <c r="E38" s="1">
        <v>1855.0</v>
      </c>
      <c r="F38" s="1">
        <v>1855.0</v>
      </c>
      <c r="G38" s="1">
        <v>412.0</v>
      </c>
    </row>
    <row r="39">
      <c r="A39" s="1" t="s">
        <v>1049</v>
      </c>
      <c r="B39" s="1">
        <v>8861.0</v>
      </c>
      <c r="C39" s="1">
        <v>2170.0</v>
      </c>
      <c r="D39" s="1">
        <v>2128.0</v>
      </c>
      <c r="E39" s="1">
        <v>2047.0</v>
      </c>
      <c r="F39" s="1">
        <v>2041.0</v>
      </c>
      <c r="G39" s="1">
        <v>2172.0</v>
      </c>
    </row>
    <row r="40">
      <c r="A40" s="1" t="s">
        <v>1050</v>
      </c>
      <c r="B40" s="8">
        <f t="shared" ref="B40:G40" si="20">B37/B39</f>
        <v>1.995372983</v>
      </c>
      <c r="C40" s="8">
        <f t="shared" si="20"/>
        <v>2.619815668</v>
      </c>
      <c r="D40" s="8">
        <f t="shared" si="20"/>
        <v>2.604323308</v>
      </c>
      <c r="E40" s="8">
        <f t="shared" si="20"/>
        <v>2.538348803</v>
      </c>
      <c r="F40" s="8">
        <f t="shared" si="20"/>
        <v>2.544830965</v>
      </c>
      <c r="G40" s="8">
        <f t="shared" si="20"/>
        <v>2.020257827</v>
      </c>
    </row>
    <row r="41">
      <c r="A41" s="1" t="s">
        <v>1051</v>
      </c>
      <c r="B41" s="8">
        <f t="shared" ref="B41:G41" si="21">B38/B39</f>
        <v>0.2807809502</v>
      </c>
      <c r="C41" s="8">
        <f t="shared" si="21"/>
        <v>0.9082949309</v>
      </c>
      <c r="D41" s="8">
        <f t="shared" si="21"/>
        <v>0.9093045113</v>
      </c>
      <c r="E41" s="8">
        <f t="shared" si="21"/>
        <v>0.9062042013</v>
      </c>
      <c r="F41" s="8">
        <f t="shared" si="21"/>
        <v>0.9088682019</v>
      </c>
      <c r="G41" s="8">
        <f t="shared" si="21"/>
        <v>0.1896869245</v>
      </c>
    </row>
    <row r="43">
      <c r="A43" s="1" t="s">
        <v>926</v>
      </c>
    </row>
    <row r="44">
      <c r="A44" s="1" t="s">
        <v>1030</v>
      </c>
      <c r="B44" s="1">
        <v>2015.0</v>
      </c>
      <c r="C44" s="1">
        <v>3689.0</v>
      </c>
      <c r="D44" s="1">
        <v>3635.0</v>
      </c>
      <c r="E44" s="1">
        <v>3635.0</v>
      </c>
      <c r="F44" s="1">
        <v>3635.0</v>
      </c>
      <c r="G44" s="1">
        <v>385.0</v>
      </c>
    </row>
    <row r="45">
      <c r="A45" s="1" t="s">
        <v>1032</v>
      </c>
      <c r="B45" s="1">
        <v>607.0</v>
      </c>
      <c r="C45" s="1">
        <v>1854.0</v>
      </c>
      <c r="D45" s="1">
        <v>1818.0</v>
      </c>
      <c r="E45" s="1">
        <v>1818.0</v>
      </c>
      <c r="F45" s="1">
        <v>1818.0</v>
      </c>
      <c r="G45" s="1">
        <v>115.0</v>
      </c>
      <c r="L45" s="1">
        <v>1731604.0</v>
      </c>
    </row>
    <row r="46">
      <c r="A46" s="1" t="s">
        <v>1049</v>
      </c>
      <c r="B46" s="1">
        <v>860.0</v>
      </c>
      <c r="C46" s="1">
        <v>1245.0</v>
      </c>
      <c r="D46" s="1">
        <v>1234.0</v>
      </c>
      <c r="E46" s="1">
        <v>1234.0</v>
      </c>
      <c r="F46" s="1">
        <v>1234.0</v>
      </c>
      <c r="G46" s="1">
        <v>147.0</v>
      </c>
      <c r="L46" s="1">
        <v>1.586042E7</v>
      </c>
    </row>
    <row r="47">
      <c r="A47" s="1" t="s">
        <v>1050</v>
      </c>
      <c r="B47" s="8">
        <f t="shared" ref="B47:G47" si="22">B44/B46</f>
        <v>2.343023256</v>
      </c>
      <c r="C47" s="8">
        <f t="shared" si="22"/>
        <v>2.963052209</v>
      </c>
      <c r="D47" s="8">
        <f t="shared" si="22"/>
        <v>2.945705024</v>
      </c>
      <c r="E47" s="8">
        <f t="shared" si="22"/>
        <v>2.945705024</v>
      </c>
      <c r="F47" s="8">
        <f t="shared" si="22"/>
        <v>2.945705024</v>
      </c>
      <c r="G47" s="8">
        <f t="shared" si="22"/>
        <v>2.619047619</v>
      </c>
      <c r="L47" s="1">
        <v>1.5823175E7</v>
      </c>
    </row>
    <row r="48">
      <c r="A48" s="1" t="s">
        <v>1051</v>
      </c>
      <c r="B48" s="8">
        <f t="shared" ref="B48:G48" si="23">B45/B46</f>
        <v>0.7058139535</v>
      </c>
      <c r="C48" s="8">
        <f t="shared" si="23"/>
        <v>1.489156627</v>
      </c>
      <c r="D48" s="8">
        <f t="shared" si="23"/>
        <v>1.473257699</v>
      </c>
      <c r="E48" s="8">
        <f t="shared" si="23"/>
        <v>1.473257699</v>
      </c>
      <c r="F48" s="8">
        <f t="shared" si="23"/>
        <v>1.473257699</v>
      </c>
      <c r="G48" s="8">
        <f t="shared" si="23"/>
        <v>0.7823129252</v>
      </c>
      <c r="L48" s="1">
        <v>1.5989422E7</v>
      </c>
    </row>
    <row r="49">
      <c r="L49" s="1">
        <v>1.5924967E7</v>
      </c>
    </row>
    <row r="50">
      <c r="A50" s="1" t="s">
        <v>1047</v>
      </c>
      <c r="L50" s="1">
        <v>439733.0</v>
      </c>
    </row>
    <row r="51">
      <c r="A51" s="1" t="s">
        <v>1030</v>
      </c>
      <c r="B51" s="8">
        <f t="shared" ref="B51:G51" si="24">B37/B44</f>
        <v>8.774689826</v>
      </c>
      <c r="C51" s="8">
        <f t="shared" si="24"/>
        <v>1.54106804</v>
      </c>
      <c r="D51" s="8">
        <f t="shared" si="24"/>
        <v>1.524621733</v>
      </c>
      <c r="E51" s="8">
        <f t="shared" si="24"/>
        <v>1.429436039</v>
      </c>
      <c r="F51" s="8">
        <f t="shared" si="24"/>
        <v>1.428885832</v>
      </c>
      <c r="G51" s="8">
        <f t="shared" si="24"/>
        <v>11.3974026</v>
      </c>
    </row>
    <row r="52">
      <c r="A52" s="1" t="s">
        <v>1032</v>
      </c>
      <c r="B52" s="8">
        <f t="shared" ref="B52:G52" si="25">B38/B45</f>
        <v>4.098846787</v>
      </c>
      <c r="C52" s="8">
        <f t="shared" si="25"/>
        <v>1.063106796</v>
      </c>
      <c r="D52" s="8">
        <f t="shared" si="25"/>
        <v>1.064356436</v>
      </c>
      <c r="E52" s="8">
        <f t="shared" si="25"/>
        <v>1.020352035</v>
      </c>
      <c r="F52" s="8">
        <f t="shared" si="25"/>
        <v>1.020352035</v>
      </c>
      <c r="G52" s="8">
        <f t="shared" si="25"/>
        <v>3.582608696</v>
      </c>
    </row>
    <row r="53">
      <c r="A53" s="1" t="s">
        <v>1049</v>
      </c>
      <c r="B53" s="8">
        <f t="shared" ref="B53:G53" si="26">B46/B39</f>
        <v>0.09705450852</v>
      </c>
      <c r="C53" s="8">
        <f t="shared" si="26"/>
        <v>0.5737327189</v>
      </c>
      <c r="D53" s="8">
        <f t="shared" si="26"/>
        <v>0.579887218</v>
      </c>
      <c r="E53" s="8">
        <f t="shared" si="26"/>
        <v>0.6028334148</v>
      </c>
      <c r="F53" s="8">
        <f t="shared" si="26"/>
        <v>0.6046055855</v>
      </c>
      <c r="G53" s="8">
        <f t="shared" si="26"/>
        <v>0.06767955801</v>
      </c>
    </row>
    <row r="54">
      <c r="A54" s="1" t="s">
        <v>1050</v>
      </c>
      <c r="B54" s="8">
        <f t="shared" ref="B54:G54" si="27">B40/B47</f>
        <v>0.8516232085</v>
      </c>
      <c r="C54" s="8">
        <f t="shared" si="27"/>
        <v>0.8841611567</v>
      </c>
      <c r="D54" s="8">
        <f t="shared" si="27"/>
        <v>0.8841086554</v>
      </c>
      <c r="E54" s="8">
        <f t="shared" si="27"/>
        <v>0.8617118083</v>
      </c>
      <c r="F54" s="8">
        <f t="shared" si="27"/>
        <v>0.8639123552</v>
      </c>
      <c r="G54" s="8">
        <f t="shared" si="27"/>
        <v>0.7713711703</v>
      </c>
    </row>
    <row r="55">
      <c r="A55" s="1" t="s">
        <v>1051</v>
      </c>
      <c r="B55" s="8">
        <f t="shared" ref="B55:G55" si="28">B41/B48</f>
        <v>0.3978115605</v>
      </c>
      <c r="C55" s="8">
        <f t="shared" si="28"/>
        <v>0.6099391526</v>
      </c>
      <c r="D55" s="8">
        <f t="shared" si="28"/>
        <v>0.6172066925</v>
      </c>
      <c r="E55" s="8">
        <f t="shared" si="28"/>
        <v>0.6151023016</v>
      </c>
      <c r="F55" s="8">
        <f t="shared" si="28"/>
        <v>0.6169105397</v>
      </c>
      <c r="G55" s="8">
        <f t="shared" si="28"/>
        <v>0.242469373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29"/>
  </cols>
  <sheetData>
    <row r="5">
      <c r="D5" s="1">
        <v>1.0</v>
      </c>
      <c r="E5" s="1">
        <v>1.0</v>
      </c>
      <c r="F5" s="1">
        <v>4.55968992248062</v>
      </c>
      <c r="G5" s="1">
        <v>8.9532299741602</v>
      </c>
      <c r="H5" s="1">
        <v>57.568992248062</v>
      </c>
    </row>
    <row r="6">
      <c r="D6" s="1">
        <v>2.0</v>
      </c>
      <c r="E6" s="1">
        <v>1.0</v>
      </c>
      <c r="F6" s="1">
        <v>5.03654103692366</v>
      </c>
      <c r="G6" s="1">
        <v>9.9359096996365</v>
      </c>
      <c r="H6" s="1">
        <v>21.311651042663</v>
      </c>
    </row>
    <row r="7">
      <c r="D7" s="1">
        <v>3.0</v>
      </c>
      <c r="E7" s="1">
        <v>1.0</v>
      </c>
      <c r="F7" s="1">
        <v>5.26183017312448</v>
      </c>
      <c r="G7" s="1">
        <v>3.52827699917559</v>
      </c>
      <c r="H7" s="1">
        <v>36.7340478153338</v>
      </c>
    </row>
    <row r="8">
      <c r="D8" s="1">
        <v>4.0</v>
      </c>
      <c r="E8" s="1">
        <v>1.0</v>
      </c>
      <c r="F8" s="1">
        <v>7.43518518518518</v>
      </c>
      <c r="G8" s="1">
        <v>3.31018518518518</v>
      </c>
      <c r="H8" s="1">
        <v>343.814814814814</v>
      </c>
    </row>
    <row r="9">
      <c r="D9" s="1">
        <v>5.0</v>
      </c>
      <c r="E9" s="1">
        <v>1.0</v>
      </c>
      <c r="F9" s="1">
        <v>0.823659333863415</v>
      </c>
      <c r="G9" s="1">
        <v>1.35550843714109</v>
      </c>
      <c r="H9" s="1">
        <v>19.6830108666843</v>
      </c>
    </row>
    <row r="10">
      <c r="D10" s="1">
        <v>6.0</v>
      </c>
      <c r="E10" s="1">
        <v>1.0</v>
      </c>
      <c r="F10" s="1">
        <v>4.96832807147175</v>
      </c>
      <c r="G10" s="1">
        <v>5.61698125881641</v>
      </c>
      <c r="H10" s="1">
        <v>7.48277020218983</v>
      </c>
    </row>
    <row r="11">
      <c r="D11" s="1">
        <v>7.0</v>
      </c>
      <c r="E11" s="1">
        <v>1.0</v>
      </c>
      <c r="F11" s="1">
        <v>5.43239683933274</v>
      </c>
      <c r="G11" s="1">
        <v>4.69549312262218</v>
      </c>
      <c r="H11" s="1">
        <v>32.6005267778753</v>
      </c>
    </row>
    <row r="12">
      <c r="D12" s="1">
        <v>8.0</v>
      </c>
      <c r="E12" s="1">
        <v>1.0</v>
      </c>
      <c r="F12" s="1">
        <v>7.05295338531441</v>
      </c>
      <c r="G12" s="1">
        <v>7.40085263925506</v>
      </c>
      <c r="H12" s="1">
        <v>12.4974476917035</v>
      </c>
    </row>
    <row r="13">
      <c r="D13" s="1">
        <v>9.0</v>
      </c>
      <c r="E13" s="1">
        <v>1.0</v>
      </c>
      <c r="F13" s="1">
        <v>8.16035809643474</v>
      </c>
      <c r="G13" s="1">
        <v>8.43411339720433</v>
      </c>
      <c r="H13" s="1">
        <v>34.9916758284906</v>
      </c>
    </row>
    <row r="14">
      <c r="D14" s="1">
        <v>10.0</v>
      </c>
      <c r="E14" s="1">
        <v>1.0</v>
      </c>
      <c r="F14" s="1">
        <v>7.01204075331892</v>
      </c>
      <c r="G14" s="1">
        <v>8.56406298240197</v>
      </c>
      <c r="H14" s="1">
        <v>68.7841926520531</v>
      </c>
    </row>
    <row r="15">
      <c r="D15" s="1">
        <v>10.5</v>
      </c>
      <c r="E15" s="8">
        <f t="shared" ref="E15:H15" si="1">GEOMEAN(E5:E14)</f>
        <v>1</v>
      </c>
      <c r="F15" s="8">
        <f t="shared" si="1"/>
        <v>4.904977667</v>
      </c>
      <c r="G15" s="8">
        <f t="shared" si="1"/>
        <v>5.367709198</v>
      </c>
      <c r="H15" s="8">
        <f t="shared" si="1"/>
        <v>34.27561349</v>
      </c>
    </row>
    <row r="18">
      <c r="B18" s="51" t="s">
        <v>1052</v>
      </c>
      <c r="C18" s="51" t="s">
        <v>1053</v>
      </c>
    </row>
    <row r="19">
      <c r="B19" s="1" t="s">
        <v>4</v>
      </c>
      <c r="C19" s="1" t="s">
        <v>1054</v>
      </c>
    </row>
    <row r="20">
      <c r="B20" s="1" t="s">
        <v>7</v>
      </c>
      <c r="C20" s="1" t="s">
        <v>1055</v>
      </c>
    </row>
    <row r="21">
      <c r="B21" s="1" t="s">
        <v>9</v>
      </c>
      <c r="C21" s="1" t="s">
        <v>1054</v>
      </c>
    </row>
    <row r="22">
      <c r="B22" s="1" t="s">
        <v>5</v>
      </c>
      <c r="C22" s="1" t="s">
        <v>1056</v>
      </c>
    </row>
    <row r="23">
      <c r="B23" s="1" t="s">
        <v>771</v>
      </c>
      <c r="C23" s="1" t="s">
        <v>1057</v>
      </c>
    </row>
    <row r="24">
      <c r="B24" s="1" t="s">
        <v>16</v>
      </c>
      <c r="C24" s="1" t="s">
        <v>1054</v>
      </c>
    </row>
    <row r="25">
      <c r="B25" s="1" t="s">
        <v>701</v>
      </c>
      <c r="C25" s="1" t="s">
        <v>1058</v>
      </c>
    </row>
    <row r="26">
      <c r="B26" s="1" t="s">
        <v>18</v>
      </c>
      <c r="C26" s="1" t="s">
        <v>1059</v>
      </c>
    </row>
    <row r="27">
      <c r="B27" s="1" t="s">
        <v>14</v>
      </c>
      <c r="C27" s="1" t="s">
        <v>1054</v>
      </c>
    </row>
    <row r="28">
      <c r="B28" s="1" t="s">
        <v>10</v>
      </c>
      <c r="C28" s="1" t="s">
        <v>1054</v>
      </c>
    </row>
    <row r="32">
      <c r="D32" s="8">
        <f t="shared" ref="D32:D35" si="2">SUM(E32:L32)</f>
        <v>55</v>
      </c>
      <c r="E32" s="1">
        <v>55.0</v>
      </c>
    </row>
    <row r="33">
      <c r="D33" s="8">
        <f t="shared" si="2"/>
        <v>478</v>
      </c>
      <c r="E33" s="1">
        <v>133.0</v>
      </c>
      <c r="F33" s="1">
        <v>345.0</v>
      </c>
    </row>
    <row r="34">
      <c r="D34" s="8">
        <f t="shared" si="2"/>
        <v>766</v>
      </c>
      <c r="E34" s="1">
        <v>258.0</v>
      </c>
      <c r="F34" s="1">
        <v>173.0</v>
      </c>
      <c r="G34" s="1">
        <v>177.0</v>
      </c>
      <c r="H34" s="1">
        <v>158.0</v>
      </c>
    </row>
    <row r="35">
      <c r="D35" s="8">
        <f t="shared" si="2"/>
        <v>1703</v>
      </c>
      <c r="E35" s="1">
        <v>193.0</v>
      </c>
      <c r="F35" s="1">
        <v>167.0</v>
      </c>
      <c r="G35" s="1">
        <v>160.0</v>
      </c>
      <c r="H35" s="1">
        <v>222.0</v>
      </c>
      <c r="I35" s="1">
        <v>302.0</v>
      </c>
      <c r="J35" s="1">
        <v>202.0</v>
      </c>
      <c r="K35" s="1">
        <v>199.0</v>
      </c>
      <c r="L35" s="1">
        <v>258.0</v>
      </c>
    </row>
    <row r="37">
      <c r="D37" s="1" t="s">
        <v>1060</v>
      </c>
      <c r="E37" s="1">
        <v>1305.0</v>
      </c>
    </row>
    <row r="38">
      <c r="D38" s="1" t="s">
        <v>1061</v>
      </c>
      <c r="E38" s="1">
        <v>2611.0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</cols>
  <sheetData>
    <row r="1">
      <c r="B1" s="1" t="s">
        <v>924</v>
      </c>
      <c r="C1" s="1" t="s">
        <v>1062</v>
      </c>
    </row>
    <row r="2">
      <c r="A2" s="1" t="s">
        <v>1063</v>
      </c>
      <c r="B2" s="1">
        <v>14.12</v>
      </c>
      <c r="C2" s="1">
        <v>0.9</v>
      </c>
    </row>
    <row r="3">
      <c r="A3" s="1" t="s">
        <v>1064</v>
      </c>
      <c r="B3" s="1">
        <v>11.88</v>
      </c>
      <c r="C3" s="1">
        <v>0.91</v>
      </c>
    </row>
    <row r="4">
      <c r="A4" s="1" t="s">
        <v>1065</v>
      </c>
      <c r="B4" s="1">
        <v>13.21</v>
      </c>
      <c r="C4" s="1">
        <v>0.9</v>
      </c>
    </row>
    <row r="5">
      <c r="A5" s="1" t="s">
        <v>1066</v>
      </c>
      <c r="B5" s="1">
        <v>135.48</v>
      </c>
      <c r="C5" s="1">
        <v>0.9</v>
      </c>
      <c r="P5" s="1">
        <v>1.0</v>
      </c>
      <c r="Q5" s="1" t="s">
        <v>1063</v>
      </c>
      <c r="R5" s="1">
        <v>14.12</v>
      </c>
      <c r="U5" s="1">
        <v>1.0</v>
      </c>
      <c r="V5" s="77" t="s">
        <v>1063</v>
      </c>
      <c r="W5" s="8">
        <f>sum(R5:R7)</f>
        <v>39.21</v>
      </c>
    </row>
    <row r="6">
      <c r="A6" s="1" t="s">
        <v>1067</v>
      </c>
      <c r="B6" s="1">
        <v>147.49</v>
      </c>
      <c r="C6" s="1">
        <v>0.89</v>
      </c>
      <c r="P6" s="1">
        <v>2.0</v>
      </c>
      <c r="Q6" s="1" t="s">
        <v>1064</v>
      </c>
      <c r="R6" s="1">
        <v>11.88</v>
      </c>
      <c r="U6" s="1">
        <v>2.0</v>
      </c>
      <c r="V6" s="17" t="s">
        <v>1066</v>
      </c>
      <c r="W6" s="8">
        <f>sum(R8:R10)</f>
        <v>417.92</v>
      </c>
    </row>
    <row r="7">
      <c r="A7" s="1" t="s">
        <v>1068</v>
      </c>
      <c r="B7" s="1">
        <v>134.95</v>
      </c>
      <c r="C7" s="1">
        <v>0.9</v>
      </c>
      <c r="P7" s="1">
        <v>3.0</v>
      </c>
      <c r="Q7" s="1" t="s">
        <v>1065</v>
      </c>
      <c r="R7" s="1">
        <v>13.21</v>
      </c>
      <c r="U7" s="1">
        <v>3.0</v>
      </c>
      <c r="V7" s="17" t="s">
        <v>1069</v>
      </c>
      <c r="W7" s="8">
        <f t="shared" ref="W7:W9" si="1">R11</f>
        <v>1.08</v>
      </c>
    </row>
    <row r="8">
      <c r="A8" s="1" t="s">
        <v>1069</v>
      </c>
      <c r="B8" s="1">
        <v>1.08</v>
      </c>
      <c r="C8" s="1">
        <v>0.12</v>
      </c>
      <c r="P8" s="1">
        <v>4.0</v>
      </c>
      <c r="Q8" s="1" t="s">
        <v>1066</v>
      </c>
      <c r="R8" s="1">
        <v>135.48</v>
      </c>
      <c r="U8" s="1">
        <v>4.0</v>
      </c>
      <c r="V8" s="77" t="s">
        <v>1070</v>
      </c>
      <c r="W8" s="8">
        <f t="shared" si="1"/>
        <v>11.1</v>
      </c>
    </row>
    <row r="9">
      <c r="A9" s="1" t="s">
        <v>1070</v>
      </c>
      <c r="B9" s="1">
        <v>11.1</v>
      </c>
      <c r="C9" s="1">
        <v>0.9</v>
      </c>
      <c r="P9" s="1">
        <v>5.0</v>
      </c>
      <c r="Q9" s="1" t="s">
        <v>1067</v>
      </c>
      <c r="R9" s="1">
        <v>147.49</v>
      </c>
      <c r="U9" s="1">
        <v>5.0</v>
      </c>
      <c r="V9" s="17" t="s">
        <v>1071</v>
      </c>
      <c r="W9" s="8">
        <f t="shared" si="1"/>
        <v>17.15</v>
      </c>
    </row>
    <row r="10">
      <c r="A10" s="1" t="s">
        <v>1071</v>
      </c>
      <c r="B10" s="1">
        <v>17.15</v>
      </c>
      <c r="C10" s="1">
        <v>0.91</v>
      </c>
      <c r="P10" s="1">
        <v>6.0</v>
      </c>
      <c r="Q10" s="1" t="s">
        <v>1068</v>
      </c>
      <c r="R10" s="1">
        <v>134.95</v>
      </c>
      <c r="U10" s="1">
        <v>6.0</v>
      </c>
      <c r="V10" s="17" t="s">
        <v>1072</v>
      </c>
      <c r="W10" s="8">
        <f>sum(R14:R16)</f>
        <v>18.62</v>
      </c>
    </row>
    <row r="11">
      <c r="A11" s="1" t="s">
        <v>1072</v>
      </c>
      <c r="B11" s="1">
        <v>4.89</v>
      </c>
      <c r="C11" s="1">
        <v>0.86</v>
      </c>
      <c r="P11" s="1">
        <v>7.0</v>
      </c>
      <c r="Q11" s="1" t="s">
        <v>1069</v>
      </c>
      <c r="R11" s="1">
        <v>1.08</v>
      </c>
      <c r="U11" s="1">
        <v>7.0</v>
      </c>
      <c r="V11" s="77" t="s">
        <v>1073</v>
      </c>
      <c r="W11" s="8">
        <f t="shared" ref="W11:W13" si="2">R17</f>
        <v>2.32</v>
      </c>
    </row>
    <row r="12">
      <c r="A12" s="1" t="s">
        <v>1074</v>
      </c>
      <c r="B12" s="1">
        <v>6.95</v>
      </c>
      <c r="C12" s="1">
        <v>0.97</v>
      </c>
      <c r="P12" s="1">
        <v>8.0</v>
      </c>
      <c r="Q12" s="1" t="s">
        <v>1070</v>
      </c>
      <c r="R12" s="1">
        <v>11.1</v>
      </c>
      <c r="U12" s="1">
        <v>8.0</v>
      </c>
      <c r="V12" s="77" t="s">
        <v>1075</v>
      </c>
      <c r="W12" s="8">
        <f t="shared" si="2"/>
        <v>3.45</v>
      </c>
    </row>
    <row r="13">
      <c r="A13" s="1" t="s">
        <v>1076</v>
      </c>
      <c r="B13" s="1">
        <v>6.78</v>
      </c>
      <c r="C13" s="1">
        <v>0.98</v>
      </c>
      <c r="P13" s="1">
        <v>9.0</v>
      </c>
      <c r="Q13" s="1" t="s">
        <v>1071</v>
      </c>
      <c r="R13" s="1">
        <v>17.15</v>
      </c>
      <c r="U13" s="1">
        <v>9.0</v>
      </c>
      <c r="V13" s="77" t="s">
        <v>1077</v>
      </c>
      <c r="W13" s="8">
        <f t="shared" si="2"/>
        <v>3.91</v>
      </c>
    </row>
    <row r="14">
      <c r="A14" s="1" t="s">
        <v>1073</v>
      </c>
      <c r="B14" s="1">
        <v>2.32</v>
      </c>
      <c r="C14" s="1">
        <v>0.37</v>
      </c>
      <c r="P14" s="1">
        <v>10.0</v>
      </c>
      <c r="Q14" s="1" t="s">
        <v>1072</v>
      </c>
      <c r="R14" s="1">
        <v>4.89</v>
      </c>
      <c r="U14" s="1">
        <v>10.0</v>
      </c>
      <c r="V14" s="77" t="s">
        <v>1078</v>
      </c>
      <c r="W14" s="8">
        <f>sum(R20:R21)</f>
        <v>4.19</v>
      </c>
    </row>
    <row r="15">
      <c r="A15" s="1" t="s">
        <v>1075</v>
      </c>
      <c r="B15" s="1">
        <v>3.45</v>
      </c>
      <c r="C15" s="1">
        <v>0.5</v>
      </c>
      <c r="P15" s="1">
        <v>11.0</v>
      </c>
      <c r="Q15" s="1" t="s">
        <v>1074</v>
      </c>
      <c r="R15" s="1">
        <v>6.95</v>
      </c>
    </row>
    <row r="16">
      <c r="A16" s="1" t="s">
        <v>1077</v>
      </c>
      <c r="B16" s="1">
        <v>3.91</v>
      </c>
      <c r="C16" s="1">
        <v>0.59</v>
      </c>
      <c r="P16" s="1">
        <v>12.0</v>
      </c>
      <c r="Q16" s="1" t="s">
        <v>1076</v>
      </c>
      <c r="R16" s="1">
        <v>6.78</v>
      </c>
    </row>
    <row r="17">
      <c r="A17" s="1" t="s">
        <v>1078</v>
      </c>
      <c r="B17" s="1">
        <v>2.09</v>
      </c>
      <c r="C17" s="1">
        <v>0.23</v>
      </c>
      <c r="P17" s="1">
        <v>13.0</v>
      </c>
      <c r="Q17" s="1" t="s">
        <v>1073</v>
      </c>
      <c r="R17" s="1">
        <v>2.32</v>
      </c>
    </row>
    <row r="18">
      <c r="A18" s="1" t="s">
        <v>1079</v>
      </c>
      <c r="B18" s="1">
        <v>2.1</v>
      </c>
      <c r="C18" s="1">
        <v>0.19</v>
      </c>
      <c r="P18" s="1">
        <v>14.0</v>
      </c>
      <c r="Q18" s="1" t="s">
        <v>1075</v>
      </c>
      <c r="R18" s="1">
        <v>3.45</v>
      </c>
    </row>
    <row r="19">
      <c r="P19" s="1">
        <v>15.0</v>
      </c>
      <c r="Q19" s="1" t="s">
        <v>1077</v>
      </c>
      <c r="R19" s="1">
        <v>3.91</v>
      </c>
    </row>
    <row r="20">
      <c r="B20" s="1" t="s">
        <v>1080</v>
      </c>
      <c r="D20" s="1" t="s">
        <v>1081</v>
      </c>
      <c r="P20" s="1">
        <v>16.0</v>
      </c>
      <c r="Q20" s="1" t="s">
        <v>1078</v>
      </c>
      <c r="R20" s="1">
        <v>2.09</v>
      </c>
    </row>
    <row r="21">
      <c r="A21" s="1" t="s">
        <v>4</v>
      </c>
      <c r="B21" s="1">
        <v>1.38</v>
      </c>
      <c r="C21" s="1">
        <v>0.16</v>
      </c>
      <c r="D21" s="1">
        <v>11.7</v>
      </c>
      <c r="P21" s="1">
        <v>17.0</v>
      </c>
      <c r="Q21" s="1" t="s">
        <v>1079</v>
      </c>
      <c r="R21" s="1">
        <v>2.1</v>
      </c>
    </row>
    <row r="22">
      <c r="A22" s="1" t="s">
        <v>7</v>
      </c>
      <c r="B22" s="1">
        <v>20.39</v>
      </c>
      <c r="C22" s="1">
        <v>0.6</v>
      </c>
      <c r="D22" s="1">
        <v>374.44</v>
      </c>
      <c r="P22" s="1">
        <v>18.5</v>
      </c>
      <c r="Q22" s="1" t="s">
        <v>720</v>
      </c>
      <c r="R22" s="8">
        <f>GEOMEAN(R5:R21)</f>
        <v>9.459486106</v>
      </c>
    </row>
    <row r="23">
      <c r="A23" s="1" t="s">
        <v>9</v>
      </c>
      <c r="B23" s="1">
        <v>3.33</v>
      </c>
      <c r="C23" s="1">
        <v>0.27</v>
      </c>
      <c r="D23" s="1">
        <v>40.95</v>
      </c>
    </row>
    <row r="24">
      <c r="A24" s="1" t="s">
        <v>5</v>
      </c>
      <c r="B24" s="1">
        <v>9.33</v>
      </c>
      <c r="C24" s="1">
        <v>0.97</v>
      </c>
      <c r="D24" s="1">
        <v>181.21</v>
      </c>
    </row>
    <row r="25">
      <c r="A25" s="1" t="s">
        <v>16</v>
      </c>
      <c r="B25" s="1">
        <v>2.82</v>
      </c>
      <c r="C25" s="1">
        <v>0.28</v>
      </c>
      <c r="D25" s="1">
        <v>30.68</v>
      </c>
    </row>
    <row r="26">
      <c r="A26" s="1" t="s">
        <v>701</v>
      </c>
      <c r="B26" s="1">
        <v>2.64</v>
      </c>
      <c r="C26" s="1">
        <v>0.21</v>
      </c>
      <c r="D26" s="1">
        <v>26.9</v>
      </c>
    </row>
    <row r="27">
      <c r="A27" s="1" t="s">
        <v>18</v>
      </c>
      <c r="B27" s="1">
        <v>19.42</v>
      </c>
      <c r="C27" s="1">
        <v>0.39</v>
      </c>
      <c r="D27" s="1">
        <v>368.59</v>
      </c>
    </row>
    <row r="28">
      <c r="A28" s="1" t="s">
        <v>14</v>
      </c>
      <c r="B28" s="1">
        <v>1.89</v>
      </c>
      <c r="C28" s="1">
        <v>0.19</v>
      </c>
      <c r="D28" s="1">
        <v>18.15</v>
      </c>
    </row>
    <row r="29">
      <c r="A29" s="1" t="s">
        <v>10</v>
      </c>
      <c r="B29" s="1">
        <v>42.06</v>
      </c>
      <c r="C29" s="1">
        <v>0.77</v>
      </c>
      <c r="D29" s="1">
        <v>765.39</v>
      </c>
    </row>
    <row r="32">
      <c r="A32" s="17"/>
      <c r="B32" s="15" t="s">
        <v>1082</v>
      </c>
      <c r="C32" s="17" t="s">
        <v>1081</v>
      </c>
    </row>
    <row r="33">
      <c r="A33" s="17" t="s">
        <v>4</v>
      </c>
      <c r="B33" s="24">
        <v>1.38</v>
      </c>
      <c r="C33" s="1">
        <v>2.33</v>
      </c>
    </row>
    <row r="34">
      <c r="A34" s="17" t="s">
        <v>7</v>
      </c>
      <c r="B34" s="24">
        <v>20.39</v>
      </c>
      <c r="C34" s="1">
        <v>8.45</v>
      </c>
    </row>
    <row r="35">
      <c r="A35" s="17" t="s">
        <v>9</v>
      </c>
      <c r="B35" s="24">
        <v>3.33</v>
      </c>
      <c r="C35" s="1">
        <v>1.6</v>
      </c>
    </row>
    <row r="36">
      <c r="A36" s="17" t="s">
        <v>5</v>
      </c>
      <c r="B36" s="24">
        <v>9.33</v>
      </c>
      <c r="C36" s="1">
        <v>4.63</v>
      </c>
    </row>
    <row r="37">
      <c r="A37" s="17" t="s">
        <v>16</v>
      </c>
      <c r="B37" s="24">
        <v>2.82</v>
      </c>
      <c r="C37" s="1">
        <v>7.25</v>
      </c>
    </row>
    <row r="38">
      <c r="A38" s="17" t="s">
        <v>701</v>
      </c>
      <c r="B38" s="24">
        <v>2.64</v>
      </c>
      <c r="C38" s="1">
        <v>1.95</v>
      </c>
    </row>
    <row r="39">
      <c r="A39" s="17" t="s">
        <v>18</v>
      </c>
      <c r="B39" s="24">
        <v>19.42</v>
      </c>
      <c r="C39" s="1">
        <v>3.42</v>
      </c>
    </row>
    <row r="40">
      <c r="A40" s="17" t="s">
        <v>14</v>
      </c>
      <c r="B40" s="24">
        <v>1.89</v>
      </c>
      <c r="C40" s="1">
        <v>1.49</v>
      </c>
    </row>
    <row r="41">
      <c r="A41" s="17" t="s">
        <v>10</v>
      </c>
      <c r="B41" s="24">
        <v>42.06</v>
      </c>
      <c r="C41" s="1">
        <v>5.89</v>
      </c>
    </row>
    <row r="43">
      <c r="F43" s="1">
        <v>0.68</v>
      </c>
    </row>
    <row r="44">
      <c r="F44" s="1">
        <v>4.1</v>
      </c>
    </row>
    <row r="45">
      <c r="F45" s="1">
        <v>0.24</v>
      </c>
    </row>
    <row r="46">
      <c r="A46" s="1">
        <v>1.0</v>
      </c>
      <c r="B46" s="24">
        <v>1.38</v>
      </c>
      <c r="C46" s="1">
        <v>2.33</v>
      </c>
      <c r="F46" s="1">
        <v>2.64</v>
      </c>
    </row>
    <row r="47">
      <c r="A47" s="1">
        <v>2.0</v>
      </c>
      <c r="B47" s="24">
        <v>20.39</v>
      </c>
      <c r="C47" s="1">
        <v>8.45</v>
      </c>
      <c r="F47" s="1">
        <v>5.78</v>
      </c>
    </row>
    <row r="48">
      <c r="A48" s="1">
        <v>3.0</v>
      </c>
      <c r="B48" s="24">
        <v>3.33</v>
      </c>
      <c r="C48" s="1">
        <v>1.6</v>
      </c>
      <c r="F48" s="1">
        <v>0.36</v>
      </c>
    </row>
    <row r="49">
      <c r="A49" s="1">
        <v>4.0</v>
      </c>
      <c r="B49" s="24">
        <v>9.33</v>
      </c>
      <c r="C49" s="1">
        <v>4.63</v>
      </c>
      <c r="F49" s="1">
        <v>0.43</v>
      </c>
    </row>
    <row r="50">
      <c r="A50" s="1">
        <v>5.0</v>
      </c>
      <c r="B50" s="24">
        <v>2.82</v>
      </c>
      <c r="C50" s="1">
        <v>7.25</v>
      </c>
      <c r="F50" s="1">
        <v>1.78</v>
      </c>
    </row>
    <row r="51">
      <c r="A51" s="1">
        <v>6.0</v>
      </c>
      <c r="B51" s="24">
        <v>2.64</v>
      </c>
      <c r="C51" s="1">
        <v>1.95</v>
      </c>
      <c r="F51" s="1">
        <v>0.32</v>
      </c>
    </row>
    <row r="52">
      <c r="A52" s="1">
        <v>7.0</v>
      </c>
      <c r="B52" s="24">
        <v>19.42</v>
      </c>
      <c r="C52" s="1">
        <v>3.42</v>
      </c>
      <c r="F52" s="1">
        <v>1.51</v>
      </c>
    </row>
    <row r="53">
      <c r="A53" s="1">
        <v>8.0</v>
      </c>
      <c r="B53" s="24">
        <v>1.89</v>
      </c>
      <c r="C53" s="1">
        <v>1.49</v>
      </c>
    </row>
    <row r="54">
      <c r="A54" s="1">
        <v>9.0</v>
      </c>
      <c r="B54" s="24">
        <v>42.06</v>
      </c>
      <c r="C54" s="1">
        <v>5.89</v>
      </c>
    </row>
    <row r="56">
      <c r="A56" s="1">
        <v>11.0</v>
      </c>
      <c r="B56" s="8">
        <f t="shared" ref="B56:C56" si="3">GEOMEAN(B46:B54)</f>
        <v>5.997995964</v>
      </c>
      <c r="C56" s="8">
        <f t="shared" si="3"/>
        <v>3.407230725</v>
      </c>
    </row>
    <row r="64">
      <c r="E64" s="24">
        <v>14.12</v>
      </c>
    </row>
    <row r="65">
      <c r="E65" s="24">
        <v>11.88</v>
      </c>
    </row>
    <row r="66">
      <c r="E66" s="24">
        <v>13.21</v>
      </c>
    </row>
    <row r="67">
      <c r="E67" s="24">
        <v>135.48</v>
      </c>
    </row>
    <row r="68">
      <c r="E68" s="24">
        <v>147.49</v>
      </c>
    </row>
    <row r="69">
      <c r="E69" s="24">
        <v>134.95</v>
      </c>
    </row>
    <row r="70">
      <c r="E70" s="24">
        <v>1.08</v>
      </c>
    </row>
    <row r="71">
      <c r="E71" s="24">
        <v>11.1</v>
      </c>
    </row>
    <row r="72">
      <c r="E72" s="24">
        <v>17.15</v>
      </c>
    </row>
    <row r="73">
      <c r="E73" s="24">
        <v>4.89</v>
      </c>
    </row>
    <row r="74">
      <c r="E74" s="24">
        <v>6.95</v>
      </c>
    </row>
    <row r="75">
      <c r="E75" s="24">
        <v>6.78</v>
      </c>
    </row>
    <row r="76">
      <c r="E76" s="24">
        <v>2.32</v>
      </c>
    </row>
    <row r="77">
      <c r="E77" s="24">
        <v>3.45</v>
      </c>
    </row>
    <row r="78">
      <c r="E78" s="24">
        <v>3.91</v>
      </c>
    </row>
    <row r="79">
      <c r="E79" s="24">
        <v>2.09</v>
      </c>
    </row>
    <row r="80">
      <c r="E80" s="24">
        <v>2.1</v>
      </c>
    </row>
    <row r="81">
      <c r="E81" s="24">
        <v>1.38</v>
      </c>
    </row>
    <row r="82">
      <c r="E82" s="24">
        <v>20.39</v>
      </c>
    </row>
    <row r="83">
      <c r="E83" s="24">
        <v>3.33</v>
      </c>
    </row>
    <row r="84">
      <c r="E84" s="24">
        <v>9.33</v>
      </c>
    </row>
    <row r="85">
      <c r="E85" s="24">
        <v>2.82</v>
      </c>
    </row>
    <row r="86">
      <c r="E86" s="24">
        <v>2.64</v>
      </c>
    </row>
    <row r="87">
      <c r="E87" s="24">
        <v>19.42</v>
      </c>
    </row>
    <row r="88">
      <c r="E88" s="24">
        <v>1.89</v>
      </c>
    </row>
    <row r="89">
      <c r="E89" s="24">
        <v>42.06</v>
      </c>
    </row>
    <row r="90">
      <c r="E90" s="8">
        <f>GEOMEAN(E64:E89)</f>
        <v>8.07936201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58.43"/>
  </cols>
  <sheetData>
    <row r="1">
      <c r="A1" s="1" t="s">
        <v>353</v>
      </c>
      <c r="B1" s="1" t="s">
        <v>354</v>
      </c>
      <c r="C1" s="1"/>
    </row>
    <row r="2">
      <c r="A2" s="12" t="s">
        <v>355</v>
      </c>
      <c r="B2" s="1" t="s">
        <v>356</v>
      </c>
    </row>
    <row r="3">
      <c r="A3" s="1" t="s">
        <v>357</v>
      </c>
      <c r="B3" s="1" t="s">
        <v>358</v>
      </c>
    </row>
    <row r="4">
      <c r="A4" s="1" t="s">
        <v>359</v>
      </c>
      <c r="B4" s="1" t="s">
        <v>360</v>
      </c>
    </row>
    <row r="5">
      <c r="A5" s="1" t="s">
        <v>361</v>
      </c>
      <c r="B5" s="1" t="s">
        <v>362</v>
      </c>
    </row>
    <row r="6">
      <c r="A6" s="1" t="s">
        <v>363</v>
      </c>
      <c r="B6" s="1" t="s">
        <v>364</v>
      </c>
    </row>
    <row r="7">
      <c r="A7" s="1" t="s">
        <v>365</v>
      </c>
      <c r="B7" s="1" t="s">
        <v>366</v>
      </c>
    </row>
    <row r="8">
      <c r="A8" s="1" t="s">
        <v>367</v>
      </c>
      <c r="B8" s="1" t="s">
        <v>368</v>
      </c>
    </row>
    <row r="9">
      <c r="A9" s="1" t="s">
        <v>369</v>
      </c>
      <c r="B9" s="1" t="s">
        <v>370</v>
      </c>
    </row>
    <row r="10">
      <c r="A10" s="12" t="s">
        <v>371</v>
      </c>
      <c r="B10" s="1" t="s">
        <v>372</v>
      </c>
    </row>
    <row r="11">
      <c r="A11" s="1" t="s">
        <v>373</v>
      </c>
      <c r="B11" s="1" t="s">
        <v>374</v>
      </c>
    </row>
    <row r="12">
      <c r="A12" s="1" t="s">
        <v>375</v>
      </c>
      <c r="B12" s="1" t="s">
        <v>376</v>
      </c>
    </row>
    <row r="13">
      <c r="A13" s="1" t="s">
        <v>377</v>
      </c>
      <c r="B13" s="13" t="s">
        <v>378</v>
      </c>
    </row>
    <row r="14">
      <c r="A14" s="1" t="s">
        <v>379</v>
      </c>
    </row>
    <row r="15">
      <c r="A15" s="1" t="s">
        <v>380</v>
      </c>
    </row>
    <row r="16">
      <c r="A16" s="1" t="s">
        <v>381</v>
      </c>
      <c r="B16" s="1" t="s">
        <v>382</v>
      </c>
    </row>
    <row r="17">
      <c r="A17" s="1" t="s">
        <v>383</v>
      </c>
    </row>
    <row r="18">
      <c r="A18" s="1" t="s">
        <v>384</v>
      </c>
      <c r="B18" s="1" t="s">
        <v>385</v>
      </c>
    </row>
    <row r="19">
      <c r="A19" s="1" t="s">
        <v>386</v>
      </c>
    </row>
    <row r="20">
      <c r="A20" s="1" t="s">
        <v>387</v>
      </c>
      <c r="B20" s="1" t="s">
        <v>388</v>
      </c>
    </row>
    <row r="21">
      <c r="A21" s="12" t="s">
        <v>389</v>
      </c>
      <c r="B21" s="1" t="s">
        <v>390</v>
      </c>
    </row>
    <row r="22">
      <c r="A22" s="1" t="s">
        <v>391</v>
      </c>
      <c r="B22" s="1" t="s">
        <v>392</v>
      </c>
    </row>
    <row r="23">
      <c r="A23" s="1" t="s">
        <v>393</v>
      </c>
      <c r="B23" s="1" t="s">
        <v>394</v>
      </c>
    </row>
    <row r="24">
      <c r="A24" s="1" t="s">
        <v>395</v>
      </c>
      <c r="B24" s="1" t="s">
        <v>396</v>
      </c>
    </row>
    <row r="25">
      <c r="A25" s="1" t="s">
        <v>397</v>
      </c>
      <c r="B25" s="1" t="s">
        <v>398</v>
      </c>
    </row>
    <row r="26">
      <c r="A26" s="1" t="s">
        <v>399</v>
      </c>
      <c r="B26" s="1" t="s">
        <v>400</v>
      </c>
    </row>
    <row r="27">
      <c r="A27" s="1" t="s">
        <v>401</v>
      </c>
      <c r="B27" s="1" t="s">
        <v>402</v>
      </c>
    </row>
    <row r="28">
      <c r="A28" s="12" t="s">
        <v>403</v>
      </c>
      <c r="B28" s="1" t="s">
        <v>404</v>
      </c>
    </row>
    <row r="29">
      <c r="A29" s="1" t="s">
        <v>405</v>
      </c>
      <c r="B29" s="1" t="s">
        <v>406</v>
      </c>
    </row>
    <row r="30">
      <c r="A30" s="1" t="s">
        <v>407</v>
      </c>
      <c r="B30" s="1" t="s">
        <v>408</v>
      </c>
    </row>
    <row r="31">
      <c r="A31" s="1" t="s">
        <v>409</v>
      </c>
      <c r="B31" s="1" t="s">
        <v>410</v>
      </c>
    </row>
    <row r="32">
      <c r="A32" s="12" t="s">
        <v>411</v>
      </c>
      <c r="B32" s="1" t="s">
        <v>412</v>
      </c>
    </row>
    <row r="33">
      <c r="A33" s="1" t="s">
        <v>413</v>
      </c>
      <c r="B33" s="1" t="s">
        <v>414</v>
      </c>
    </row>
    <row r="34">
      <c r="A34" s="1" t="s">
        <v>415</v>
      </c>
      <c r="B34" s="1" t="s">
        <v>416</v>
      </c>
    </row>
    <row r="37">
      <c r="A37" s="14" t="s">
        <v>355</v>
      </c>
      <c r="B37" s="15" t="s">
        <v>417</v>
      </c>
    </row>
    <row r="38">
      <c r="C38" s="16" t="s">
        <v>371</v>
      </c>
      <c r="D38" s="16" t="s">
        <v>411</v>
      </c>
    </row>
    <row r="39">
      <c r="A39" s="16" t="s">
        <v>371</v>
      </c>
      <c r="B39" s="17" t="s">
        <v>372</v>
      </c>
      <c r="C39" s="18" t="s">
        <v>389</v>
      </c>
      <c r="D39" s="18" t="s">
        <v>403</v>
      </c>
    </row>
    <row r="40">
      <c r="A40" s="16" t="s">
        <v>411</v>
      </c>
      <c r="B40" s="17" t="s">
        <v>412</v>
      </c>
    </row>
    <row r="41">
      <c r="A41" s="18" t="s">
        <v>389</v>
      </c>
      <c r="B41" s="17" t="s">
        <v>390</v>
      </c>
    </row>
    <row r="42">
      <c r="A42" s="18" t="s">
        <v>403</v>
      </c>
      <c r="B42" s="15" t="s">
        <v>418</v>
      </c>
    </row>
    <row r="46">
      <c r="A46" s="12" t="s">
        <v>419</v>
      </c>
      <c r="B46" s="1" t="s">
        <v>420</v>
      </c>
    </row>
    <row r="47">
      <c r="A47" s="12" t="s">
        <v>421</v>
      </c>
      <c r="B47" s="1" t="s">
        <v>422</v>
      </c>
    </row>
    <row r="48">
      <c r="A48" s="12" t="s">
        <v>423</v>
      </c>
      <c r="B48" s="1" t="s">
        <v>424</v>
      </c>
    </row>
    <row r="49">
      <c r="A49" s="12" t="s">
        <v>425</v>
      </c>
      <c r="B49" s="1" t="s">
        <v>426</v>
      </c>
    </row>
  </sheetData>
  <mergeCells count="3">
    <mergeCell ref="B13:B15"/>
    <mergeCell ref="B16:B17"/>
    <mergeCell ref="B18:B19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B1" s="1" t="s">
        <v>427</v>
      </c>
      <c r="C1" s="1" t="s">
        <v>428</v>
      </c>
      <c r="D1" s="1" t="s">
        <v>429</v>
      </c>
      <c r="E1" s="1" t="s">
        <v>430</v>
      </c>
      <c r="F1" s="1" t="s">
        <v>431</v>
      </c>
      <c r="G1" s="1" t="s">
        <v>432</v>
      </c>
      <c r="H1" s="1" t="s">
        <v>433</v>
      </c>
      <c r="I1" s="1" t="s">
        <v>434</v>
      </c>
      <c r="J1" s="1" t="s">
        <v>435</v>
      </c>
    </row>
    <row r="2">
      <c r="A2" s="1" t="s">
        <v>436</v>
      </c>
      <c r="B2" s="1">
        <v>10.2</v>
      </c>
      <c r="C2" s="1">
        <v>10.85</v>
      </c>
      <c r="D2" s="1">
        <v>9.6</v>
      </c>
      <c r="E2" s="1">
        <v>11.15</v>
      </c>
      <c r="F2" s="1">
        <v>41.04</v>
      </c>
      <c r="G2" s="1">
        <v>37.14</v>
      </c>
      <c r="H2" s="1">
        <v>28.61</v>
      </c>
      <c r="I2" s="1">
        <v>33.88</v>
      </c>
      <c r="J2" s="1">
        <v>6.85</v>
      </c>
    </row>
    <row r="3">
      <c r="A3" s="1" t="s">
        <v>437</v>
      </c>
      <c r="B3" s="1">
        <v>9.93</v>
      </c>
      <c r="C3" s="1">
        <v>10.51</v>
      </c>
      <c r="D3" s="1">
        <v>5.19</v>
      </c>
      <c r="E3" s="1">
        <v>5.95</v>
      </c>
      <c r="F3" s="1">
        <v>21.47</v>
      </c>
      <c r="G3" s="1">
        <v>19.37</v>
      </c>
      <c r="H3" s="1">
        <v>15.15</v>
      </c>
      <c r="I3" s="1">
        <v>17.88</v>
      </c>
      <c r="J3" s="1">
        <v>3.67</v>
      </c>
    </row>
    <row r="4">
      <c r="A4" s="1" t="s">
        <v>438</v>
      </c>
      <c r="B4" s="1">
        <v>12.81</v>
      </c>
      <c r="C4" s="1">
        <v>14.02</v>
      </c>
      <c r="D4" s="1">
        <v>2.93</v>
      </c>
      <c r="E4" s="1">
        <v>3.33</v>
      </c>
      <c r="F4" s="1">
        <v>11.44</v>
      </c>
      <c r="G4" s="1">
        <v>10.5</v>
      </c>
      <c r="H4" s="1">
        <v>8.21</v>
      </c>
      <c r="I4" s="1">
        <v>9.61</v>
      </c>
      <c r="J4" s="1">
        <v>2.17</v>
      </c>
    </row>
    <row r="5">
      <c r="A5" s="1" t="s">
        <v>439</v>
      </c>
      <c r="B5" s="1">
        <v>18.64</v>
      </c>
      <c r="C5" s="1">
        <v>19.27</v>
      </c>
      <c r="D5" s="1">
        <v>1.91</v>
      </c>
      <c r="E5" s="1">
        <v>2.13</v>
      </c>
      <c r="F5" s="1">
        <v>6.95</v>
      </c>
      <c r="G5" s="1">
        <v>6.47</v>
      </c>
      <c r="H5" s="1">
        <v>5.13</v>
      </c>
      <c r="I5" s="1">
        <v>5.88</v>
      </c>
      <c r="J5" s="1">
        <v>1.48</v>
      </c>
    </row>
    <row r="6">
      <c r="A6" s="1" t="s">
        <v>440</v>
      </c>
      <c r="B6" s="1">
        <v>19.71</v>
      </c>
      <c r="C6" s="1">
        <v>21.0</v>
      </c>
      <c r="D6" s="1">
        <v>1.95</v>
      </c>
      <c r="E6" s="1">
        <v>2.17</v>
      </c>
      <c r="F6" s="1">
        <v>6.71</v>
      </c>
      <c r="G6" s="1">
        <v>6.37</v>
      </c>
      <c r="H6" s="1">
        <v>4.73</v>
      </c>
      <c r="I6" s="1">
        <v>5.7</v>
      </c>
      <c r="J6" s="1">
        <v>1.62</v>
      </c>
    </row>
    <row r="7">
      <c r="A7" s="1" t="s">
        <v>441</v>
      </c>
      <c r="B7" s="1">
        <v>111.46</v>
      </c>
      <c r="C7" s="1">
        <v>127.08</v>
      </c>
      <c r="D7" s="1">
        <v>91.65</v>
      </c>
      <c r="E7" s="1">
        <v>94.46</v>
      </c>
      <c r="F7" s="1">
        <v>262.35</v>
      </c>
      <c r="G7" s="1">
        <v>271.79</v>
      </c>
      <c r="H7" s="1">
        <v>227.66</v>
      </c>
      <c r="I7" s="1">
        <v>209.59</v>
      </c>
      <c r="J7" s="1">
        <v>57.74</v>
      </c>
    </row>
    <row r="8">
      <c r="A8" s="1" t="s">
        <v>442</v>
      </c>
      <c r="B8" s="1">
        <v>275.19</v>
      </c>
      <c r="C8" s="1">
        <v>307.19</v>
      </c>
      <c r="D8" s="1">
        <v>47.78</v>
      </c>
      <c r="E8" s="1">
        <v>48.72</v>
      </c>
      <c r="F8" s="1">
        <v>134.9</v>
      </c>
      <c r="G8" s="1">
        <v>142.86</v>
      </c>
      <c r="H8" s="1">
        <v>118.18</v>
      </c>
      <c r="I8" s="1">
        <v>110.86</v>
      </c>
      <c r="J8" s="1">
        <v>29.45</v>
      </c>
    </row>
    <row r="9">
      <c r="A9" s="1" t="s">
        <v>443</v>
      </c>
      <c r="B9" s="1">
        <v>389.51</v>
      </c>
      <c r="C9" s="1">
        <v>415.7</v>
      </c>
      <c r="D9" s="1">
        <v>26.02</v>
      </c>
      <c r="E9" s="1">
        <v>26.92</v>
      </c>
      <c r="F9" s="1">
        <v>74.28</v>
      </c>
      <c r="G9" s="1">
        <v>78.78</v>
      </c>
      <c r="H9" s="1">
        <v>63.56</v>
      </c>
      <c r="I9" s="1">
        <v>61.39</v>
      </c>
      <c r="J9" s="1">
        <v>17.0</v>
      </c>
    </row>
    <row r="10">
      <c r="A10" s="1" t="s">
        <v>444</v>
      </c>
      <c r="B10" s="1">
        <v>463.9</v>
      </c>
      <c r="C10" s="1">
        <v>532.47</v>
      </c>
      <c r="D10" s="1">
        <v>16.34</v>
      </c>
      <c r="E10" s="1">
        <v>16.91</v>
      </c>
      <c r="F10" s="1">
        <v>46.66</v>
      </c>
      <c r="G10" s="1">
        <v>49.08</v>
      </c>
      <c r="H10" s="1">
        <v>39.53</v>
      </c>
      <c r="I10" s="1">
        <v>38.54</v>
      </c>
      <c r="J10" s="1">
        <v>11.08</v>
      </c>
    </row>
    <row r="11">
      <c r="A11" s="1" t="s">
        <v>445</v>
      </c>
      <c r="B11" s="1">
        <v>558.07</v>
      </c>
      <c r="C11" s="1">
        <v>596.56</v>
      </c>
      <c r="D11" s="1">
        <v>16.14</v>
      </c>
      <c r="E11" s="1">
        <v>16.91</v>
      </c>
      <c r="F11" s="1">
        <v>45.47</v>
      </c>
      <c r="G11" s="1">
        <v>47.25</v>
      </c>
      <c r="H11" s="1">
        <v>37.33</v>
      </c>
      <c r="I11" s="1">
        <v>38.01</v>
      </c>
      <c r="J11" s="1">
        <v>11.63</v>
      </c>
    </row>
    <row r="12">
      <c r="A12" s="1" t="s">
        <v>446</v>
      </c>
      <c r="B12" s="1">
        <v>46.66</v>
      </c>
      <c r="C12" s="1">
        <v>54.28</v>
      </c>
      <c r="D12" s="1">
        <v>28.97</v>
      </c>
      <c r="E12" s="1">
        <v>26.34</v>
      </c>
      <c r="F12" s="1">
        <v>34.67</v>
      </c>
      <c r="G12" s="1">
        <v>53.73</v>
      </c>
      <c r="H12" s="1">
        <v>52.9</v>
      </c>
      <c r="I12" s="1">
        <v>29.29</v>
      </c>
      <c r="J12" s="1">
        <v>20.56</v>
      </c>
    </row>
    <row r="13">
      <c r="A13" s="1" t="s">
        <v>447</v>
      </c>
      <c r="B13" s="1">
        <v>65.38</v>
      </c>
      <c r="C13" s="1">
        <v>72.56</v>
      </c>
      <c r="D13" s="1">
        <v>24.39</v>
      </c>
      <c r="E13" s="1">
        <v>21.57</v>
      </c>
      <c r="F13" s="1">
        <v>26.03</v>
      </c>
      <c r="G13" s="1">
        <v>43.61</v>
      </c>
      <c r="H13" s="1">
        <v>43.75</v>
      </c>
      <c r="I13" s="1">
        <v>21.96</v>
      </c>
      <c r="J13" s="1">
        <v>17.19</v>
      </c>
    </row>
    <row r="14">
      <c r="A14" s="1" t="s">
        <v>448</v>
      </c>
      <c r="B14" s="1">
        <v>73.22</v>
      </c>
      <c r="C14" s="1">
        <v>81.83</v>
      </c>
      <c r="D14" s="1">
        <v>22.28</v>
      </c>
      <c r="E14" s="1">
        <v>19.2</v>
      </c>
      <c r="F14" s="1">
        <v>21.63</v>
      </c>
      <c r="G14" s="1">
        <v>38.67</v>
      </c>
      <c r="H14" s="1">
        <v>39.49</v>
      </c>
      <c r="I14" s="1">
        <v>18.16</v>
      </c>
      <c r="J14" s="1">
        <v>15.24</v>
      </c>
    </row>
    <row r="15">
      <c r="A15" s="1" t="s">
        <v>449</v>
      </c>
      <c r="B15" s="1">
        <v>82.16</v>
      </c>
      <c r="C15" s="1">
        <v>93.43</v>
      </c>
      <c r="D15" s="1">
        <v>21.15</v>
      </c>
      <c r="E15" s="1">
        <v>18.04</v>
      </c>
      <c r="F15" s="1">
        <v>19.71</v>
      </c>
      <c r="G15" s="1">
        <v>36.45</v>
      </c>
      <c r="H15" s="1">
        <v>37.45</v>
      </c>
      <c r="I15" s="1">
        <v>16.49</v>
      </c>
      <c r="J15" s="1">
        <v>14.51</v>
      </c>
    </row>
    <row r="16">
      <c r="A16" s="1" t="s">
        <v>450</v>
      </c>
      <c r="B16" s="1">
        <v>95.78</v>
      </c>
      <c r="C16" s="1">
        <v>105.42</v>
      </c>
      <c r="D16" s="1">
        <v>21.12</v>
      </c>
      <c r="E16" s="1">
        <v>17.93</v>
      </c>
      <c r="F16" s="1">
        <v>19.42</v>
      </c>
      <c r="G16" s="1">
        <v>36.35</v>
      </c>
      <c r="H16" s="1">
        <v>37.3</v>
      </c>
      <c r="I16" s="1">
        <v>16.33</v>
      </c>
      <c r="J16" s="1">
        <v>14.36</v>
      </c>
    </row>
    <row r="17">
      <c r="A17" s="1" t="s">
        <v>451</v>
      </c>
      <c r="B17" s="1">
        <v>24.29</v>
      </c>
      <c r="C17" s="1">
        <v>25.19</v>
      </c>
      <c r="D17" s="1">
        <v>18.31</v>
      </c>
      <c r="E17" s="1">
        <v>18.15</v>
      </c>
      <c r="F17" s="1">
        <v>18.11</v>
      </c>
      <c r="G17" s="1">
        <v>24.91</v>
      </c>
      <c r="H17" s="1">
        <v>23.83</v>
      </c>
      <c r="I17" s="1">
        <v>22.34</v>
      </c>
      <c r="J17" s="1">
        <v>23.55</v>
      </c>
    </row>
    <row r="18">
      <c r="A18" s="1" t="s">
        <v>452</v>
      </c>
      <c r="B18" s="1">
        <v>22.6</v>
      </c>
      <c r="C18" s="1">
        <v>24.19</v>
      </c>
      <c r="D18" s="1">
        <v>10.34</v>
      </c>
      <c r="E18" s="1">
        <v>9.43</v>
      </c>
      <c r="F18" s="1">
        <v>9.36</v>
      </c>
      <c r="G18" s="1">
        <v>12.24</v>
      </c>
      <c r="H18" s="1">
        <v>12.19</v>
      </c>
      <c r="I18" s="1">
        <v>11.44</v>
      </c>
      <c r="J18" s="1">
        <v>12.15</v>
      </c>
    </row>
    <row r="19">
      <c r="A19" s="1" t="s">
        <v>453</v>
      </c>
      <c r="B19" s="1">
        <v>31.64</v>
      </c>
      <c r="C19" s="1">
        <v>32.05</v>
      </c>
      <c r="D19" s="1">
        <v>5.24</v>
      </c>
      <c r="E19" s="1">
        <v>5.39</v>
      </c>
      <c r="F19" s="1">
        <v>5.29</v>
      </c>
      <c r="G19" s="1">
        <v>6.76</v>
      </c>
      <c r="H19" s="1">
        <v>6.92</v>
      </c>
      <c r="I19" s="1">
        <v>6.32</v>
      </c>
      <c r="J19" s="1">
        <v>6.61</v>
      </c>
    </row>
    <row r="20">
      <c r="A20" s="1" t="s">
        <v>454</v>
      </c>
      <c r="B20" s="1">
        <v>51.31</v>
      </c>
      <c r="C20" s="1">
        <v>52.43</v>
      </c>
      <c r="D20" s="1">
        <v>3.71</v>
      </c>
      <c r="E20" s="1">
        <v>3.69</v>
      </c>
      <c r="F20" s="1">
        <v>3.65</v>
      </c>
      <c r="G20" s="1">
        <v>4.72</v>
      </c>
      <c r="H20" s="1">
        <v>4.73</v>
      </c>
      <c r="I20" s="1">
        <v>4.37</v>
      </c>
      <c r="J20" s="1">
        <v>4.52</v>
      </c>
    </row>
    <row r="21">
      <c r="A21" s="1" t="s">
        <v>455</v>
      </c>
      <c r="B21" s="1">
        <v>87.04</v>
      </c>
      <c r="C21" s="1">
        <v>92.13</v>
      </c>
      <c r="D21" s="1">
        <v>3.63</v>
      </c>
      <c r="E21" s="1">
        <v>3.55</v>
      </c>
      <c r="F21" s="1">
        <v>3.56</v>
      </c>
      <c r="G21" s="1">
        <v>4.59</v>
      </c>
      <c r="H21" s="1">
        <v>4.64</v>
      </c>
      <c r="I21" s="1">
        <v>4.18</v>
      </c>
      <c r="J21" s="1">
        <v>4.28</v>
      </c>
    </row>
    <row r="22">
      <c r="A22" s="1" t="s">
        <v>456</v>
      </c>
      <c r="B22" s="1">
        <v>298.29</v>
      </c>
      <c r="C22" s="1">
        <v>333.03</v>
      </c>
      <c r="D22" s="1">
        <v>202.81</v>
      </c>
      <c r="E22" s="1">
        <v>204.29</v>
      </c>
      <c r="F22" s="1">
        <v>608.99</v>
      </c>
      <c r="G22" s="1">
        <v>615.99</v>
      </c>
      <c r="H22" s="1">
        <v>502.86</v>
      </c>
      <c r="I22" s="1">
        <v>508.1</v>
      </c>
      <c r="J22" s="1">
        <v>129.57</v>
      </c>
    </row>
    <row r="23">
      <c r="A23" s="1" t="s">
        <v>457</v>
      </c>
      <c r="B23" s="1">
        <v>299.59</v>
      </c>
      <c r="C23" s="1">
        <v>337.16</v>
      </c>
      <c r="D23" s="1">
        <v>201.9</v>
      </c>
      <c r="E23" s="1">
        <v>203.86</v>
      </c>
      <c r="F23" s="1">
        <v>610.37</v>
      </c>
      <c r="G23" s="1">
        <v>630.81</v>
      </c>
      <c r="H23" s="1">
        <v>504.13</v>
      </c>
      <c r="I23" s="1">
        <v>505.92</v>
      </c>
      <c r="J23" s="1">
        <v>128.77</v>
      </c>
    </row>
    <row r="24">
      <c r="A24" s="1" t="s">
        <v>458</v>
      </c>
      <c r="B24" s="1">
        <v>303.39</v>
      </c>
      <c r="C24" s="1">
        <v>338.61</v>
      </c>
      <c r="D24" s="1">
        <v>204.14</v>
      </c>
      <c r="E24" s="1">
        <v>204.37</v>
      </c>
      <c r="F24" s="1">
        <v>613.56</v>
      </c>
      <c r="G24" s="1">
        <v>627.15</v>
      </c>
      <c r="H24" s="1">
        <v>508.85</v>
      </c>
      <c r="I24" s="1">
        <v>515.14</v>
      </c>
      <c r="J24" s="1">
        <v>129.94</v>
      </c>
    </row>
    <row r="25">
      <c r="A25" s="1" t="s">
        <v>459</v>
      </c>
      <c r="B25" s="1">
        <v>303.47</v>
      </c>
      <c r="C25" s="1">
        <v>338.53</v>
      </c>
      <c r="D25" s="1">
        <v>203.34</v>
      </c>
      <c r="E25" s="1">
        <v>206.51</v>
      </c>
      <c r="F25" s="1">
        <v>616.95</v>
      </c>
      <c r="G25" s="1">
        <v>638.0</v>
      </c>
      <c r="H25" s="1">
        <v>516.03</v>
      </c>
      <c r="I25" s="1">
        <v>514.31</v>
      </c>
      <c r="J25" s="1">
        <v>130.06</v>
      </c>
    </row>
    <row r="26">
      <c r="A26" s="1" t="s">
        <v>460</v>
      </c>
      <c r="B26" s="1">
        <v>304.99</v>
      </c>
      <c r="C26" s="1">
        <v>342.46</v>
      </c>
      <c r="D26" s="1">
        <v>208.25</v>
      </c>
      <c r="E26" s="1">
        <v>209.77</v>
      </c>
      <c r="F26" s="1">
        <v>625.85</v>
      </c>
      <c r="G26" s="1">
        <v>643.27</v>
      </c>
      <c r="H26" s="1">
        <v>518.08</v>
      </c>
      <c r="I26" s="1">
        <v>521.42</v>
      </c>
      <c r="J26" s="1">
        <v>132.88</v>
      </c>
    </row>
    <row r="27">
      <c r="A27" s="1" t="s">
        <v>461</v>
      </c>
      <c r="B27" s="1">
        <v>34.5</v>
      </c>
      <c r="C27" s="1">
        <v>35.76</v>
      </c>
      <c r="D27" s="1">
        <v>22.59</v>
      </c>
      <c r="E27" s="1">
        <v>27.66</v>
      </c>
      <c r="F27" s="1">
        <v>80.57</v>
      </c>
      <c r="G27" s="1">
        <v>68.2</v>
      </c>
      <c r="H27" s="1">
        <v>50.04</v>
      </c>
      <c r="I27" s="1">
        <v>63.18</v>
      </c>
      <c r="J27" s="1">
        <v>17.36</v>
      </c>
    </row>
    <row r="28">
      <c r="A28" s="1" t="s">
        <v>462</v>
      </c>
      <c r="B28" s="1">
        <v>35.03</v>
      </c>
      <c r="C28" s="1">
        <v>37.97</v>
      </c>
      <c r="D28" s="1">
        <v>11.94</v>
      </c>
      <c r="E28" s="1">
        <v>14.69</v>
      </c>
      <c r="F28" s="1">
        <v>42.48</v>
      </c>
      <c r="G28" s="1">
        <v>35.91</v>
      </c>
      <c r="H28" s="1">
        <v>27.12</v>
      </c>
      <c r="I28" s="1">
        <v>33.88</v>
      </c>
      <c r="J28" s="1">
        <v>9.22</v>
      </c>
    </row>
    <row r="29">
      <c r="A29" s="1" t="s">
        <v>463</v>
      </c>
      <c r="B29" s="1">
        <v>36.96</v>
      </c>
      <c r="C29" s="1">
        <v>40.43</v>
      </c>
      <c r="D29" s="1">
        <v>7.97</v>
      </c>
      <c r="E29" s="1">
        <v>9.78</v>
      </c>
      <c r="F29" s="1">
        <v>32.46</v>
      </c>
      <c r="G29" s="1">
        <v>28.58</v>
      </c>
      <c r="H29" s="1">
        <v>21.09</v>
      </c>
      <c r="I29" s="1">
        <v>27.07</v>
      </c>
      <c r="J29" s="1">
        <v>6.32</v>
      </c>
    </row>
    <row r="30">
      <c r="A30" s="1" t="s">
        <v>464</v>
      </c>
      <c r="B30" s="1">
        <v>36.62</v>
      </c>
      <c r="C30" s="1">
        <v>39.42</v>
      </c>
      <c r="D30" s="1">
        <v>8.19</v>
      </c>
      <c r="E30" s="1">
        <v>9.9</v>
      </c>
      <c r="F30" s="1">
        <v>32.41</v>
      </c>
      <c r="G30" s="1">
        <v>28.44</v>
      </c>
      <c r="H30" s="1">
        <v>20.5</v>
      </c>
      <c r="I30" s="1">
        <v>27.25</v>
      </c>
      <c r="J30" s="1">
        <v>6.44</v>
      </c>
    </row>
    <row r="31">
      <c r="A31" s="1" t="s">
        <v>465</v>
      </c>
      <c r="B31" s="1">
        <v>37.65</v>
      </c>
      <c r="C31" s="1">
        <v>41.63</v>
      </c>
      <c r="D31" s="1">
        <v>8.06</v>
      </c>
      <c r="E31" s="1">
        <v>10.02</v>
      </c>
      <c r="F31" s="1">
        <v>32.75</v>
      </c>
      <c r="G31" s="1">
        <v>28.71</v>
      </c>
      <c r="H31" s="1">
        <v>20.78</v>
      </c>
      <c r="I31" s="1">
        <v>27.67</v>
      </c>
      <c r="J31" s="1">
        <v>6.66</v>
      </c>
    </row>
    <row r="32">
      <c r="A32" s="1" t="s">
        <v>466</v>
      </c>
      <c r="B32" s="1">
        <v>56.98</v>
      </c>
      <c r="C32" s="1">
        <v>60.62</v>
      </c>
      <c r="D32" s="1">
        <v>43.04</v>
      </c>
      <c r="E32" s="1">
        <v>48.6</v>
      </c>
      <c r="F32" s="1">
        <v>194.88</v>
      </c>
      <c r="G32" s="1">
        <v>190.67</v>
      </c>
      <c r="H32" s="1">
        <v>143.51</v>
      </c>
      <c r="I32" s="1">
        <v>173.98</v>
      </c>
      <c r="J32" s="1">
        <v>32.29</v>
      </c>
    </row>
    <row r="33">
      <c r="A33" s="1" t="s">
        <v>467</v>
      </c>
      <c r="B33" s="1">
        <v>118.9</v>
      </c>
      <c r="C33" s="1">
        <v>131.67</v>
      </c>
      <c r="D33" s="1">
        <v>22.92</v>
      </c>
      <c r="E33" s="1">
        <v>26.02</v>
      </c>
      <c r="F33" s="1">
        <v>102.66</v>
      </c>
      <c r="G33" s="1">
        <v>99.54</v>
      </c>
      <c r="H33" s="1">
        <v>78.05</v>
      </c>
      <c r="I33" s="1">
        <v>90.84</v>
      </c>
      <c r="J33" s="1">
        <v>17.38</v>
      </c>
    </row>
    <row r="34">
      <c r="A34" s="1" t="s">
        <v>468</v>
      </c>
      <c r="B34" s="1">
        <v>175.04</v>
      </c>
      <c r="C34" s="1">
        <v>184.76</v>
      </c>
      <c r="D34" s="1">
        <v>13.1</v>
      </c>
      <c r="E34" s="1">
        <v>14.64</v>
      </c>
      <c r="F34" s="1">
        <v>56.07</v>
      </c>
      <c r="G34" s="1">
        <v>55.62</v>
      </c>
      <c r="H34" s="1">
        <v>40.54</v>
      </c>
      <c r="I34" s="1">
        <v>48.21</v>
      </c>
      <c r="J34" s="1">
        <v>10.04</v>
      </c>
    </row>
    <row r="35">
      <c r="A35" s="1" t="s">
        <v>469</v>
      </c>
      <c r="B35" s="1">
        <v>275.69</v>
      </c>
      <c r="C35" s="1">
        <v>283.98</v>
      </c>
      <c r="D35" s="1">
        <v>8.77</v>
      </c>
      <c r="E35" s="1">
        <v>9.56</v>
      </c>
      <c r="F35" s="1">
        <v>34.59</v>
      </c>
      <c r="G35" s="1">
        <v>35.14</v>
      </c>
      <c r="H35" s="1">
        <v>26.09</v>
      </c>
      <c r="I35" s="1">
        <v>30.26</v>
      </c>
      <c r="J35" s="1">
        <v>6.72</v>
      </c>
    </row>
    <row r="36">
      <c r="A36" s="1" t="s">
        <v>470</v>
      </c>
      <c r="B36" s="1">
        <v>504.86</v>
      </c>
      <c r="C36" s="1">
        <v>500.95</v>
      </c>
      <c r="D36" s="1">
        <v>8.73</v>
      </c>
      <c r="E36" s="1">
        <v>9.45</v>
      </c>
      <c r="F36" s="1">
        <v>33.46</v>
      </c>
      <c r="G36" s="1">
        <v>33.93</v>
      </c>
      <c r="H36" s="1">
        <v>24.84</v>
      </c>
      <c r="I36" s="1">
        <v>30.05</v>
      </c>
      <c r="J36" s="1">
        <v>6.99</v>
      </c>
    </row>
    <row r="37">
      <c r="A37" s="1" t="s">
        <v>471</v>
      </c>
      <c r="B37" s="1">
        <v>21.57</v>
      </c>
      <c r="C37" s="1">
        <v>22.99</v>
      </c>
      <c r="D37" s="1">
        <v>15.47</v>
      </c>
      <c r="E37" s="1">
        <v>14.53</v>
      </c>
      <c r="F37" s="1">
        <v>14.53</v>
      </c>
      <c r="G37" s="1">
        <v>22.18</v>
      </c>
      <c r="H37" s="1">
        <v>22.68</v>
      </c>
      <c r="I37" s="1">
        <v>14.35</v>
      </c>
      <c r="J37" s="1">
        <v>14.79</v>
      </c>
    </row>
    <row r="38">
      <c r="A38" s="1" t="s">
        <v>472</v>
      </c>
      <c r="B38" s="1">
        <v>48.51</v>
      </c>
      <c r="C38" s="1">
        <v>48.37</v>
      </c>
      <c r="D38" s="1">
        <v>8.14</v>
      </c>
      <c r="E38" s="1">
        <v>7.77</v>
      </c>
      <c r="F38" s="1">
        <v>7.76</v>
      </c>
      <c r="G38" s="1">
        <v>11.91</v>
      </c>
      <c r="H38" s="1">
        <v>12.25</v>
      </c>
      <c r="I38" s="1">
        <v>7.7</v>
      </c>
      <c r="J38" s="1">
        <v>7.82</v>
      </c>
    </row>
    <row r="39">
      <c r="A39" s="1" t="s">
        <v>473</v>
      </c>
      <c r="B39" s="1">
        <v>61.25</v>
      </c>
      <c r="C39" s="1">
        <v>66.89</v>
      </c>
      <c r="D39" s="1">
        <v>4.78</v>
      </c>
      <c r="E39" s="1">
        <v>4.54</v>
      </c>
      <c r="F39" s="1">
        <v>4.44</v>
      </c>
      <c r="G39" s="1">
        <v>7.0</v>
      </c>
      <c r="H39" s="1">
        <v>7.22</v>
      </c>
      <c r="I39" s="1">
        <v>4.36</v>
      </c>
      <c r="J39" s="1">
        <v>4.54</v>
      </c>
    </row>
    <row r="40">
      <c r="A40" s="1" t="s">
        <v>474</v>
      </c>
      <c r="B40" s="1">
        <v>74.41</v>
      </c>
      <c r="C40" s="1">
        <v>76.43</v>
      </c>
      <c r="D40" s="1">
        <v>3.53</v>
      </c>
      <c r="E40" s="1">
        <v>3.34</v>
      </c>
      <c r="F40" s="1">
        <v>3.3</v>
      </c>
      <c r="G40" s="1">
        <v>5.39</v>
      </c>
      <c r="H40" s="1">
        <v>5.53</v>
      </c>
      <c r="I40" s="1">
        <v>3.35</v>
      </c>
      <c r="J40" s="1">
        <v>3.34</v>
      </c>
    </row>
    <row r="41">
      <c r="A41" s="1" t="s">
        <v>475</v>
      </c>
      <c r="B41" s="1">
        <v>71.39</v>
      </c>
      <c r="C41" s="1">
        <v>78.22</v>
      </c>
      <c r="D41" s="1">
        <v>3.86</v>
      </c>
      <c r="E41" s="1">
        <v>3.72</v>
      </c>
      <c r="F41" s="1">
        <v>3.71</v>
      </c>
      <c r="G41" s="1">
        <v>5.79</v>
      </c>
      <c r="H41" s="1">
        <v>5.98</v>
      </c>
      <c r="I41" s="1">
        <v>3.58</v>
      </c>
      <c r="J41" s="1">
        <v>3.58</v>
      </c>
    </row>
    <row r="42">
      <c r="A42" s="1" t="s">
        <v>476</v>
      </c>
      <c r="B42" s="1">
        <v>166.79</v>
      </c>
      <c r="C42" s="1">
        <v>165.99</v>
      </c>
      <c r="D42" s="1">
        <v>162.56</v>
      </c>
      <c r="E42" s="1">
        <v>178.89</v>
      </c>
      <c r="F42" s="1">
        <v>631.31</v>
      </c>
      <c r="G42" s="1">
        <v>504.31</v>
      </c>
      <c r="H42" s="1">
        <v>330.23</v>
      </c>
      <c r="I42" s="1">
        <v>505.15</v>
      </c>
      <c r="J42" s="1">
        <v>84.95</v>
      </c>
    </row>
    <row r="43">
      <c r="A43" s="1" t="s">
        <v>477</v>
      </c>
      <c r="B43" s="1">
        <v>85.55</v>
      </c>
      <c r="C43" s="1">
        <v>86.54</v>
      </c>
      <c r="D43" s="1">
        <v>83.1</v>
      </c>
      <c r="E43" s="1">
        <v>91.86</v>
      </c>
      <c r="F43" s="1">
        <v>323.45</v>
      </c>
      <c r="G43" s="1">
        <v>252.59</v>
      </c>
      <c r="H43" s="1">
        <v>171.27</v>
      </c>
      <c r="I43" s="1">
        <v>249.29</v>
      </c>
      <c r="J43" s="1">
        <v>43.69</v>
      </c>
    </row>
    <row r="44">
      <c r="A44" s="1" t="s">
        <v>478</v>
      </c>
      <c r="B44" s="1">
        <v>46.66</v>
      </c>
      <c r="C44" s="1">
        <v>47.55</v>
      </c>
      <c r="D44" s="1">
        <v>43.94</v>
      </c>
      <c r="E44" s="1">
        <v>49.11</v>
      </c>
      <c r="F44" s="1">
        <v>172.56</v>
      </c>
      <c r="G44" s="1">
        <v>135.45</v>
      </c>
      <c r="H44" s="1">
        <v>95.95</v>
      </c>
      <c r="I44" s="1">
        <v>132.7</v>
      </c>
      <c r="J44" s="1">
        <v>23.95</v>
      </c>
    </row>
    <row r="45">
      <c r="A45" s="1" t="s">
        <v>479</v>
      </c>
      <c r="B45" s="1">
        <v>32.29</v>
      </c>
      <c r="C45" s="1">
        <v>34.0</v>
      </c>
      <c r="D45" s="1">
        <v>26.39</v>
      </c>
      <c r="E45" s="1">
        <v>29.51</v>
      </c>
      <c r="F45" s="1">
        <v>102.18</v>
      </c>
      <c r="G45" s="1">
        <v>80.44</v>
      </c>
      <c r="H45" s="1">
        <v>53.28</v>
      </c>
      <c r="I45" s="1">
        <v>79.6</v>
      </c>
      <c r="J45" s="1">
        <v>14.63</v>
      </c>
    </row>
    <row r="46">
      <c r="A46" s="1" t="s">
        <v>480</v>
      </c>
      <c r="B46" s="1">
        <v>43.64</v>
      </c>
      <c r="C46" s="1">
        <v>43.29</v>
      </c>
      <c r="D46" s="1">
        <v>22.3</v>
      </c>
      <c r="E46" s="1">
        <v>27.61</v>
      </c>
      <c r="F46" s="1">
        <v>97.49</v>
      </c>
      <c r="G46" s="1">
        <v>81.1</v>
      </c>
      <c r="H46" s="1">
        <v>52.7</v>
      </c>
      <c r="I46" s="1">
        <v>79.64</v>
      </c>
      <c r="J46" s="1">
        <v>13.51</v>
      </c>
    </row>
    <row r="47">
      <c r="A47" s="1" t="s">
        <v>481</v>
      </c>
      <c r="B47" s="1">
        <v>66.29</v>
      </c>
      <c r="C47" s="1">
        <v>65.39</v>
      </c>
      <c r="D47" s="1">
        <v>61.95</v>
      </c>
      <c r="E47" s="1">
        <v>66.57</v>
      </c>
      <c r="F47" s="1">
        <v>205.14</v>
      </c>
      <c r="G47" s="1">
        <v>176.82</v>
      </c>
      <c r="H47" s="1">
        <v>125.92</v>
      </c>
      <c r="I47" s="1">
        <v>172.02</v>
      </c>
      <c r="J47" s="1">
        <v>38.22</v>
      </c>
    </row>
    <row r="48">
      <c r="A48" s="1" t="s">
        <v>482</v>
      </c>
      <c r="B48" s="1">
        <v>44.81</v>
      </c>
      <c r="C48" s="1">
        <v>43.97</v>
      </c>
      <c r="D48" s="1">
        <v>31.53</v>
      </c>
      <c r="E48" s="1">
        <v>33.71</v>
      </c>
      <c r="F48" s="1">
        <v>105.14</v>
      </c>
      <c r="G48" s="1">
        <v>89.65</v>
      </c>
      <c r="H48" s="1">
        <v>64.45</v>
      </c>
      <c r="I48" s="1">
        <v>86.97</v>
      </c>
      <c r="J48" s="1">
        <v>19.15</v>
      </c>
    </row>
    <row r="49">
      <c r="A49" s="1" t="s">
        <v>483</v>
      </c>
      <c r="B49" s="1">
        <v>52.12</v>
      </c>
      <c r="C49" s="1">
        <v>56.36</v>
      </c>
      <c r="D49" s="1">
        <v>17.07</v>
      </c>
      <c r="E49" s="1">
        <v>17.93</v>
      </c>
      <c r="F49" s="1">
        <v>55.16</v>
      </c>
      <c r="G49" s="1">
        <v>47.59</v>
      </c>
      <c r="H49" s="1">
        <v>33.55</v>
      </c>
      <c r="I49" s="1">
        <v>45.64</v>
      </c>
      <c r="J49" s="1">
        <v>10.58</v>
      </c>
    </row>
    <row r="50">
      <c r="A50" s="1" t="s">
        <v>484</v>
      </c>
      <c r="B50" s="1">
        <v>85.45</v>
      </c>
      <c r="C50" s="1">
        <v>87.26</v>
      </c>
      <c r="D50" s="1">
        <v>10.32</v>
      </c>
      <c r="E50" s="1">
        <v>10.85</v>
      </c>
      <c r="F50" s="1">
        <v>33.09</v>
      </c>
      <c r="G50" s="1">
        <v>28.21</v>
      </c>
      <c r="H50" s="1">
        <v>20.05</v>
      </c>
      <c r="I50" s="1">
        <v>27.01</v>
      </c>
      <c r="J50" s="1">
        <v>6.78</v>
      </c>
    </row>
    <row r="51">
      <c r="A51" s="1" t="s">
        <v>485</v>
      </c>
      <c r="B51" s="1">
        <v>108.82</v>
      </c>
      <c r="C51" s="1">
        <v>118.4</v>
      </c>
      <c r="D51" s="1">
        <v>9.82</v>
      </c>
      <c r="E51" s="1">
        <v>10.63</v>
      </c>
      <c r="F51" s="1">
        <v>31.83</v>
      </c>
      <c r="G51" s="1">
        <v>27.94</v>
      </c>
      <c r="H51" s="1">
        <v>19.2</v>
      </c>
      <c r="I51" s="1">
        <v>26.83</v>
      </c>
      <c r="J51" s="1">
        <v>6.67</v>
      </c>
    </row>
    <row r="52">
      <c r="A52" s="1" t="s">
        <v>486</v>
      </c>
      <c r="B52" s="1">
        <v>48.9</v>
      </c>
      <c r="C52" s="1">
        <v>49.5</v>
      </c>
      <c r="D52" s="1">
        <v>50.38</v>
      </c>
      <c r="E52" s="1">
        <v>57.83</v>
      </c>
      <c r="F52" s="1">
        <v>188.85</v>
      </c>
      <c r="G52" s="1">
        <v>172.05</v>
      </c>
      <c r="H52" s="1">
        <v>127.58</v>
      </c>
      <c r="I52" s="1">
        <v>161.49</v>
      </c>
      <c r="J52" s="1">
        <v>43.03</v>
      </c>
    </row>
    <row r="53">
      <c r="A53" s="1" t="s">
        <v>487</v>
      </c>
      <c r="B53" s="1">
        <v>28.82</v>
      </c>
      <c r="C53" s="1">
        <v>30.5</v>
      </c>
      <c r="D53" s="1">
        <v>25.8</v>
      </c>
      <c r="E53" s="1">
        <v>29.63</v>
      </c>
      <c r="F53" s="1">
        <v>97.35</v>
      </c>
      <c r="G53" s="1">
        <v>88.71</v>
      </c>
      <c r="H53" s="1">
        <v>67.0</v>
      </c>
      <c r="I53" s="1">
        <v>82.24</v>
      </c>
      <c r="J53" s="1">
        <v>22.07</v>
      </c>
    </row>
    <row r="54">
      <c r="A54" s="1" t="s">
        <v>488</v>
      </c>
      <c r="B54" s="1">
        <v>26.38</v>
      </c>
      <c r="C54" s="1">
        <v>26.55</v>
      </c>
      <c r="D54" s="1">
        <v>13.8</v>
      </c>
      <c r="E54" s="1">
        <v>15.9</v>
      </c>
      <c r="F54" s="1">
        <v>51.87</v>
      </c>
      <c r="G54" s="1">
        <v>47.72</v>
      </c>
      <c r="H54" s="1">
        <v>35.19</v>
      </c>
      <c r="I54" s="1">
        <v>44.36</v>
      </c>
      <c r="J54" s="1">
        <v>11.89</v>
      </c>
    </row>
    <row r="55">
      <c r="A55" s="1" t="s">
        <v>489</v>
      </c>
      <c r="B55" s="1">
        <v>38.59</v>
      </c>
      <c r="C55" s="1">
        <v>40.42</v>
      </c>
      <c r="D55" s="1">
        <v>8.49</v>
      </c>
      <c r="E55" s="1">
        <v>9.63</v>
      </c>
      <c r="F55" s="1">
        <v>31.28</v>
      </c>
      <c r="G55" s="1">
        <v>28.63</v>
      </c>
      <c r="H55" s="1">
        <v>21.29</v>
      </c>
      <c r="I55" s="1">
        <v>26.37</v>
      </c>
      <c r="J55" s="1">
        <v>7.25</v>
      </c>
    </row>
    <row r="56">
      <c r="A56" s="1" t="s">
        <v>490</v>
      </c>
      <c r="B56" s="1">
        <v>46.02</v>
      </c>
      <c r="C56" s="1">
        <v>46.54</v>
      </c>
      <c r="D56" s="1">
        <v>8.82</v>
      </c>
      <c r="E56" s="1">
        <v>10.12</v>
      </c>
      <c r="F56" s="1">
        <v>30.93</v>
      </c>
      <c r="G56" s="1">
        <v>28.48</v>
      </c>
      <c r="H56" s="1">
        <v>21.02</v>
      </c>
      <c r="I56" s="1">
        <v>26.45</v>
      </c>
      <c r="J56" s="1">
        <v>7.84</v>
      </c>
    </row>
    <row r="57">
      <c r="A57" s="1" t="s">
        <v>491</v>
      </c>
      <c r="B57" s="1">
        <v>0.07</v>
      </c>
      <c r="C57" s="1">
        <v>0.08</v>
      </c>
      <c r="D57" s="1">
        <v>0.07</v>
      </c>
      <c r="E57" s="1">
        <v>0.07</v>
      </c>
      <c r="F57" s="1">
        <v>0.07</v>
      </c>
      <c r="G57" s="1">
        <v>0.07</v>
      </c>
      <c r="H57" s="1">
        <v>0.07</v>
      </c>
      <c r="I57" s="1">
        <v>0.07</v>
      </c>
      <c r="J57" s="1">
        <v>0.07</v>
      </c>
    </row>
    <row r="58">
      <c r="A58" s="1" t="s">
        <v>492</v>
      </c>
      <c r="B58" s="1">
        <v>0.07</v>
      </c>
      <c r="C58" s="1">
        <v>0.08</v>
      </c>
      <c r="D58" s="1">
        <v>0.08</v>
      </c>
      <c r="E58" s="1">
        <v>0.07</v>
      </c>
      <c r="F58" s="1">
        <v>0.08</v>
      </c>
      <c r="G58" s="1">
        <v>0.08</v>
      </c>
      <c r="H58" s="1">
        <v>0.07</v>
      </c>
      <c r="I58" s="1">
        <v>0.08</v>
      </c>
      <c r="J58" s="1">
        <v>0.07</v>
      </c>
    </row>
    <row r="59">
      <c r="A59" s="1" t="s">
        <v>493</v>
      </c>
      <c r="B59" s="1">
        <v>0.07</v>
      </c>
      <c r="C59" s="1">
        <v>0.07</v>
      </c>
      <c r="D59" s="1">
        <v>0.07</v>
      </c>
      <c r="E59" s="1">
        <v>0.07</v>
      </c>
      <c r="F59" s="1">
        <v>0.07</v>
      </c>
      <c r="G59" s="1">
        <v>0.08</v>
      </c>
      <c r="H59" s="1">
        <v>0.07</v>
      </c>
      <c r="I59" s="1">
        <v>0.07</v>
      </c>
      <c r="J59" s="1">
        <v>0.07</v>
      </c>
    </row>
    <row r="60">
      <c r="A60" s="1" t="s">
        <v>494</v>
      </c>
      <c r="B60" s="1">
        <v>0.07</v>
      </c>
      <c r="C60" s="1">
        <v>0.08</v>
      </c>
      <c r="D60" s="1">
        <v>0.07</v>
      </c>
      <c r="E60" s="1">
        <v>0.07</v>
      </c>
      <c r="F60" s="1">
        <v>0.07</v>
      </c>
      <c r="G60" s="1">
        <v>0.08</v>
      </c>
      <c r="H60" s="1">
        <v>0.07</v>
      </c>
      <c r="I60" s="1">
        <v>0.07</v>
      </c>
      <c r="J60" s="1">
        <v>0.07</v>
      </c>
    </row>
    <row r="61">
      <c r="A61" s="1" t="s">
        <v>495</v>
      </c>
      <c r="B61" s="1">
        <v>0.07</v>
      </c>
      <c r="C61" s="1">
        <v>0.07</v>
      </c>
      <c r="D61" s="1">
        <v>0.07</v>
      </c>
      <c r="E61" s="1">
        <v>0.08</v>
      </c>
      <c r="F61" s="1">
        <v>0.07</v>
      </c>
      <c r="G61" s="1">
        <v>0.08</v>
      </c>
      <c r="H61" s="1">
        <v>0.07</v>
      </c>
      <c r="I61" s="1">
        <v>0.07</v>
      </c>
      <c r="J61" s="1">
        <v>0.09</v>
      </c>
    </row>
    <row r="62">
      <c r="A62" s="19" t="s">
        <v>496</v>
      </c>
      <c r="B62" s="19">
        <v>0.73</v>
      </c>
      <c r="C62" s="19">
        <v>0.77</v>
      </c>
      <c r="D62" s="19">
        <v>0.69</v>
      </c>
      <c r="E62" s="19">
        <v>0.8</v>
      </c>
      <c r="F62" s="19">
        <v>2.86</v>
      </c>
      <c r="G62" s="19">
        <v>2.64</v>
      </c>
      <c r="H62" s="19">
        <v>1.85</v>
      </c>
      <c r="I62" s="19">
        <v>2.41</v>
      </c>
      <c r="J62" s="19">
        <v>0.5</v>
      </c>
    </row>
    <row r="63">
      <c r="A63" s="19" t="s">
        <v>497</v>
      </c>
      <c r="B63" s="19">
        <v>0.72</v>
      </c>
      <c r="C63" s="19">
        <v>0.78</v>
      </c>
      <c r="D63" s="19">
        <v>0.38</v>
      </c>
      <c r="E63" s="19">
        <v>0.45</v>
      </c>
      <c r="F63" s="19">
        <v>1.55</v>
      </c>
      <c r="G63" s="19">
        <v>1.41</v>
      </c>
      <c r="H63" s="19">
        <v>1.12</v>
      </c>
      <c r="I63" s="19">
        <v>1.27</v>
      </c>
      <c r="J63" s="19">
        <v>0.29</v>
      </c>
    </row>
    <row r="64">
      <c r="A64" s="19" t="s">
        <v>498</v>
      </c>
      <c r="B64" s="19">
        <v>1.05</v>
      </c>
      <c r="C64" s="19">
        <v>1.02</v>
      </c>
      <c r="D64" s="19">
        <v>0.28</v>
      </c>
      <c r="E64" s="19">
        <v>0.33</v>
      </c>
      <c r="F64" s="19">
        <v>0.89</v>
      </c>
      <c r="G64" s="19">
        <v>0.8</v>
      </c>
      <c r="H64" s="19">
        <v>0.62</v>
      </c>
      <c r="I64" s="19">
        <v>0.74</v>
      </c>
      <c r="J64" s="19">
        <v>0.23</v>
      </c>
    </row>
    <row r="65">
      <c r="A65" s="19" t="s">
        <v>499</v>
      </c>
      <c r="B65" s="19">
        <v>1.33</v>
      </c>
      <c r="C65" s="19">
        <v>1.4</v>
      </c>
      <c r="D65" s="19">
        <v>0.24</v>
      </c>
      <c r="E65" s="19">
        <v>0.22</v>
      </c>
      <c r="F65" s="19">
        <v>0.68</v>
      </c>
      <c r="G65" s="19">
        <v>0.64</v>
      </c>
      <c r="H65" s="19">
        <v>0.49</v>
      </c>
      <c r="I65" s="19">
        <v>0.52</v>
      </c>
      <c r="J65" s="19">
        <v>0.21</v>
      </c>
    </row>
    <row r="66">
      <c r="A66" s="19" t="s">
        <v>500</v>
      </c>
      <c r="B66" s="19">
        <v>1.28</v>
      </c>
      <c r="C66" s="19">
        <v>1.4</v>
      </c>
      <c r="D66" s="19">
        <v>0.18</v>
      </c>
      <c r="E66" s="19">
        <v>0.2</v>
      </c>
      <c r="F66" s="19">
        <v>0.56</v>
      </c>
      <c r="G66" s="19">
        <v>0.52</v>
      </c>
      <c r="H66" s="19">
        <v>0.4</v>
      </c>
      <c r="I66" s="19">
        <v>0.45</v>
      </c>
      <c r="J66" s="19">
        <v>0.16</v>
      </c>
    </row>
    <row r="67">
      <c r="A67" s="19" t="s">
        <v>501</v>
      </c>
      <c r="B67" s="19">
        <v>9.0</v>
      </c>
      <c r="C67" s="19">
        <v>11.23</v>
      </c>
      <c r="D67" s="19">
        <v>8.15</v>
      </c>
      <c r="E67" s="19">
        <v>8.6</v>
      </c>
      <c r="F67" s="19">
        <v>25.02</v>
      </c>
      <c r="G67" s="19">
        <v>25.57</v>
      </c>
      <c r="H67" s="19">
        <v>20.8</v>
      </c>
      <c r="I67" s="19">
        <v>20.63</v>
      </c>
      <c r="J67" s="19">
        <v>5.53</v>
      </c>
    </row>
    <row r="68">
      <c r="A68" s="19" t="s">
        <v>502</v>
      </c>
      <c r="B68" s="19">
        <v>21.29</v>
      </c>
      <c r="C68" s="19">
        <v>22.21</v>
      </c>
      <c r="D68" s="19">
        <v>3.97</v>
      </c>
      <c r="E68" s="19">
        <v>4.17</v>
      </c>
      <c r="F68" s="19">
        <v>12.02</v>
      </c>
      <c r="G68" s="19">
        <v>12.57</v>
      </c>
      <c r="H68" s="19">
        <v>10.16</v>
      </c>
      <c r="I68" s="19">
        <v>10.1</v>
      </c>
      <c r="J68" s="19">
        <v>2.7</v>
      </c>
    </row>
    <row r="69">
      <c r="A69" s="19" t="s">
        <v>503</v>
      </c>
      <c r="B69" s="19">
        <v>30.09</v>
      </c>
      <c r="C69" s="19">
        <v>31.41</v>
      </c>
      <c r="D69" s="19">
        <v>2.31</v>
      </c>
      <c r="E69" s="19">
        <v>2.41</v>
      </c>
      <c r="F69" s="19">
        <v>6.96</v>
      </c>
      <c r="G69" s="19">
        <v>7.19</v>
      </c>
      <c r="H69" s="19">
        <v>5.74</v>
      </c>
      <c r="I69" s="19">
        <v>5.88</v>
      </c>
      <c r="J69" s="19">
        <v>1.62</v>
      </c>
    </row>
    <row r="70">
      <c r="A70" s="19" t="s">
        <v>504</v>
      </c>
      <c r="B70" s="19">
        <v>34.68</v>
      </c>
      <c r="C70" s="19">
        <v>37.23</v>
      </c>
      <c r="D70" s="19">
        <v>1.52</v>
      </c>
      <c r="E70" s="19">
        <v>1.65</v>
      </c>
      <c r="F70" s="19">
        <v>4.69</v>
      </c>
      <c r="G70" s="19">
        <v>4.82</v>
      </c>
      <c r="H70" s="19">
        <v>3.84</v>
      </c>
      <c r="I70" s="19">
        <v>4.07</v>
      </c>
      <c r="J70" s="19">
        <v>1.13</v>
      </c>
    </row>
    <row r="71">
      <c r="A71" s="19" t="s">
        <v>505</v>
      </c>
      <c r="B71" s="19">
        <v>38.61</v>
      </c>
      <c r="C71" s="19">
        <v>44.13</v>
      </c>
      <c r="D71" s="19">
        <v>1.54</v>
      </c>
      <c r="E71" s="19">
        <v>1.66</v>
      </c>
      <c r="F71" s="19">
        <v>4.63</v>
      </c>
      <c r="G71" s="19">
        <v>4.81</v>
      </c>
      <c r="H71" s="19">
        <v>3.67</v>
      </c>
      <c r="I71" s="19">
        <v>4.05</v>
      </c>
      <c r="J71" s="19">
        <v>1.22</v>
      </c>
    </row>
    <row r="72">
      <c r="A72" s="19" t="s">
        <v>506</v>
      </c>
      <c r="B72" s="19">
        <v>10.19</v>
      </c>
      <c r="C72" s="19">
        <v>11.86</v>
      </c>
      <c r="D72" s="19">
        <v>5.98</v>
      </c>
      <c r="E72" s="19">
        <v>5.23</v>
      </c>
      <c r="F72" s="19">
        <v>6.59</v>
      </c>
      <c r="G72" s="19">
        <v>10.83</v>
      </c>
      <c r="H72" s="19">
        <v>10.85</v>
      </c>
      <c r="I72" s="19">
        <v>5.51</v>
      </c>
      <c r="J72" s="19">
        <v>4.04</v>
      </c>
    </row>
    <row r="73">
      <c r="A73" s="19" t="s">
        <v>507</v>
      </c>
      <c r="B73" s="19">
        <v>13.36</v>
      </c>
      <c r="C73" s="19">
        <v>14.44</v>
      </c>
      <c r="D73" s="19">
        <v>5.28</v>
      </c>
      <c r="E73" s="19">
        <v>4.53</v>
      </c>
      <c r="F73" s="19">
        <v>5.28</v>
      </c>
      <c r="G73" s="19">
        <v>9.3</v>
      </c>
      <c r="H73" s="19">
        <v>9.51</v>
      </c>
      <c r="I73" s="19">
        <v>4.37</v>
      </c>
      <c r="J73" s="19">
        <v>3.57</v>
      </c>
    </row>
    <row r="74">
      <c r="A74" s="19" t="s">
        <v>508</v>
      </c>
      <c r="B74" s="19">
        <v>14.37</v>
      </c>
      <c r="C74" s="19">
        <v>16.1</v>
      </c>
      <c r="D74" s="19">
        <v>4.98</v>
      </c>
      <c r="E74" s="19">
        <v>4.18</v>
      </c>
      <c r="F74" s="19">
        <v>4.66</v>
      </c>
      <c r="G74" s="19">
        <v>8.57</v>
      </c>
      <c r="H74" s="19">
        <v>8.86</v>
      </c>
      <c r="I74" s="19">
        <v>3.88</v>
      </c>
      <c r="J74" s="19">
        <v>3.32</v>
      </c>
    </row>
    <row r="75">
      <c r="A75" s="19" t="s">
        <v>509</v>
      </c>
      <c r="B75" s="19">
        <v>15.67</v>
      </c>
      <c r="C75" s="19">
        <v>17.8</v>
      </c>
      <c r="D75" s="19">
        <v>4.95</v>
      </c>
      <c r="E75" s="19">
        <v>4.05</v>
      </c>
      <c r="F75" s="19">
        <v>4.31</v>
      </c>
      <c r="G75" s="19">
        <v>8.19</v>
      </c>
      <c r="H75" s="19">
        <v>8.54</v>
      </c>
      <c r="I75" s="19">
        <v>3.61</v>
      </c>
      <c r="J75" s="19">
        <v>3.23</v>
      </c>
    </row>
    <row r="76">
      <c r="A76" s="19" t="s">
        <v>510</v>
      </c>
      <c r="B76" s="19">
        <v>18.88</v>
      </c>
      <c r="C76" s="19">
        <v>20.76</v>
      </c>
      <c r="D76" s="19">
        <v>4.86</v>
      </c>
      <c r="E76" s="19">
        <v>4.04</v>
      </c>
      <c r="F76" s="19">
        <v>4.31</v>
      </c>
      <c r="G76" s="19">
        <v>8.2</v>
      </c>
      <c r="H76" s="19">
        <v>8.52</v>
      </c>
      <c r="I76" s="19">
        <v>3.55</v>
      </c>
      <c r="J76" s="19">
        <v>3.26</v>
      </c>
    </row>
    <row r="77">
      <c r="A77" s="19" t="s">
        <v>511</v>
      </c>
      <c r="B77" s="19">
        <v>1.22</v>
      </c>
      <c r="C77" s="19">
        <v>1.25</v>
      </c>
      <c r="D77" s="19">
        <v>0.95</v>
      </c>
      <c r="E77" s="19">
        <v>0.97</v>
      </c>
      <c r="F77" s="19">
        <v>0.96</v>
      </c>
      <c r="G77" s="19">
        <v>1.27</v>
      </c>
      <c r="H77" s="19">
        <v>1.27</v>
      </c>
      <c r="I77" s="19">
        <v>1.17</v>
      </c>
      <c r="J77" s="19">
        <v>1.23</v>
      </c>
    </row>
    <row r="78">
      <c r="A78" s="19" t="s">
        <v>512</v>
      </c>
      <c r="B78" s="19">
        <v>1.21</v>
      </c>
      <c r="C78" s="19">
        <v>1.31</v>
      </c>
      <c r="D78" s="19">
        <v>0.52</v>
      </c>
      <c r="E78" s="19">
        <v>0.52</v>
      </c>
      <c r="F78" s="19">
        <v>0.51</v>
      </c>
      <c r="G78" s="19">
        <v>0.67</v>
      </c>
      <c r="H78" s="19">
        <v>0.69</v>
      </c>
      <c r="I78" s="19">
        <v>0.62</v>
      </c>
      <c r="J78" s="19">
        <v>0.65</v>
      </c>
    </row>
    <row r="79">
      <c r="A79" s="19" t="s">
        <v>513</v>
      </c>
      <c r="B79" s="19">
        <v>1.68</v>
      </c>
      <c r="C79" s="19">
        <v>1.83</v>
      </c>
      <c r="D79" s="19">
        <v>0.3</v>
      </c>
      <c r="E79" s="19">
        <v>0.3</v>
      </c>
      <c r="F79" s="19">
        <v>0.31</v>
      </c>
      <c r="G79" s="19">
        <v>0.4</v>
      </c>
      <c r="H79" s="19">
        <v>0.42</v>
      </c>
      <c r="I79" s="19">
        <v>0.37</v>
      </c>
      <c r="J79" s="19">
        <v>0.39</v>
      </c>
    </row>
    <row r="80">
      <c r="A80" s="19" t="s">
        <v>514</v>
      </c>
      <c r="B80" s="19">
        <v>2.24</v>
      </c>
      <c r="C80" s="19">
        <v>2.38</v>
      </c>
      <c r="D80" s="19">
        <v>0.26</v>
      </c>
      <c r="E80" s="19">
        <v>0.25</v>
      </c>
      <c r="F80" s="19">
        <v>0.24</v>
      </c>
      <c r="G80" s="19">
        <v>0.32</v>
      </c>
      <c r="H80" s="19">
        <v>0.3</v>
      </c>
      <c r="I80" s="19">
        <v>0.28</v>
      </c>
      <c r="J80" s="19">
        <v>0.3</v>
      </c>
    </row>
    <row r="81">
      <c r="A81" s="19" t="s">
        <v>515</v>
      </c>
      <c r="B81" s="19">
        <v>2.95</v>
      </c>
      <c r="C81" s="19">
        <v>3.14</v>
      </c>
      <c r="D81" s="19">
        <v>0.25</v>
      </c>
      <c r="E81" s="19">
        <v>0.23</v>
      </c>
      <c r="F81" s="19">
        <v>0.24</v>
      </c>
      <c r="G81" s="19">
        <v>0.3</v>
      </c>
      <c r="H81" s="19">
        <v>0.29</v>
      </c>
      <c r="I81" s="19">
        <v>0.27</v>
      </c>
      <c r="J81" s="19">
        <v>0.29</v>
      </c>
    </row>
    <row r="82">
      <c r="A82" s="19" t="s">
        <v>516</v>
      </c>
      <c r="B82" s="19">
        <v>300.92</v>
      </c>
      <c r="C82" s="19">
        <v>338.18</v>
      </c>
      <c r="D82" s="19">
        <v>203.36</v>
      </c>
      <c r="E82" s="19">
        <v>203.9</v>
      </c>
      <c r="F82" s="19">
        <v>610.03</v>
      </c>
      <c r="G82" s="19">
        <v>629.48</v>
      </c>
      <c r="H82" s="19">
        <v>506.96</v>
      </c>
      <c r="I82" s="19">
        <v>510.79</v>
      </c>
      <c r="J82" s="19">
        <v>130.19</v>
      </c>
    </row>
    <row r="83">
      <c r="A83" s="19" t="s">
        <v>517</v>
      </c>
      <c r="B83" s="19">
        <v>303.23</v>
      </c>
      <c r="C83" s="19">
        <v>338.55</v>
      </c>
      <c r="D83" s="19">
        <v>204.99</v>
      </c>
      <c r="E83" s="19">
        <v>206.51</v>
      </c>
      <c r="F83" s="19">
        <v>613.42</v>
      </c>
      <c r="G83" s="19">
        <v>631.31</v>
      </c>
      <c r="H83" s="19">
        <v>506.35</v>
      </c>
      <c r="I83" s="19">
        <v>507.88</v>
      </c>
      <c r="J83" s="19">
        <v>130.29</v>
      </c>
    </row>
    <row r="84">
      <c r="A84" s="19" t="s">
        <v>518</v>
      </c>
      <c r="B84" s="19">
        <v>302.46</v>
      </c>
      <c r="C84" s="19">
        <v>340.44</v>
      </c>
      <c r="D84" s="19">
        <v>203.9</v>
      </c>
      <c r="E84" s="19">
        <v>207.02</v>
      </c>
      <c r="F84" s="19">
        <v>614.53</v>
      </c>
      <c r="G84" s="19">
        <v>632.55</v>
      </c>
      <c r="H84" s="19">
        <v>509.87</v>
      </c>
      <c r="I84" s="19">
        <v>514.57</v>
      </c>
      <c r="J84" s="19">
        <v>130.64</v>
      </c>
    </row>
    <row r="85">
      <c r="A85" s="19" t="s">
        <v>519</v>
      </c>
      <c r="B85" s="19">
        <v>302.53</v>
      </c>
      <c r="C85" s="19">
        <v>341.14</v>
      </c>
      <c r="D85" s="19">
        <v>205.8</v>
      </c>
      <c r="E85" s="19">
        <v>207.59</v>
      </c>
      <c r="F85" s="19">
        <v>617.41</v>
      </c>
      <c r="G85" s="19">
        <v>634.58</v>
      </c>
      <c r="H85" s="19">
        <v>517.92</v>
      </c>
      <c r="I85" s="19">
        <v>518.04</v>
      </c>
      <c r="J85" s="19">
        <v>130.51</v>
      </c>
    </row>
    <row r="86">
      <c r="A86" s="19" t="s">
        <v>520</v>
      </c>
      <c r="B86" s="19">
        <v>307.47</v>
      </c>
      <c r="C86" s="19">
        <v>344.94</v>
      </c>
      <c r="D86" s="19">
        <v>207.97</v>
      </c>
      <c r="E86" s="19">
        <v>209.74</v>
      </c>
      <c r="F86" s="19">
        <v>626.08</v>
      </c>
      <c r="G86" s="19">
        <v>639.72</v>
      </c>
      <c r="H86" s="19">
        <v>506.29</v>
      </c>
      <c r="I86" s="19">
        <v>518.6</v>
      </c>
      <c r="J86" s="19">
        <v>132.7</v>
      </c>
    </row>
    <row r="87">
      <c r="A87" s="19" t="s">
        <v>521</v>
      </c>
      <c r="B87" s="19">
        <v>2.89</v>
      </c>
      <c r="C87" s="19">
        <v>2.99</v>
      </c>
      <c r="D87" s="19">
        <v>2.19</v>
      </c>
      <c r="E87" s="19">
        <v>2.67</v>
      </c>
      <c r="F87" s="19">
        <v>7.73</v>
      </c>
      <c r="G87" s="19">
        <v>6.57</v>
      </c>
      <c r="H87" s="19">
        <v>4.72</v>
      </c>
      <c r="I87" s="19">
        <v>6.26</v>
      </c>
      <c r="J87" s="19">
        <v>1.71</v>
      </c>
    </row>
    <row r="88">
      <c r="A88" s="19" t="s">
        <v>522</v>
      </c>
      <c r="B88" s="19">
        <v>2.64</v>
      </c>
      <c r="C88" s="19">
        <v>2.73</v>
      </c>
      <c r="D88" s="19">
        <v>1.29</v>
      </c>
      <c r="E88" s="19">
        <v>1.59</v>
      </c>
      <c r="F88" s="19">
        <v>4.38</v>
      </c>
      <c r="G88" s="19">
        <v>3.75</v>
      </c>
      <c r="H88" s="19">
        <v>2.94</v>
      </c>
      <c r="I88" s="19">
        <v>3.61</v>
      </c>
      <c r="J88" s="19">
        <v>1.0</v>
      </c>
    </row>
    <row r="89">
      <c r="A89" s="19" t="s">
        <v>523</v>
      </c>
      <c r="B89" s="19">
        <v>2.69</v>
      </c>
      <c r="C89" s="19">
        <v>2.92</v>
      </c>
      <c r="D89" s="19">
        <v>0.98</v>
      </c>
      <c r="E89" s="19">
        <v>1.21</v>
      </c>
      <c r="F89" s="19">
        <v>3.72</v>
      </c>
      <c r="G89" s="19">
        <v>3.25</v>
      </c>
      <c r="H89" s="19">
        <v>2.32</v>
      </c>
      <c r="I89" s="19">
        <v>3.05</v>
      </c>
      <c r="J89" s="19">
        <v>0.82</v>
      </c>
    </row>
    <row r="90">
      <c r="A90" s="19" t="s">
        <v>524</v>
      </c>
      <c r="B90" s="19">
        <v>2.81</v>
      </c>
      <c r="C90" s="19">
        <v>2.93</v>
      </c>
      <c r="D90" s="19">
        <v>1.02</v>
      </c>
      <c r="E90" s="19">
        <v>1.2</v>
      </c>
      <c r="F90" s="19">
        <v>3.73</v>
      </c>
      <c r="G90" s="19">
        <v>3.26</v>
      </c>
      <c r="H90" s="19">
        <v>2.29</v>
      </c>
      <c r="I90" s="19">
        <v>3.03</v>
      </c>
      <c r="J90" s="19">
        <v>0.81</v>
      </c>
    </row>
    <row r="91">
      <c r="A91" s="19" t="s">
        <v>525</v>
      </c>
      <c r="B91" s="19">
        <v>2.83</v>
      </c>
      <c r="C91" s="19">
        <v>2.98</v>
      </c>
      <c r="D91" s="19">
        <v>1.06</v>
      </c>
      <c r="E91" s="19">
        <v>1.29</v>
      </c>
      <c r="F91" s="19">
        <v>3.71</v>
      </c>
      <c r="G91" s="19">
        <v>3.21</v>
      </c>
      <c r="H91" s="19">
        <v>2.37</v>
      </c>
      <c r="I91" s="19">
        <v>3.04</v>
      </c>
      <c r="J91" s="19">
        <v>0.81</v>
      </c>
    </row>
    <row r="92">
      <c r="A92" s="19" t="s">
        <v>526</v>
      </c>
      <c r="B92" s="19">
        <v>9.22</v>
      </c>
      <c r="C92" s="19">
        <v>9.88</v>
      </c>
      <c r="D92" s="19">
        <v>7.23</v>
      </c>
      <c r="E92" s="19">
        <v>8.23</v>
      </c>
      <c r="F92" s="19">
        <v>31.14</v>
      </c>
      <c r="G92" s="19">
        <v>28.68</v>
      </c>
      <c r="H92" s="19">
        <v>22.03</v>
      </c>
      <c r="I92" s="19">
        <v>27.01</v>
      </c>
      <c r="J92" s="19">
        <v>4.9</v>
      </c>
    </row>
    <row r="93">
      <c r="A93" s="19" t="s">
        <v>527</v>
      </c>
      <c r="B93" s="19">
        <v>19.69</v>
      </c>
      <c r="C93" s="19">
        <v>18.58</v>
      </c>
      <c r="D93" s="19">
        <v>3.82</v>
      </c>
      <c r="E93" s="19">
        <v>4.28</v>
      </c>
      <c r="F93" s="19">
        <v>16.0</v>
      </c>
      <c r="G93" s="19">
        <v>15.18</v>
      </c>
      <c r="H93" s="19">
        <v>11.56</v>
      </c>
      <c r="I93" s="19">
        <v>13.85</v>
      </c>
      <c r="J93" s="19">
        <v>2.6</v>
      </c>
    </row>
    <row r="94">
      <c r="A94" s="19" t="s">
        <v>528</v>
      </c>
      <c r="B94" s="19">
        <v>29.55</v>
      </c>
      <c r="C94" s="19">
        <v>29.45</v>
      </c>
      <c r="D94" s="19">
        <v>2.18</v>
      </c>
      <c r="E94" s="19">
        <v>2.43</v>
      </c>
      <c r="F94" s="19">
        <v>8.51</v>
      </c>
      <c r="G94" s="19">
        <v>8.4</v>
      </c>
      <c r="H94" s="19">
        <v>6.2</v>
      </c>
      <c r="I94" s="19">
        <v>7.36</v>
      </c>
      <c r="J94" s="19">
        <v>1.49</v>
      </c>
    </row>
    <row r="95">
      <c r="A95" s="19" t="s">
        <v>529</v>
      </c>
      <c r="B95" s="19">
        <v>46.93</v>
      </c>
      <c r="C95" s="19">
        <v>51.37</v>
      </c>
      <c r="D95" s="19">
        <v>1.55</v>
      </c>
      <c r="E95" s="19">
        <v>1.7</v>
      </c>
      <c r="F95" s="19">
        <v>5.77</v>
      </c>
      <c r="G95" s="19">
        <v>5.77</v>
      </c>
      <c r="H95" s="19">
        <v>4.36</v>
      </c>
      <c r="I95" s="19">
        <v>5.0</v>
      </c>
      <c r="J95" s="19">
        <v>1.09</v>
      </c>
    </row>
    <row r="96">
      <c r="A96" s="19" t="s">
        <v>530</v>
      </c>
      <c r="B96" s="19">
        <v>93.01</v>
      </c>
      <c r="C96" s="19">
        <v>94.74</v>
      </c>
      <c r="D96" s="19">
        <v>1.57</v>
      </c>
      <c r="E96" s="19">
        <v>1.75</v>
      </c>
      <c r="F96" s="19">
        <v>5.66</v>
      </c>
      <c r="G96" s="19">
        <v>5.78</v>
      </c>
      <c r="H96" s="19">
        <v>4.28</v>
      </c>
      <c r="I96" s="19">
        <v>5.0</v>
      </c>
      <c r="J96" s="19">
        <v>1.19</v>
      </c>
    </row>
    <row r="97">
      <c r="A97" s="19" t="s">
        <v>531</v>
      </c>
      <c r="B97" s="19">
        <v>1.44</v>
      </c>
      <c r="C97" s="19">
        <v>1.51</v>
      </c>
      <c r="D97" s="19">
        <v>1.09</v>
      </c>
      <c r="E97" s="19">
        <v>1.1</v>
      </c>
      <c r="F97" s="19">
        <v>1.1</v>
      </c>
      <c r="G97" s="19">
        <v>1.46</v>
      </c>
      <c r="H97" s="19">
        <v>1.48</v>
      </c>
      <c r="I97" s="19">
        <v>1.08</v>
      </c>
      <c r="J97" s="19">
        <v>1.12</v>
      </c>
    </row>
    <row r="98">
      <c r="A98" s="19" t="s">
        <v>532</v>
      </c>
      <c r="B98" s="19">
        <v>1.69</v>
      </c>
      <c r="C98" s="19">
        <v>1.71</v>
      </c>
      <c r="D98" s="19">
        <v>0.68</v>
      </c>
      <c r="E98" s="19">
        <v>0.68</v>
      </c>
      <c r="F98" s="19">
        <v>0.67</v>
      </c>
      <c r="G98" s="19">
        <v>0.94</v>
      </c>
      <c r="H98" s="19">
        <v>0.98</v>
      </c>
      <c r="I98" s="19">
        <v>0.69</v>
      </c>
      <c r="J98" s="19">
        <v>0.68</v>
      </c>
    </row>
    <row r="99">
      <c r="A99" s="19" t="s">
        <v>533</v>
      </c>
      <c r="B99" s="19">
        <v>1.94</v>
      </c>
      <c r="C99" s="19">
        <v>2.22</v>
      </c>
      <c r="D99" s="19">
        <v>0.49</v>
      </c>
      <c r="E99" s="19">
        <v>0.49</v>
      </c>
      <c r="F99" s="19">
        <v>0.46</v>
      </c>
      <c r="G99" s="19">
        <v>0.68</v>
      </c>
      <c r="H99" s="19">
        <v>0.69</v>
      </c>
      <c r="I99" s="19">
        <v>0.44</v>
      </c>
      <c r="J99" s="19">
        <v>0.45</v>
      </c>
    </row>
    <row r="100">
      <c r="A100" s="19" t="s">
        <v>534</v>
      </c>
      <c r="B100" s="19">
        <v>2.44</v>
      </c>
      <c r="C100" s="19">
        <v>2.48</v>
      </c>
      <c r="D100" s="19">
        <v>0.37</v>
      </c>
      <c r="E100" s="19">
        <v>0.37</v>
      </c>
      <c r="F100" s="19">
        <v>0.38</v>
      </c>
      <c r="G100" s="19">
        <v>0.59</v>
      </c>
      <c r="H100" s="19">
        <v>0.59</v>
      </c>
      <c r="I100" s="19">
        <v>0.34</v>
      </c>
      <c r="J100" s="19">
        <v>0.36</v>
      </c>
    </row>
    <row r="101">
      <c r="A101" s="19" t="s">
        <v>535</v>
      </c>
      <c r="B101" s="19">
        <v>2.58</v>
      </c>
      <c r="C101" s="19">
        <v>2.73</v>
      </c>
      <c r="D101" s="19">
        <v>0.39</v>
      </c>
      <c r="E101" s="19">
        <v>0.38</v>
      </c>
      <c r="F101" s="19">
        <v>0.39</v>
      </c>
      <c r="G101" s="19">
        <v>0.6</v>
      </c>
      <c r="H101" s="19">
        <v>0.6</v>
      </c>
      <c r="I101" s="19">
        <v>0.36</v>
      </c>
      <c r="J101" s="19">
        <v>0.37</v>
      </c>
    </row>
    <row r="102">
      <c r="A102" s="19" t="s">
        <v>536</v>
      </c>
      <c r="B102" s="19">
        <v>8.07</v>
      </c>
      <c r="C102" s="19">
        <v>8.16</v>
      </c>
      <c r="D102" s="19">
        <v>7.83</v>
      </c>
      <c r="E102" s="19">
        <v>8.66</v>
      </c>
      <c r="F102" s="19">
        <v>30.15</v>
      </c>
      <c r="G102" s="19">
        <v>24.24</v>
      </c>
      <c r="H102" s="19">
        <v>16.11</v>
      </c>
      <c r="I102" s="19">
        <v>24.01</v>
      </c>
      <c r="J102" s="19">
        <v>4.14</v>
      </c>
    </row>
    <row r="103">
      <c r="A103" s="19" t="s">
        <v>537</v>
      </c>
      <c r="B103" s="19">
        <v>4.36</v>
      </c>
      <c r="C103" s="19">
        <v>4.4</v>
      </c>
      <c r="D103" s="19">
        <v>4.03</v>
      </c>
      <c r="E103" s="19">
        <v>4.48</v>
      </c>
      <c r="F103" s="19">
        <v>15.22</v>
      </c>
      <c r="G103" s="19">
        <v>12.08</v>
      </c>
      <c r="H103" s="19">
        <v>8.24</v>
      </c>
      <c r="I103" s="19">
        <v>11.74</v>
      </c>
      <c r="J103" s="19">
        <v>2.22</v>
      </c>
    </row>
    <row r="104">
      <c r="A104" s="19" t="s">
        <v>538</v>
      </c>
      <c r="B104" s="19">
        <v>3.03</v>
      </c>
      <c r="C104" s="19">
        <v>3.11</v>
      </c>
      <c r="D104" s="19">
        <v>2.16</v>
      </c>
      <c r="E104" s="19">
        <v>2.4</v>
      </c>
      <c r="F104" s="19">
        <v>8.16</v>
      </c>
      <c r="G104" s="19">
        <v>6.42</v>
      </c>
      <c r="H104" s="19">
        <v>4.33</v>
      </c>
      <c r="I104" s="19">
        <v>6.31</v>
      </c>
      <c r="J104" s="19">
        <v>1.19</v>
      </c>
    </row>
    <row r="105">
      <c r="A105" s="19" t="s">
        <v>539</v>
      </c>
      <c r="B105" s="19">
        <v>5.44</v>
      </c>
      <c r="C105" s="19">
        <v>5.55</v>
      </c>
      <c r="D105" s="19">
        <v>1.32</v>
      </c>
      <c r="E105" s="19">
        <v>1.48</v>
      </c>
      <c r="F105" s="19">
        <v>4.84</v>
      </c>
      <c r="G105" s="19">
        <v>3.87</v>
      </c>
      <c r="H105" s="19">
        <v>2.82</v>
      </c>
      <c r="I105" s="19">
        <v>3.84</v>
      </c>
      <c r="J105" s="19">
        <v>0.78</v>
      </c>
    </row>
    <row r="106">
      <c r="A106" s="19" t="s">
        <v>540</v>
      </c>
      <c r="B106" s="19">
        <v>14.86</v>
      </c>
      <c r="C106" s="19">
        <v>15.1</v>
      </c>
      <c r="D106" s="19">
        <v>1.22</v>
      </c>
      <c r="E106" s="19">
        <v>1.48</v>
      </c>
      <c r="F106" s="19">
        <v>4.78</v>
      </c>
      <c r="G106" s="19">
        <v>4.07</v>
      </c>
      <c r="H106" s="19">
        <v>2.72</v>
      </c>
      <c r="I106" s="19">
        <v>3.96</v>
      </c>
      <c r="J106" s="19">
        <v>0.85</v>
      </c>
    </row>
    <row r="107">
      <c r="A107" s="19" t="s">
        <v>541</v>
      </c>
      <c r="B107" s="19">
        <v>4.21</v>
      </c>
      <c r="C107" s="19">
        <v>4.16</v>
      </c>
      <c r="D107" s="19">
        <v>3.92</v>
      </c>
      <c r="E107" s="19">
        <v>4.18</v>
      </c>
      <c r="F107" s="19">
        <v>13.1</v>
      </c>
      <c r="G107" s="19">
        <v>11.17</v>
      </c>
      <c r="H107" s="19">
        <v>8.06</v>
      </c>
      <c r="I107" s="19">
        <v>10.9</v>
      </c>
      <c r="J107" s="19">
        <v>2.45</v>
      </c>
    </row>
    <row r="108">
      <c r="A108" s="19" t="s">
        <v>542</v>
      </c>
      <c r="B108" s="19">
        <v>2.87</v>
      </c>
      <c r="C108" s="19">
        <v>2.74</v>
      </c>
      <c r="D108" s="19">
        <v>1.99</v>
      </c>
      <c r="E108" s="19">
        <v>2.13</v>
      </c>
      <c r="F108" s="19">
        <v>6.59</v>
      </c>
      <c r="G108" s="19">
        <v>5.61</v>
      </c>
      <c r="H108" s="19">
        <v>4.05</v>
      </c>
      <c r="I108" s="19">
        <v>5.5</v>
      </c>
      <c r="J108" s="19">
        <v>1.23</v>
      </c>
    </row>
    <row r="109">
      <c r="A109" s="19" t="s">
        <v>543</v>
      </c>
      <c r="B109" s="19">
        <v>3.21</v>
      </c>
      <c r="C109" s="19">
        <v>3.53</v>
      </c>
      <c r="D109" s="19">
        <v>1.07</v>
      </c>
      <c r="E109" s="19">
        <v>1.11</v>
      </c>
      <c r="F109" s="19">
        <v>3.46</v>
      </c>
      <c r="G109" s="19">
        <v>2.97</v>
      </c>
      <c r="H109" s="19">
        <v>2.13</v>
      </c>
      <c r="I109" s="19">
        <v>2.86</v>
      </c>
      <c r="J109" s="19">
        <v>0.65</v>
      </c>
    </row>
    <row r="110">
      <c r="A110" s="19" t="s">
        <v>544</v>
      </c>
      <c r="B110" s="19">
        <v>5.25</v>
      </c>
      <c r="C110" s="19">
        <v>5.55</v>
      </c>
      <c r="D110" s="19">
        <v>0.68</v>
      </c>
      <c r="E110" s="19">
        <v>0.78</v>
      </c>
      <c r="F110" s="19">
        <v>2.05</v>
      </c>
      <c r="G110" s="19">
        <v>1.78</v>
      </c>
      <c r="H110" s="19">
        <v>1.28</v>
      </c>
      <c r="I110" s="19">
        <v>1.75</v>
      </c>
      <c r="J110" s="19">
        <v>0.45</v>
      </c>
    </row>
    <row r="111">
      <c r="A111" s="19" t="s">
        <v>545</v>
      </c>
      <c r="B111" s="19">
        <v>6.83</v>
      </c>
      <c r="C111" s="19">
        <v>7.1</v>
      </c>
      <c r="D111" s="19">
        <v>0.62</v>
      </c>
      <c r="E111" s="19">
        <v>0.66</v>
      </c>
      <c r="F111" s="19">
        <v>1.98</v>
      </c>
      <c r="G111" s="19">
        <v>1.75</v>
      </c>
      <c r="H111" s="19">
        <v>1.24</v>
      </c>
      <c r="I111" s="19">
        <v>1.68</v>
      </c>
      <c r="J111" s="19">
        <v>0.39</v>
      </c>
    </row>
    <row r="112">
      <c r="A112" s="19" t="s">
        <v>546</v>
      </c>
      <c r="B112" s="19">
        <v>5.95</v>
      </c>
      <c r="C112" s="19">
        <v>6.06</v>
      </c>
      <c r="D112" s="19">
        <v>6.07</v>
      </c>
      <c r="E112" s="19">
        <v>7.0</v>
      </c>
      <c r="F112" s="19">
        <v>22.61</v>
      </c>
      <c r="G112" s="19">
        <v>20.18</v>
      </c>
      <c r="H112" s="19">
        <v>15.63</v>
      </c>
      <c r="I112" s="19">
        <v>18.97</v>
      </c>
      <c r="J112" s="19">
        <v>5.17</v>
      </c>
    </row>
    <row r="113">
      <c r="A113" s="19" t="s">
        <v>547</v>
      </c>
      <c r="B113" s="19">
        <v>3.63</v>
      </c>
      <c r="C113" s="19">
        <v>3.68</v>
      </c>
      <c r="D113" s="19">
        <v>3.26</v>
      </c>
      <c r="E113" s="19">
        <v>3.76</v>
      </c>
      <c r="F113" s="19">
        <v>11.92</v>
      </c>
      <c r="G113" s="19">
        <v>10.88</v>
      </c>
      <c r="H113" s="19">
        <v>8.23</v>
      </c>
      <c r="I113" s="19">
        <v>10.09</v>
      </c>
      <c r="J113" s="19">
        <v>2.8</v>
      </c>
    </row>
    <row r="114">
      <c r="A114" s="19" t="s">
        <v>548</v>
      </c>
      <c r="B114" s="19">
        <v>3.43</v>
      </c>
      <c r="C114" s="19">
        <v>3.55</v>
      </c>
      <c r="D114" s="19">
        <v>1.85</v>
      </c>
      <c r="E114" s="19">
        <v>2.16</v>
      </c>
      <c r="F114" s="19">
        <v>6.78</v>
      </c>
      <c r="G114" s="19">
        <v>6.17</v>
      </c>
      <c r="H114" s="19">
        <v>4.72</v>
      </c>
      <c r="I114" s="19">
        <v>5.72</v>
      </c>
      <c r="J114" s="19">
        <v>1.57</v>
      </c>
    </row>
    <row r="115">
      <c r="A115" s="19" t="s">
        <v>549</v>
      </c>
      <c r="B115" s="19">
        <v>4.93</v>
      </c>
      <c r="C115" s="19">
        <v>5.05</v>
      </c>
      <c r="D115" s="19">
        <v>1.24</v>
      </c>
      <c r="E115" s="19">
        <v>1.45</v>
      </c>
      <c r="F115" s="19">
        <v>4.41</v>
      </c>
      <c r="G115" s="19">
        <v>4.08</v>
      </c>
      <c r="H115" s="19">
        <v>3.11</v>
      </c>
      <c r="I115" s="19">
        <v>3.78</v>
      </c>
      <c r="J115" s="19">
        <v>1.09</v>
      </c>
    </row>
    <row r="116">
      <c r="A116" s="19" t="s">
        <v>550</v>
      </c>
      <c r="B116" s="19">
        <v>5.8</v>
      </c>
      <c r="C116" s="19">
        <v>6.1</v>
      </c>
      <c r="D116" s="19">
        <v>1.29</v>
      </c>
      <c r="E116" s="19">
        <v>1.51</v>
      </c>
      <c r="F116" s="19">
        <v>4.41</v>
      </c>
      <c r="G116" s="19">
        <v>4.08</v>
      </c>
      <c r="H116" s="19">
        <v>3.09</v>
      </c>
      <c r="I116" s="19">
        <v>3.78</v>
      </c>
      <c r="J116" s="19">
        <v>1.11</v>
      </c>
    </row>
    <row r="117">
      <c r="A117" s="19" t="s">
        <v>551</v>
      </c>
      <c r="B117" s="19">
        <v>0.07</v>
      </c>
      <c r="C117" s="19">
        <v>0.07</v>
      </c>
      <c r="D117" s="19">
        <v>0.07</v>
      </c>
      <c r="E117" s="19">
        <v>0.07</v>
      </c>
      <c r="F117" s="19">
        <v>0.07</v>
      </c>
      <c r="G117" s="19">
        <v>0.08</v>
      </c>
      <c r="H117" s="19">
        <v>0.07</v>
      </c>
      <c r="I117" s="19">
        <v>0.07</v>
      </c>
      <c r="J117" s="19">
        <v>0.07</v>
      </c>
    </row>
    <row r="118">
      <c r="A118" s="19" t="s">
        <v>552</v>
      </c>
      <c r="B118" s="19">
        <v>0.07</v>
      </c>
      <c r="C118" s="19">
        <v>0.08</v>
      </c>
      <c r="D118" s="19">
        <v>0.07</v>
      </c>
      <c r="E118" s="19">
        <v>0.08</v>
      </c>
      <c r="F118" s="19">
        <v>0.07</v>
      </c>
      <c r="G118" s="19">
        <v>0.08</v>
      </c>
      <c r="H118" s="19">
        <v>0.07</v>
      </c>
      <c r="I118" s="19">
        <v>0.07</v>
      </c>
      <c r="J118" s="19">
        <v>0.08</v>
      </c>
    </row>
    <row r="119">
      <c r="A119" s="19" t="s">
        <v>553</v>
      </c>
      <c r="B119" s="19">
        <v>0.07</v>
      </c>
      <c r="C119" s="19">
        <v>0.07</v>
      </c>
      <c r="D119" s="19">
        <v>0.07</v>
      </c>
      <c r="E119" s="19">
        <v>0.07</v>
      </c>
      <c r="F119" s="19">
        <v>0.07</v>
      </c>
      <c r="G119" s="19">
        <v>0.07</v>
      </c>
      <c r="H119" s="19">
        <v>0.07</v>
      </c>
      <c r="I119" s="19">
        <v>0.07</v>
      </c>
      <c r="J119" s="19">
        <v>0.08</v>
      </c>
    </row>
    <row r="120">
      <c r="A120" s="19" t="s">
        <v>554</v>
      </c>
      <c r="B120" s="19">
        <v>0.07</v>
      </c>
      <c r="C120" s="19">
        <v>0.07</v>
      </c>
      <c r="D120" s="19">
        <v>0.07</v>
      </c>
      <c r="E120" s="19">
        <v>0.07</v>
      </c>
      <c r="F120" s="19">
        <v>0.07</v>
      </c>
      <c r="G120" s="19">
        <v>0.08</v>
      </c>
      <c r="H120" s="19">
        <v>0.07</v>
      </c>
      <c r="I120" s="19">
        <v>0.07</v>
      </c>
      <c r="J120" s="19">
        <v>0.07</v>
      </c>
    </row>
    <row r="121">
      <c r="A121" s="19" t="s">
        <v>555</v>
      </c>
      <c r="B121" s="19">
        <v>0.07</v>
      </c>
      <c r="C121" s="19">
        <v>0.07</v>
      </c>
      <c r="D121" s="19">
        <v>0.07</v>
      </c>
      <c r="E121" s="19">
        <v>0.08</v>
      </c>
      <c r="F121" s="19">
        <v>0.08</v>
      </c>
      <c r="G121" s="19">
        <v>0.08</v>
      </c>
      <c r="H121" s="19">
        <v>0.08</v>
      </c>
      <c r="I121" s="19">
        <v>0.08</v>
      </c>
      <c r="J121" s="19">
        <v>0.07</v>
      </c>
    </row>
    <row r="123">
      <c r="L123" s="6" t="s">
        <v>556</v>
      </c>
      <c r="M123" s="6" t="s">
        <v>557</v>
      </c>
      <c r="O123" s="1" t="s">
        <v>558</v>
      </c>
      <c r="T123" s="1" t="s">
        <v>559</v>
      </c>
    </row>
    <row r="125">
      <c r="B125" s="1" t="s">
        <v>427</v>
      </c>
      <c r="C125" s="1" t="s">
        <v>428</v>
      </c>
      <c r="D125" s="1" t="s">
        <v>429</v>
      </c>
      <c r="E125" s="1" t="s">
        <v>430</v>
      </c>
      <c r="F125" s="1" t="s">
        <v>431</v>
      </c>
      <c r="G125" s="1" t="s">
        <v>432</v>
      </c>
      <c r="H125" s="1" t="s">
        <v>433</v>
      </c>
      <c r="I125" s="1" t="s">
        <v>434</v>
      </c>
      <c r="J125" s="1" t="s">
        <v>435</v>
      </c>
    </row>
    <row r="126">
      <c r="A126" s="1" t="s">
        <v>436</v>
      </c>
      <c r="B126" s="9">
        <f t="shared" ref="B126:J126" si="1">B2/$D2</f>
        <v>1.0625</v>
      </c>
      <c r="C126" s="9">
        <f t="shared" si="1"/>
        <v>1.130208333</v>
      </c>
      <c r="D126" s="9">
        <f t="shared" si="1"/>
        <v>1</v>
      </c>
      <c r="E126" s="9">
        <f t="shared" si="1"/>
        <v>1.161458333</v>
      </c>
      <c r="F126" s="9">
        <f t="shared" si="1"/>
        <v>4.275</v>
      </c>
      <c r="G126" s="9">
        <f t="shared" si="1"/>
        <v>3.86875</v>
      </c>
      <c r="H126" s="9">
        <f t="shared" si="1"/>
        <v>2.980208333</v>
      </c>
      <c r="I126" s="9">
        <f t="shared" si="1"/>
        <v>3.529166667</v>
      </c>
      <c r="J126" s="9">
        <f t="shared" si="1"/>
        <v>0.7135416667</v>
      </c>
    </row>
    <row r="127">
      <c r="A127" s="1" t="s">
        <v>437</v>
      </c>
      <c r="B127" s="9">
        <f t="shared" ref="B127:J127" si="2">B3/$D3</f>
        <v>1.913294798</v>
      </c>
      <c r="C127" s="9">
        <f t="shared" si="2"/>
        <v>2.02504817</v>
      </c>
      <c r="D127" s="9">
        <f t="shared" si="2"/>
        <v>1</v>
      </c>
      <c r="E127" s="9">
        <f t="shared" si="2"/>
        <v>1.146435453</v>
      </c>
      <c r="F127" s="9">
        <f t="shared" si="2"/>
        <v>4.136801541</v>
      </c>
      <c r="G127" s="9">
        <f t="shared" si="2"/>
        <v>3.732177264</v>
      </c>
      <c r="H127" s="9">
        <f t="shared" si="2"/>
        <v>2.919075145</v>
      </c>
      <c r="I127" s="9">
        <f t="shared" si="2"/>
        <v>3.445086705</v>
      </c>
      <c r="J127" s="9">
        <f t="shared" si="2"/>
        <v>0.7071290944</v>
      </c>
    </row>
    <row r="128">
      <c r="A128" s="1" t="s">
        <v>438</v>
      </c>
      <c r="B128" s="9">
        <f t="shared" ref="B128:J128" si="3">B4/$D4</f>
        <v>4.372013652</v>
      </c>
      <c r="C128" s="9">
        <f t="shared" si="3"/>
        <v>4.784982935</v>
      </c>
      <c r="D128" s="9">
        <f t="shared" si="3"/>
        <v>1</v>
      </c>
      <c r="E128" s="9">
        <f t="shared" si="3"/>
        <v>1.136518771</v>
      </c>
      <c r="F128" s="9">
        <f t="shared" si="3"/>
        <v>3.90443686</v>
      </c>
      <c r="G128" s="9">
        <f t="shared" si="3"/>
        <v>3.583617747</v>
      </c>
      <c r="H128" s="9">
        <f t="shared" si="3"/>
        <v>2.802047782</v>
      </c>
      <c r="I128" s="9">
        <f t="shared" si="3"/>
        <v>3.279863481</v>
      </c>
      <c r="J128" s="9">
        <f t="shared" si="3"/>
        <v>0.7406143345</v>
      </c>
    </row>
    <row r="129">
      <c r="A129" s="1" t="s">
        <v>439</v>
      </c>
      <c r="B129" s="9">
        <f t="shared" ref="B129:J129" si="4">B5/$D5</f>
        <v>9.759162304</v>
      </c>
      <c r="C129" s="9">
        <f t="shared" si="4"/>
        <v>10.08900524</v>
      </c>
      <c r="D129" s="9">
        <f t="shared" si="4"/>
        <v>1</v>
      </c>
      <c r="E129" s="9">
        <f t="shared" si="4"/>
        <v>1.115183246</v>
      </c>
      <c r="F129" s="9">
        <f t="shared" si="4"/>
        <v>3.638743455</v>
      </c>
      <c r="G129" s="9">
        <f t="shared" si="4"/>
        <v>3.387434555</v>
      </c>
      <c r="H129" s="9">
        <f t="shared" si="4"/>
        <v>2.685863874</v>
      </c>
      <c r="I129" s="9">
        <f t="shared" si="4"/>
        <v>3.078534031</v>
      </c>
      <c r="J129" s="9">
        <f t="shared" si="4"/>
        <v>0.7748691099</v>
      </c>
    </row>
    <row r="130">
      <c r="A130" s="1" t="s">
        <v>440</v>
      </c>
      <c r="B130" s="9">
        <f t="shared" ref="B130:J130" si="5">B6/$D6</f>
        <v>10.10769231</v>
      </c>
      <c r="C130" s="9">
        <f t="shared" si="5"/>
        <v>10.76923077</v>
      </c>
      <c r="D130" s="9">
        <f t="shared" si="5"/>
        <v>1</v>
      </c>
      <c r="E130" s="9">
        <f t="shared" si="5"/>
        <v>1.112820513</v>
      </c>
      <c r="F130" s="9">
        <f t="shared" si="5"/>
        <v>3.441025641</v>
      </c>
      <c r="G130" s="9">
        <f t="shared" si="5"/>
        <v>3.266666667</v>
      </c>
      <c r="H130" s="9">
        <f t="shared" si="5"/>
        <v>2.425641026</v>
      </c>
      <c r="I130" s="9">
        <f t="shared" si="5"/>
        <v>2.923076923</v>
      </c>
      <c r="J130" s="9">
        <f t="shared" si="5"/>
        <v>0.8307692308</v>
      </c>
    </row>
    <row r="131">
      <c r="A131" s="1" t="s">
        <v>441</v>
      </c>
      <c r="B131" s="9">
        <f t="shared" ref="B131:J131" si="6">B7/$D7</f>
        <v>1.216148391</v>
      </c>
      <c r="C131" s="9">
        <f t="shared" si="6"/>
        <v>1.386579378</v>
      </c>
      <c r="D131" s="9">
        <f t="shared" si="6"/>
        <v>1</v>
      </c>
      <c r="E131" s="9">
        <f t="shared" si="6"/>
        <v>1.03066012</v>
      </c>
      <c r="F131" s="9">
        <f t="shared" si="6"/>
        <v>2.862520458</v>
      </c>
      <c r="G131" s="9">
        <f t="shared" si="6"/>
        <v>2.965521004</v>
      </c>
      <c r="H131" s="9">
        <f t="shared" si="6"/>
        <v>2.484015276</v>
      </c>
      <c r="I131" s="9">
        <f t="shared" si="6"/>
        <v>2.286852155</v>
      </c>
      <c r="J131" s="9">
        <f t="shared" si="6"/>
        <v>0.6300054555</v>
      </c>
    </row>
    <row r="132">
      <c r="A132" s="1" t="s">
        <v>442</v>
      </c>
      <c r="B132" s="9">
        <f t="shared" ref="B132:J132" si="7">B8/$D8</f>
        <v>5.759522813</v>
      </c>
      <c r="C132" s="9">
        <f t="shared" si="7"/>
        <v>6.429259104</v>
      </c>
      <c r="D132" s="9">
        <f t="shared" si="7"/>
        <v>1</v>
      </c>
      <c r="E132" s="9">
        <f t="shared" si="7"/>
        <v>1.019673504</v>
      </c>
      <c r="F132" s="9">
        <f t="shared" si="7"/>
        <v>2.823357053</v>
      </c>
      <c r="G132" s="9">
        <f t="shared" si="7"/>
        <v>2.989953956</v>
      </c>
      <c r="H132" s="9">
        <f t="shared" si="7"/>
        <v>2.473419841</v>
      </c>
      <c r="I132" s="9">
        <f t="shared" si="7"/>
        <v>2.320217664</v>
      </c>
      <c r="J132" s="9">
        <f t="shared" si="7"/>
        <v>0.6163666806</v>
      </c>
    </row>
    <row r="133">
      <c r="A133" s="1" t="s">
        <v>443</v>
      </c>
      <c r="B133" s="9">
        <f t="shared" ref="B133:J133" si="8">B9/$D9</f>
        <v>14.96963874</v>
      </c>
      <c r="C133" s="9">
        <f t="shared" si="8"/>
        <v>15.97617218</v>
      </c>
      <c r="D133" s="9">
        <f t="shared" si="8"/>
        <v>1</v>
      </c>
      <c r="E133" s="9">
        <f t="shared" si="8"/>
        <v>1.034588778</v>
      </c>
      <c r="F133" s="9">
        <f t="shared" si="8"/>
        <v>2.854727133</v>
      </c>
      <c r="G133" s="9">
        <f t="shared" si="8"/>
        <v>3.027671022</v>
      </c>
      <c r="H133" s="9">
        <f t="shared" si="8"/>
        <v>2.442736357</v>
      </c>
      <c r="I133" s="9">
        <f t="shared" si="8"/>
        <v>2.35933897</v>
      </c>
      <c r="J133" s="9">
        <f t="shared" si="8"/>
        <v>0.6533435819</v>
      </c>
    </row>
    <row r="134">
      <c r="A134" s="1" t="s">
        <v>444</v>
      </c>
      <c r="B134" s="9">
        <f t="shared" ref="B134:J134" si="9">B10/$D10</f>
        <v>28.39045288</v>
      </c>
      <c r="C134" s="9">
        <f t="shared" si="9"/>
        <v>32.5869033</v>
      </c>
      <c r="D134" s="9">
        <f t="shared" si="9"/>
        <v>1</v>
      </c>
      <c r="E134" s="9">
        <f t="shared" si="9"/>
        <v>1.034883721</v>
      </c>
      <c r="F134" s="9">
        <f t="shared" si="9"/>
        <v>2.855569155</v>
      </c>
      <c r="G134" s="9">
        <f t="shared" si="9"/>
        <v>3.003671971</v>
      </c>
      <c r="H134" s="9">
        <f t="shared" si="9"/>
        <v>2.419216646</v>
      </c>
      <c r="I134" s="9">
        <f t="shared" si="9"/>
        <v>2.358629131</v>
      </c>
      <c r="J134" s="9">
        <f t="shared" si="9"/>
        <v>0.6780905753</v>
      </c>
    </row>
    <row r="135">
      <c r="A135" s="1" t="s">
        <v>445</v>
      </c>
      <c r="B135" s="9">
        <f t="shared" ref="B135:J135" si="10">B11/$D11</f>
        <v>34.57682776</v>
      </c>
      <c r="C135" s="9">
        <f t="shared" si="10"/>
        <v>36.96158612</v>
      </c>
      <c r="D135" s="9">
        <f t="shared" si="10"/>
        <v>1</v>
      </c>
      <c r="E135" s="9">
        <f t="shared" si="10"/>
        <v>1.047707559</v>
      </c>
      <c r="F135" s="9">
        <f t="shared" si="10"/>
        <v>2.817224287</v>
      </c>
      <c r="G135" s="9">
        <f t="shared" si="10"/>
        <v>2.927509294</v>
      </c>
      <c r="H135" s="9">
        <f t="shared" si="10"/>
        <v>2.312887237</v>
      </c>
      <c r="I135" s="9">
        <f t="shared" si="10"/>
        <v>2.355018587</v>
      </c>
      <c r="J135" s="9">
        <f t="shared" si="10"/>
        <v>0.7205700124</v>
      </c>
    </row>
    <row r="136">
      <c r="A136" s="1" t="s">
        <v>446</v>
      </c>
      <c r="B136" s="9">
        <f t="shared" ref="B136:J136" si="11">B12/$D12</f>
        <v>1.610631688</v>
      </c>
      <c r="C136" s="9">
        <f t="shared" si="11"/>
        <v>1.873662409</v>
      </c>
      <c r="D136" s="9">
        <f t="shared" si="11"/>
        <v>1</v>
      </c>
      <c r="E136" s="9">
        <f t="shared" si="11"/>
        <v>0.9092164308</v>
      </c>
      <c r="F136" s="9">
        <f t="shared" si="11"/>
        <v>1.196755264</v>
      </c>
      <c r="G136" s="9">
        <f t="shared" si="11"/>
        <v>1.854677252</v>
      </c>
      <c r="H136" s="9">
        <f t="shared" si="11"/>
        <v>1.826026924</v>
      </c>
      <c r="I136" s="9">
        <f t="shared" si="11"/>
        <v>1.01104591</v>
      </c>
      <c r="J136" s="9">
        <f t="shared" si="11"/>
        <v>0.7096996893</v>
      </c>
    </row>
    <row r="137">
      <c r="A137" s="1" t="s">
        <v>447</v>
      </c>
      <c r="B137" s="9">
        <f t="shared" ref="B137:J137" si="12">B13/$D13</f>
        <v>2.680606806</v>
      </c>
      <c r="C137" s="9">
        <f t="shared" si="12"/>
        <v>2.97498975</v>
      </c>
      <c r="D137" s="9">
        <f t="shared" si="12"/>
        <v>1</v>
      </c>
      <c r="E137" s="9">
        <f t="shared" si="12"/>
        <v>0.8843788438</v>
      </c>
      <c r="F137" s="9">
        <f t="shared" si="12"/>
        <v>1.067240672</v>
      </c>
      <c r="G137" s="9">
        <f t="shared" si="12"/>
        <v>1.78802788</v>
      </c>
      <c r="H137" s="9">
        <f t="shared" si="12"/>
        <v>1.793767938</v>
      </c>
      <c r="I137" s="9">
        <f t="shared" si="12"/>
        <v>0.9003690037</v>
      </c>
      <c r="J137" s="9">
        <f t="shared" si="12"/>
        <v>0.704797048</v>
      </c>
    </row>
    <row r="138">
      <c r="A138" s="1" t="s">
        <v>448</v>
      </c>
      <c r="B138" s="9">
        <f t="shared" ref="B138:J138" si="13">B14/$D14</f>
        <v>3.286355476</v>
      </c>
      <c r="C138" s="9">
        <f t="shared" si="13"/>
        <v>3.672800718</v>
      </c>
      <c r="D138" s="9">
        <f t="shared" si="13"/>
        <v>1</v>
      </c>
      <c r="E138" s="9">
        <f t="shared" si="13"/>
        <v>0.8617594255</v>
      </c>
      <c r="F138" s="9">
        <f t="shared" si="13"/>
        <v>0.9708258528</v>
      </c>
      <c r="G138" s="9">
        <f t="shared" si="13"/>
        <v>1.735637343</v>
      </c>
      <c r="H138" s="9">
        <f t="shared" si="13"/>
        <v>1.772441652</v>
      </c>
      <c r="I138" s="9">
        <f t="shared" si="13"/>
        <v>0.8150807899</v>
      </c>
      <c r="J138" s="9">
        <f t="shared" si="13"/>
        <v>0.684021544</v>
      </c>
    </row>
    <row r="139">
      <c r="A139" s="1" t="s">
        <v>449</v>
      </c>
      <c r="B139" s="9">
        <f t="shared" ref="B139:J139" si="14">B15/$D15</f>
        <v>3.88463357</v>
      </c>
      <c r="C139" s="9">
        <f t="shared" si="14"/>
        <v>4.41749409</v>
      </c>
      <c r="D139" s="9">
        <f t="shared" si="14"/>
        <v>1</v>
      </c>
      <c r="E139" s="9">
        <f t="shared" si="14"/>
        <v>0.8529550827</v>
      </c>
      <c r="F139" s="9">
        <f t="shared" si="14"/>
        <v>0.9319148936</v>
      </c>
      <c r="G139" s="9">
        <f t="shared" si="14"/>
        <v>1.723404255</v>
      </c>
      <c r="H139" s="9">
        <f t="shared" si="14"/>
        <v>1.770685579</v>
      </c>
      <c r="I139" s="9">
        <f t="shared" si="14"/>
        <v>0.7796690307</v>
      </c>
      <c r="J139" s="9">
        <f t="shared" si="14"/>
        <v>0.6860520095</v>
      </c>
    </row>
    <row r="140">
      <c r="A140" s="1" t="s">
        <v>450</v>
      </c>
      <c r="B140" s="9">
        <f t="shared" ref="B140:J140" si="15">B16/$D16</f>
        <v>4.535037879</v>
      </c>
      <c r="C140" s="9">
        <f t="shared" si="15"/>
        <v>4.991477273</v>
      </c>
      <c r="D140" s="9">
        <f t="shared" si="15"/>
        <v>1</v>
      </c>
      <c r="E140" s="9">
        <f t="shared" si="15"/>
        <v>0.8489583333</v>
      </c>
      <c r="F140" s="9">
        <f t="shared" si="15"/>
        <v>0.9195075758</v>
      </c>
      <c r="G140" s="9">
        <f t="shared" si="15"/>
        <v>1.721117424</v>
      </c>
      <c r="H140" s="9">
        <f t="shared" si="15"/>
        <v>1.766098485</v>
      </c>
      <c r="I140" s="9">
        <f t="shared" si="15"/>
        <v>0.7732007576</v>
      </c>
      <c r="J140" s="9">
        <f t="shared" si="15"/>
        <v>0.6799242424</v>
      </c>
    </row>
    <row r="141">
      <c r="A141" s="1" t="s">
        <v>451</v>
      </c>
      <c r="B141" s="9">
        <f t="shared" ref="B141:J141" si="16">B17/$D17</f>
        <v>1.326597488</v>
      </c>
      <c r="C141" s="9">
        <f t="shared" si="16"/>
        <v>1.375750956</v>
      </c>
      <c r="D141" s="9">
        <f t="shared" si="16"/>
        <v>1</v>
      </c>
      <c r="E141" s="9">
        <f t="shared" si="16"/>
        <v>0.9912616057</v>
      </c>
      <c r="F141" s="9">
        <f t="shared" si="16"/>
        <v>0.9890770071</v>
      </c>
      <c r="G141" s="9">
        <f t="shared" si="16"/>
        <v>1.360458766</v>
      </c>
      <c r="H141" s="9">
        <f t="shared" si="16"/>
        <v>1.301474604</v>
      </c>
      <c r="I141" s="9">
        <f t="shared" si="16"/>
        <v>1.220098307</v>
      </c>
      <c r="J141" s="9">
        <f t="shared" si="16"/>
        <v>1.286182414</v>
      </c>
    </row>
    <row r="142">
      <c r="A142" s="1" t="s">
        <v>452</v>
      </c>
      <c r="B142" s="9">
        <f t="shared" ref="B142:J142" si="17">B18/$D18</f>
        <v>2.185686654</v>
      </c>
      <c r="C142" s="9">
        <f t="shared" si="17"/>
        <v>2.339458414</v>
      </c>
      <c r="D142" s="9">
        <f t="shared" si="17"/>
        <v>1</v>
      </c>
      <c r="E142" s="9">
        <f t="shared" si="17"/>
        <v>0.9119922631</v>
      </c>
      <c r="F142" s="9">
        <f t="shared" si="17"/>
        <v>0.9052224371</v>
      </c>
      <c r="G142" s="9">
        <f t="shared" si="17"/>
        <v>1.183752418</v>
      </c>
      <c r="H142" s="9">
        <f t="shared" si="17"/>
        <v>1.178916828</v>
      </c>
      <c r="I142" s="9">
        <f t="shared" si="17"/>
        <v>1.106382979</v>
      </c>
      <c r="J142" s="9">
        <f t="shared" si="17"/>
        <v>1.175048356</v>
      </c>
    </row>
    <row r="143">
      <c r="A143" s="1" t="s">
        <v>453</v>
      </c>
      <c r="B143" s="9">
        <f t="shared" ref="B143:J143" si="18">B19/$D19</f>
        <v>6.038167939</v>
      </c>
      <c r="C143" s="9">
        <f t="shared" si="18"/>
        <v>6.116412214</v>
      </c>
      <c r="D143" s="9">
        <f t="shared" si="18"/>
        <v>1</v>
      </c>
      <c r="E143" s="9">
        <f t="shared" si="18"/>
        <v>1.028625954</v>
      </c>
      <c r="F143" s="9">
        <f t="shared" si="18"/>
        <v>1.009541985</v>
      </c>
      <c r="G143" s="9">
        <f t="shared" si="18"/>
        <v>1.290076336</v>
      </c>
      <c r="H143" s="9">
        <f t="shared" si="18"/>
        <v>1.320610687</v>
      </c>
      <c r="I143" s="9">
        <f t="shared" si="18"/>
        <v>1.20610687</v>
      </c>
      <c r="J143" s="9">
        <f t="shared" si="18"/>
        <v>1.261450382</v>
      </c>
    </row>
    <row r="144">
      <c r="A144" s="1" t="s">
        <v>454</v>
      </c>
      <c r="B144" s="9">
        <f t="shared" ref="B144:J144" si="19">B20/$D20</f>
        <v>13.83018868</v>
      </c>
      <c r="C144" s="9">
        <f t="shared" si="19"/>
        <v>14.13207547</v>
      </c>
      <c r="D144" s="9">
        <f t="shared" si="19"/>
        <v>1</v>
      </c>
      <c r="E144" s="9">
        <f t="shared" si="19"/>
        <v>0.9946091644</v>
      </c>
      <c r="F144" s="9">
        <f t="shared" si="19"/>
        <v>0.9838274933</v>
      </c>
      <c r="G144" s="9">
        <f t="shared" si="19"/>
        <v>1.272237197</v>
      </c>
      <c r="H144" s="9">
        <f t="shared" si="19"/>
        <v>1.274932615</v>
      </c>
      <c r="I144" s="9">
        <f t="shared" si="19"/>
        <v>1.177897574</v>
      </c>
      <c r="J144" s="9">
        <f t="shared" si="19"/>
        <v>1.218328841</v>
      </c>
    </row>
    <row r="145">
      <c r="A145" s="1" t="s">
        <v>455</v>
      </c>
      <c r="B145" s="9">
        <f t="shared" ref="B145:J145" si="20">B21/$D21</f>
        <v>23.97796143</v>
      </c>
      <c r="C145" s="9">
        <f t="shared" si="20"/>
        <v>25.38016529</v>
      </c>
      <c r="D145" s="9">
        <f t="shared" si="20"/>
        <v>1</v>
      </c>
      <c r="E145" s="9">
        <f t="shared" si="20"/>
        <v>0.9779614325</v>
      </c>
      <c r="F145" s="9">
        <f t="shared" si="20"/>
        <v>0.9807162534</v>
      </c>
      <c r="G145" s="9">
        <f t="shared" si="20"/>
        <v>1.26446281</v>
      </c>
      <c r="H145" s="9">
        <f t="shared" si="20"/>
        <v>1.278236915</v>
      </c>
      <c r="I145" s="9">
        <f t="shared" si="20"/>
        <v>1.151515152</v>
      </c>
      <c r="J145" s="9">
        <f t="shared" si="20"/>
        <v>1.179063361</v>
      </c>
    </row>
    <row r="146">
      <c r="A146" s="1" t="s">
        <v>456</v>
      </c>
      <c r="B146" s="9">
        <f t="shared" ref="B146:J146" si="21">B22/$D22</f>
        <v>1.470785464</v>
      </c>
      <c r="C146" s="9">
        <f t="shared" si="21"/>
        <v>1.642078793</v>
      </c>
      <c r="D146" s="9">
        <f t="shared" si="21"/>
        <v>1</v>
      </c>
      <c r="E146" s="9">
        <f t="shared" si="21"/>
        <v>1.007297471</v>
      </c>
      <c r="F146" s="9">
        <f t="shared" si="21"/>
        <v>3.002761205</v>
      </c>
      <c r="G146" s="9">
        <f t="shared" si="21"/>
        <v>3.037276268</v>
      </c>
      <c r="H146" s="9">
        <f t="shared" si="21"/>
        <v>2.479463537</v>
      </c>
      <c r="I146" s="9">
        <f t="shared" si="21"/>
        <v>2.505300528</v>
      </c>
      <c r="J146" s="9">
        <f t="shared" si="21"/>
        <v>0.6388738228</v>
      </c>
    </row>
    <row r="147">
      <c r="A147" s="1" t="s">
        <v>457</v>
      </c>
      <c r="B147" s="9">
        <f t="shared" ref="B147:J147" si="22">B23/$D23</f>
        <v>1.483853393</v>
      </c>
      <c r="C147" s="9">
        <f t="shared" si="22"/>
        <v>1.669935612</v>
      </c>
      <c r="D147" s="9">
        <f t="shared" si="22"/>
        <v>1</v>
      </c>
      <c r="E147" s="9">
        <f t="shared" si="22"/>
        <v>1.009707776</v>
      </c>
      <c r="F147" s="9">
        <f t="shared" si="22"/>
        <v>3.023130263</v>
      </c>
      <c r="G147" s="9">
        <f t="shared" si="22"/>
        <v>3.124368499</v>
      </c>
      <c r="H147" s="9">
        <f t="shared" si="22"/>
        <v>2.496929173</v>
      </c>
      <c r="I147" s="9">
        <f t="shared" si="22"/>
        <v>2.505794948</v>
      </c>
      <c r="J147" s="9">
        <f t="shared" si="22"/>
        <v>0.6377909856</v>
      </c>
    </row>
    <row r="148">
      <c r="A148" s="1" t="s">
        <v>458</v>
      </c>
      <c r="B148" s="9">
        <f t="shared" ref="B148:J148" si="23">B24/$D24</f>
        <v>1.486185951</v>
      </c>
      <c r="C148" s="9">
        <f t="shared" si="23"/>
        <v>1.658714608</v>
      </c>
      <c r="D148" s="9">
        <f t="shared" si="23"/>
        <v>1</v>
      </c>
      <c r="E148" s="9">
        <f t="shared" si="23"/>
        <v>1.001126678</v>
      </c>
      <c r="F148" s="9">
        <f t="shared" si="23"/>
        <v>3.005584403</v>
      </c>
      <c r="G148" s="9">
        <f t="shared" si="23"/>
        <v>3.072156363</v>
      </c>
      <c r="H148" s="9">
        <f t="shared" si="23"/>
        <v>2.492652101</v>
      </c>
      <c r="I148" s="9">
        <f t="shared" si="23"/>
        <v>2.523464289</v>
      </c>
      <c r="J148" s="9">
        <f t="shared" si="23"/>
        <v>0.6365239541</v>
      </c>
    </row>
    <row r="149">
      <c r="A149" s="1" t="s">
        <v>459</v>
      </c>
      <c r="B149" s="9">
        <f t="shared" ref="B149:J149" si="24">B25/$D25</f>
        <v>1.492426478</v>
      </c>
      <c r="C149" s="9">
        <f t="shared" si="24"/>
        <v>1.664847054</v>
      </c>
      <c r="D149" s="9">
        <f t="shared" si="24"/>
        <v>1</v>
      </c>
      <c r="E149" s="9">
        <f t="shared" si="24"/>
        <v>1.015589653</v>
      </c>
      <c r="F149" s="9">
        <f t="shared" si="24"/>
        <v>3.03408085</v>
      </c>
      <c r="G149" s="9">
        <f t="shared" si="24"/>
        <v>3.137602046</v>
      </c>
      <c r="H149" s="9">
        <f t="shared" si="24"/>
        <v>2.537769253</v>
      </c>
      <c r="I149" s="9">
        <f t="shared" si="24"/>
        <v>2.529310514</v>
      </c>
      <c r="J149" s="9">
        <f t="shared" si="24"/>
        <v>0.6396183732</v>
      </c>
    </row>
    <row r="150">
      <c r="A150" s="1" t="s">
        <v>460</v>
      </c>
      <c r="B150" s="9">
        <f t="shared" ref="B150:J150" si="25">B26/$D26</f>
        <v>1.464537815</v>
      </c>
      <c r="C150" s="9">
        <f t="shared" si="25"/>
        <v>1.644465786</v>
      </c>
      <c r="D150" s="9">
        <f t="shared" si="25"/>
        <v>1</v>
      </c>
      <c r="E150" s="9">
        <f t="shared" si="25"/>
        <v>1.00729892</v>
      </c>
      <c r="F150" s="9">
        <f t="shared" si="25"/>
        <v>3.005282113</v>
      </c>
      <c r="G150" s="9">
        <f t="shared" si="25"/>
        <v>3.088931573</v>
      </c>
      <c r="H150" s="9">
        <f t="shared" si="25"/>
        <v>2.487779112</v>
      </c>
      <c r="I150" s="9">
        <f t="shared" si="25"/>
        <v>2.503817527</v>
      </c>
      <c r="J150" s="9">
        <f t="shared" si="25"/>
        <v>0.6380792317</v>
      </c>
    </row>
    <row r="151">
      <c r="A151" s="1" t="s">
        <v>461</v>
      </c>
      <c r="B151" s="9">
        <f t="shared" ref="B151:J151" si="26">B27/$D27</f>
        <v>1.527224436</v>
      </c>
      <c r="C151" s="9">
        <f t="shared" si="26"/>
        <v>1.583001328</v>
      </c>
      <c r="D151" s="9">
        <f t="shared" si="26"/>
        <v>1</v>
      </c>
      <c r="E151" s="9">
        <f t="shared" si="26"/>
        <v>1.224435591</v>
      </c>
      <c r="F151" s="9">
        <f t="shared" si="26"/>
        <v>3.566622399</v>
      </c>
      <c r="G151" s="9">
        <f t="shared" si="26"/>
        <v>3.019034971</v>
      </c>
      <c r="H151" s="9">
        <f t="shared" si="26"/>
        <v>2.215139442</v>
      </c>
      <c r="I151" s="9">
        <f t="shared" si="26"/>
        <v>2.796812749</v>
      </c>
      <c r="J151" s="9">
        <f t="shared" si="26"/>
        <v>0.768481629</v>
      </c>
    </row>
    <row r="152">
      <c r="A152" s="1" t="s">
        <v>462</v>
      </c>
      <c r="B152" s="9">
        <f t="shared" ref="B152:J152" si="27">B28/$D28</f>
        <v>2.933835846</v>
      </c>
      <c r="C152" s="9">
        <f t="shared" si="27"/>
        <v>3.180067002</v>
      </c>
      <c r="D152" s="9">
        <f t="shared" si="27"/>
        <v>1</v>
      </c>
      <c r="E152" s="9">
        <f t="shared" si="27"/>
        <v>1.230318258</v>
      </c>
      <c r="F152" s="9">
        <f t="shared" si="27"/>
        <v>3.557788945</v>
      </c>
      <c r="G152" s="9">
        <f t="shared" si="27"/>
        <v>3.007537688</v>
      </c>
      <c r="H152" s="9">
        <f t="shared" si="27"/>
        <v>2.271356784</v>
      </c>
      <c r="I152" s="9">
        <f t="shared" si="27"/>
        <v>2.837520938</v>
      </c>
      <c r="J152" s="9">
        <f t="shared" si="27"/>
        <v>0.7721943049</v>
      </c>
    </row>
    <row r="153">
      <c r="A153" s="1" t="s">
        <v>463</v>
      </c>
      <c r="B153" s="9">
        <f t="shared" ref="B153:J153" si="28">B29/$D29</f>
        <v>4.637390213</v>
      </c>
      <c r="C153" s="9">
        <f t="shared" si="28"/>
        <v>5.072772898</v>
      </c>
      <c r="D153" s="9">
        <f t="shared" si="28"/>
        <v>1</v>
      </c>
      <c r="E153" s="9">
        <f t="shared" si="28"/>
        <v>1.227101631</v>
      </c>
      <c r="F153" s="9">
        <f t="shared" si="28"/>
        <v>4.072772898</v>
      </c>
      <c r="G153" s="9">
        <f t="shared" si="28"/>
        <v>3.585947302</v>
      </c>
      <c r="H153" s="9">
        <f t="shared" si="28"/>
        <v>2.646173149</v>
      </c>
      <c r="I153" s="9">
        <f t="shared" si="28"/>
        <v>3.396486826</v>
      </c>
      <c r="J153" s="9">
        <f t="shared" si="28"/>
        <v>0.7929736512</v>
      </c>
    </row>
    <row r="154">
      <c r="A154" s="1" t="s">
        <v>464</v>
      </c>
      <c r="B154" s="9">
        <f t="shared" ref="B154:J154" si="29">B30/$D30</f>
        <v>4.471306471</v>
      </c>
      <c r="C154" s="9">
        <f t="shared" si="29"/>
        <v>4.813186813</v>
      </c>
      <c r="D154" s="9">
        <f t="shared" si="29"/>
        <v>1</v>
      </c>
      <c r="E154" s="9">
        <f t="shared" si="29"/>
        <v>1.208791209</v>
      </c>
      <c r="F154" s="9">
        <f t="shared" si="29"/>
        <v>3.957264957</v>
      </c>
      <c r="G154" s="9">
        <f t="shared" si="29"/>
        <v>3.472527473</v>
      </c>
      <c r="H154" s="9">
        <f t="shared" si="29"/>
        <v>2.503052503</v>
      </c>
      <c r="I154" s="9">
        <f t="shared" si="29"/>
        <v>3.327228327</v>
      </c>
      <c r="J154" s="9">
        <f t="shared" si="29"/>
        <v>0.7863247863</v>
      </c>
    </row>
    <row r="155">
      <c r="A155" s="1" t="s">
        <v>465</v>
      </c>
      <c r="B155" s="9">
        <f t="shared" ref="B155:J155" si="30">B31/$D31</f>
        <v>4.671215881</v>
      </c>
      <c r="C155" s="9">
        <f t="shared" si="30"/>
        <v>5.165012407</v>
      </c>
      <c r="D155" s="9">
        <f t="shared" si="30"/>
        <v>1</v>
      </c>
      <c r="E155" s="9">
        <f t="shared" si="30"/>
        <v>1.243176179</v>
      </c>
      <c r="F155" s="9">
        <f t="shared" si="30"/>
        <v>4.063275434</v>
      </c>
      <c r="G155" s="9">
        <f t="shared" si="30"/>
        <v>3.562034739</v>
      </c>
      <c r="H155" s="9">
        <f t="shared" si="30"/>
        <v>2.578163772</v>
      </c>
      <c r="I155" s="9">
        <f t="shared" si="30"/>
        <v>3.433002481</v>
      </c>
      <c r="J155" s="9">
        <f t="shared" si="30"/>
        <v>0.8263027295</v>
      </c>
    </row>
    <row r="156">
      <c r="A156" s="1" t="s">
        <v>466</v>
      </c>
      <c r="B156" s="9">
        <f t="shared" ref="B156:J156" si="31">B32/$D32</f>
        <v>1.323884758</v>
      </c>
      <c r="C156" s="9">
        <f t="shared" si="31"/>
        <v>1.408457249</v>
      </c>
      <c r="D156" s="9">
        <f t="shared" si="31"/>
        <v>1</v>
      </c>
      <c r="E156" s="9">
        <f t="shared" si="31"/>
        <v>1.129182156</v>
      </c>
      <c r="F156" s="9">
        <f t="shared" si="31"/>
        <v>4.527881041</v>
      </c>
      <c r="G156" s="9">
        <f t="shared" si="31"/>
        <v>4.430065056</v>
      </c>
      <c r="H156" s="9">
        <f t="shared" si="31"/>
        <v>3.334340149</v>
      </c>
      <c r="I156" s="9">
        <f t="shared" si="31"/>
        <v>4.042286245</v>
      </c>
      <c r="J156" s="9">
        <f t="shared" si="31"/>
        <v>0.750232342</v>
      </c>
    </row>
    <row r="157">
      <c r="A157" s="1" t="s">
        <v>467</v>
      </c>
      <c r="B157" s="9">
        <f t="shared" ref="B157:J157" si="32">B33/$D33</f>
        <v>5.187609075</v>
      </c>
      <c r="C157" s="9">
        <f t="shared" si="32"/>
        <v>5.744764398</v>
      </c>
      <c r="D157" s="9">
        <f t="shared" si="32"/>
        <v>1</v>
      </c>
      <c r="E157" s="9">
        <f t="shared" si="32"/>
        <v>1.135253054</v>
      </c>
      <c r="F157" s="9">
        <f t="shared" si="32"/>
        <v>4.479057592</v>
      </c>
      <c r="G157" s="9">
        <f t="shared" si="32"/>
        <v>4.342931937</v>
      </c>
      <c r="H157" s="9">
        <f t="shared" si="32"/>
        <v>3.405322862</v>
      </c>
      <c r="I157" s="9">
        <f t="shared" si="32"/>
        <v>3.963350785</v>
      </c>
      <c r="J157" s="9">
        <f t="shared" si="32"/>
        <v>0.7582897033</v>
      </c>
    </row>
    <row r="158">
      <c r="A158" s="1" t="s">
        <v>468</v>
      </c>
      <c r="B158" s="9">
        <f t="shared" ref="B158:J158" si="33">B34/$D34</f>
        <v>13.36183206</v>
      </c>
      <c r="C158" s="9">
        <f t="shared" si="33"/>
        <v>14.10381679</v>
      </c>
      <c r="D158" s="9">
        <f t="shared" si="33"/>
        <v>1</v>
      </c>
      <c r="E158" s="9">
        <f t="shared" si="33"/>
        <v>1.117557252</v>
      </c>
      <c r="F158" s="9">
        <f t="shared" si="33"/>
        <v>4.280152672</v>
      </c>
      <c r="G158" s="9">
        <f t="shared" si="33"/>
        <v>4.245801527</v>
      </c>
      <c r="H158" s="9">
        <f t="shared" si="33"/>
        <v>3.094656489</v>
      </c>
      <c r="I158" s="9">
        <f t="shared" si="33"/>
        <v>3.680152672</v>
      </c>
      <c r="J158" s="9">
        <f t="shared" si="33"/>
        <v>0.7664122137</v>
      </c>
    </row>
    <row r="159">
      <c r="A159" s="1" t="s">
        <v>469</v>
      </c>
      <c r="B159" s="9">
        <f t="shared" ref="B159:J159" si="34">B35/$D35</f>
        <v>31.43557583</v>
      </c>
      <c r="C159" s="9">
        <f t="shared" si="34"/>
        <v>32.38084379</v>
      </c>
      <c r="D159" s="9">
        <f t="shared" si="34"/>
        <v>1</v>
      </c>
      <c r="E159" s="9">
        <f t="shared" si="34"/>
        <v>1.090079818</v>
      </c>
      <c r="F159" s="9">
        <f t="shared" si="34"/>
        <v>3.944127708</v>
      </c>
      <c r="G159" s="9">
        <f t="shared" si="34"/>
        <v>4.006841505</v>
      </c>
      <c r="H159" s="9">
        <f t="shared" si="34"/>
        <v>2.974914481</v>
      </c>
      <c r="I159" s="9">
        <f t="shared" si="34"/>
        <v>3.450399088</v>
      </c>
      <c r="J159" s="9">
        <f t="shared" si="34"/>
        <v>0.7662485747</v>
      </c>
    </row>
    <row r="160">
      <c r="A160" s="1" t="s">
        <v>470</v>
      </c>
      <c r="B160" s="9">
        <f t="shared" ref="B160:J160" si="35">B36/$D36</f>
        <v>57.83046964</v>
      </c>
      <c r="C160" s="9">
        <f t="shared" si="35"/>
        <v>57.38258877</v>
      </c>
      <c r="D160" s="9">
        <f t="shared" si="35"/>
        <v>1</v>
      </c>
      <c r="E160" s="9">
        <f t="shared" si="35"/>
        <v>1.082474227</v>
      </c>
      <c r="F160" s="9">
        <f t="shared" si="35"/>
        <v>3.832760596</v>
      </c>
      <c r="G160" s="9">
        <f t="shared" si="35"/>
        <v>3.886597938</v>
      </c>
      <c r="H160" s="9">
        <f t="shared" si="35"/>
        <v>2.845360825</v>
      </c>
      <c r="I160" s="9">
        <f t="shared" si="35"/>
        <v>3.442153494</v>
      </c>
      <c r="J160" s="9">
        <f t="shared" si="35"/>
        <v>0.8006872852</v>
      </c>
    </row>
    <row r="161">
      <c r="A161" s="1" t="s">
        <v>471</v>
      </c>
      <c r="B161" s="9">
        <f t="shared" ref="B161:J161" si="36">B37/$D37</f>
        <v>1.394311571</v>
      </c>
      <c r="C161" s="9">
        <f t="shared" si="36"/>
        <v>1.486102133</v>
      </c>
      <c r="D161" s="9">
        <f t="shared" si="36"/>
        <v>1</v>
      </c>
      <c r="E161" s="9">
        <f t="shared" si="36"/>
        <v>0.9392372334</v>
      </c>
      <c r="F161" s="9">
        <f t="shared" si="36"/>
        <v>0.9392372334</v>
      </c>
      <c r="G161" s="9">
        <f t="shared" si="36"/>
        <v>1.433742728</v>
      </c>
      <c r="H161" s="9">
        <f t="shared" si="36"/>
        <v>1.466063348</v>
      </c>
      <c r="I161" s="9">
        <f t="shared" si="36"/>
        <v>0.92760181</v>
      </c>
      <c r="J161" s="9">
        <f t="shared" si="36"/>
        <v>0.956043956</v>
      </c>
    </row>
    <row r="162">
      <c r="A162" s="1" t="s">
        <v>472</v>
      </c>
      <c r="B162" s="9">
        <f t="shared" ref="B162:J162" si="37">B38/$D38</f>
        <v>5.959459459</v>
      </c>
      <c r="C162" s="9">
        <f t="shared" si="37"/>
        <v>5.942260442</v>
      </c>
      <c r="D162" s="9">
        <f t="shared" si="37"/>
        <v>1</v>
      </c>
      <c r="E162" s="9">
        <f t="shared" si="37"/>
        <v>0.9545454545</v>
      </c>
      <c r="F162" s="9">
        <f t="shared" si="37"/>
        <v>0.9533169533</v>
      </c>
      <c r="G162" s="9">
        <f t="shared" si="37"/>
        <v>1.463144963</v>
      </c>
      <c r="H162" s="9">
        <f t="shared" si="37"/>
        <v>1.504914005</v>
      </c>
      <c r="I162" s="9">
        <f t="shared" si="37"/>
        <v>0.9459459459</v>
      </c>
      <c r="J162" s="9">
        <f t="shared" si="37"/>
        <v>0.9606879607</v>
      </c>
    </row>
    <row r="163">
      <c r="A163" s="1" t="s">
        <v>473</v>
      </c>
      <c r="B163" s="9">
        <f t="shared" ref="B163:J163" si="38">B39/$D39</f>
        <v>12.81380753</v>
      </c>
      <c r="C163" s="9">
        <f t="shared" si="38"/>
        <v>13.99372385</v>
      </c>
      <c r="D163" s="9">
        <f t="shared" si="38"/>
        <v>1</v>
      </c>
      <c r="E163" s="9">
        <f t="shared" si="38"/>
        <v>0.949790795</v>
      </c>
      <c r="F163" s="9">
        <f t="shared" si="38"/>
        <v>0.9288702929</v>
      </c>
      <c r="G163" s="9">
        <f t="shared" si="38"/>
        <v>1.464435146</v>
      </c>
      <c r="H163" s="9">
        <f t="shared" si="38"/>
        <v>1.510460251</v>
      </c>
      <c r="I163" s="9">
        <f t="shared" si="38"/>
        <v>0.9121338912</v>
      </c>
      <c r="J163" s="9">
        <f t="shared" si="38"/>
        <v>0.949790795</v>
      </c>
    </row>
    <row r="164">
      <c r="A164" s="1" t="s">
        <v>474</v>
      </c>
      <c r="B164" s="9">
        <f t="shared" ref="B164:J164" si="39">B40/$D40</f>
        <v>21.07932011</v>
      </c>
      <c r="C164" s="9">
        <f t="shared" si="39"/>
        <v>21.65155807</v>
      </c>
      <c r="D164" s="9">
        <f t="shared" si="39"/>
        <v>1</v>
      </c>
      <c r="E164" s="9">
        <f t="shared" si="39"/>
        <v>0.9461756374</v>
      </c>
      <c r="F164" s="9">
        <f t="shared" si="39"/>
        <v>0.9348441926</v>
      </c>
      <c r="G164" s="9">
        <f t="shared" si="39"/>
        <v>1.526912181</v>
      </c>
      <c r="H164" s="9">
        <f t="shared" si="39"/>
        <v>1.566572238</v>
      </c>
      <c r="I164" s="9">
        <f t="shared" si="39"/>
        <v>0.9490084986</v>
      </c>
      <c r="J164" s="9">
        <f t="shared" si="39"/>
        <v>0.9461756374</v>
      </c>
    </row>
    <row r="165">
      <c r="A165" s="1" t="s">
        <v>475</v>
      </c>
      <c r="B165" s="9">
        <f t="shared" ref="B165:J165" si="40">B41/$D41</f>
        <v>18.49481865</v>
      </c>
      <c r="C165" s="9">
        <f t="shared" si="40"/>
        <v>20.2642487</v>
      </c>
      <c r="D165" s="9">
        <f t="shared" si="40"/>
        <v>1</v>
      </c>
      <c r="E165" s="9">
        <f t="shared" si="40"/>
        <v>0.9637305699</v>
      </c>
      <c r="F165" s="9">
        <f t="shared" si="40"/>
        <v>0.9611398964</v>
      </c>
      <c r="G165" s="9">
        <f t="shared" si="40"/>
        <v>1.5</v>
      </c>
      <c r="H165" s="9">
        <f t="shared" si="40"/>
        <v>1.549222798</v>
      </c>
      <c r="I165" s="9">
        <f t="shared" si="40"/>
        <v>0.9274611399</v>
      </c>
      <c r="J165" s="9">
        <f t="shared" si="40"/>
        <v>0.9274611399</v>
      </c>
    </row>
    <row r="166">
      <c r="A166" s="1" t="s">
        <v>476</v>
      </c>
      <c r="B166" s="9">
        <f t="shared" ref="B166:J166" si="41">B42/$D42</f>
        <v>1.026021161</v>
      </c>
      <c r="C166" s="9">
        <f t="shared" si="41"/>
        <v>1.021099902</v>
      </c>
      <c r="D166" s="9">
        <f t="shared" si="41"/>
        <v>1</v>
      </c>
      <c r="E166" s="9">
        <f t="shared" si="41"/>
        <v>1.100455217</v>
      </c>
      <c r="F166" s="9">
        <f t="shared" si="41"/>
        <v>3.883550689</v>
      </c>
      <c r="G166" s="9">
        <f t="shared" si="41"/>
        <v>3.102300689</v>
      </c>
      <c r="H166" s="9">
        <f t="shared" si="41"/>
        <v>2.031434547</v>
      </c>
      <c r="I166" s="9">
        <f t="shared" si="41"/>
        <v>3.107468012</v>
      </c>
      <c r="J166" s="9">
        <f t="shared" si="41"/>
        <v>0.5225762795</v>
      </c>
    </row>
    <row r="167">
      <c r="A167" s="1" t="s">
        <v>477</v>
      </c>
      <c r="B167" s="9">
        <f t="shared" ref="B167:J167" si="42">B43/$D43</f>
        <v>1.029482551</v>
      </c>
      <c r="C167" s="9">
        <f t="shared" si="42"/>
        <v>1.041395909</v>
      </c>
      <c r="D167" s="9">
        <f t="shared" si="42"/>
        <v>1</v>
      </c>
      <c r="E167" s="9">
        <f t="shared" si="42"/>
        <v>1.105415162</v>
      </c>
      <c r="F167" s="9">
        <f t="shared" si="42"/>
        <v>3.892298436</v>
      </c>
      <c r="G167" s="9">
        <f t="shared" si="42"/>
        <v>3.039590854</v>
      </c>
      <c r="H167" s="9">
        <f t="shared" si="42"/>
        <v>2.06101083</v>
      </c>
      <c r="I167" s="9">
        <f t="shared" si="42"/>
        <v>2.999879663</v>
      </c>
      <c r="J167" s="9">
        <f t="shared" si="42"/>
        <v>0.5257521059</v>
      </c>
    </row>
    <row r="168">
      <c r="A168" s="1" t="s">
        <v>478</v>
      </c>
      <c r="B168" s="9">
        <f t="shared" ref="B168:J168" si="43">B44/$D44</f>
        <v>1.061902594</v>
      </c>
      <c r="C168" s="9">
        <f t="shared" si="43"/>
        <v>1.082157487</v>
      </c>
      <c r="D168" s="9">
        <f t="shared" si="43"/>
        <v>1</v>
      </c>
      <c r="E168" s="9">
        <f t="shared" si="43"/>
        <v>1.117660446</v>
      </c>
      <c r="F168" s="9">
        <f t="shared" si="43"/>
        <v>3.927173418</v>
      </c>
      <c r="G168" s="9">
        <f t="shared" si="43"/>
        <v>3.082612654</v>
      </c>
      <c r="H168" s="9">
        <f t="shared" si="43"/>
        <v>2.183659536</v>
      </c>
      <c r="I168" s="9">
        <f t="shared" si="43"/>
        <v>3.02002731</v>
      </c>
      <c r="J168" s="9">
        <f t="shared" si="43"/>
        <v>0.5450614474</v>
      </c>
    </row>
    <row r="169">
      <c r="A169" s="1" t="s">
        <v>479</v>
      </c>
      <c r="B169" s="9">
        <f t="shared" ref="B169:J169" si="44">B45/$D45</f>
        <v>1.223569534</v>
      </c>
      <c r="C169" s="9">
        <f t="shared" si="44"/>
        <v>1.288366806</v>
      </c>
      <c r="D169" s="9">
        <f t="shared" si="44"/>
        <v>1</v>
      </c>
      <c r="E169" s="9">
        <f t="shared" si="44"/>
        <v>1.118226601</v>
      </c>
      <c r="F169" s="9">
        <f t="shared" si="44"/>
        <v>3.871921182</v>
      </c>
      <c r="G169" s="9">
        <f t="shared" si="44"/>
        <v>3.04812429</v>
      </c>
      <c r="H169" s="9">
        <f t="shared" si="44"/>
        <v>2.018946571</v>
      </c>
      <c r="I169" s="9">
        <f t="shared" si="44"/>
        <v>3.016294051</v>
      </c>
      <c r="J169" s="9">
        <f t="shared" si="44"/>
        <v>0.5543766578</v>
      </c>
    </row>
    <row r="170">
      <c r="A170" s="1" t="s">
        <v>480</v>
      </c>
      <c r="B170" s="9">
        <f t="shared" ref="B170:J170" si="45">B46/$D46</f>
        <v>1.956950673</v>
      </c>
      <c r="C170" s="9">
        <f t="shared" si="45"/>
        <v>1.941255605</v>
      </c>
      <c r="D170" s="9">
        <f t="shared" si="45"/>
        <v>1</v>
      </c>
      <c r="E170" s="9">
        <f t="shared" si="45"/>
        <v>1.238116592</v>
      </c>
      <c r="F170" s="9">
        <f t="shared" si="45"/>
        <v>4.371748879</v>
      </c>
      <c r="G170" s="9">
        <f t="shared" si="45"/>
        <v>3.6367713</v>
      </c>
      <c r="H170" s="9">
        <f t="shared" si="45"/>
        <v>2.3632287</v>
      </c>
      <c r="I170" s="9">
        <f t="shared" si="45"/>
        <v>3.571300448</v>
      </c>
      <c r="J170" s="9">
        <f t="shared" si="45"/>
        <v>0.6058295964</v>
      </c>
    </row>
    <row r="171">
      <c r="A171" s="1" t="s">
        <v>481</v>
      </c>
      <c r="B171" s="9">
        <f t="shared" ref="B171:J171" si="46">B47/$D47</f>
        <v>1.070056497</v>
      </c>
      <c r="C171" s="9">
        <f t="shared" si="46"/>
        <v>1.055528652</v>
      </c>
      <c r="D171" s="9">
        <f t="shared" si="46"/>
        <v>1</v>
      </c>
      <c r="E171" s="9">
        <f t="shared" si="46"/>
        <v>1.074576271</v>
      </c>
      <c r="F171" s="9">
        <f t="shared" si="46"/>
        <v>3.311380145</v>
      </c>
      <c r="G171" s="9">
        <f t="shared" si="46"/>
        <v>2.854237288</v>
      </c>
      <c r="H171" s="9">
        <f t="shared" si="46"/>
        <v>2.032606941</v>
      </c>
      <c r="I171" s="9">
        <f t="shared" si="46"/>
        <v>2.776755448</v>
      </c>
      <c r="J171" s="9">
        <f t="shared" si="46"/>
        <v>0.6169491525</v>
      </c>
    </row>
    <row r="172">
      <c r="A172" s="1" t="s">
        <v>482</v>
      </c>
      <c r="B172" s="9">
        <f t="shared" ref="B172:J172" si="47">B48/$D48</f>
        <v>1.421186172</v>
      </c>
      <c r="C172" s="9">
        <f t="shared" si="47"/>
        <v>1.394544878</v>
      </c>
      <c r="D172" s="9">
        <f t="shared" si="47"/>
        <v>1</v>
      </c>
      <c r="E172" s="9">
        <f t="shared" si="47"/>
        <v>1.069140501</v>
      </c>
      <c r="F172" s="9">
        <f t="shared" si="47"/>
        <v>3.334601966</v>
      </c>
      <c r="G172" s="9">
        <f t="shared" si="47"/>
        <v>2.843323819</v>
      </c>
      <c r="H172" s="9">
        <f t="shared" si="47"/>
        <v>2.044084998</v>
      </c>
      <c r="I172" s="9">
        <f t="shared" si="47"/>
        <v>2.758325404</v>
      </c>
      <c r="J172" s="9">
        <f t="shared" si="47"/>
        <v>0.6073580717</v>
      </c>
    </row>
    <row r="173">
      <c r="A173" s="1" t="s">
        <v>483</v>
      </c>
      <c r="B173" s="9">
        <f t="shared" ref="B173:J173" si="48">B49/$D49</f>
        <v>3.0533099</v>
      </c>
      <c r="C173" s="9">
        <f t="shared" si="48"/>
        <v>3.301698887</v>
      </c>
      <c r="D173" s="9">
        <f t="shared" si="48"/>
        <v>1</v>
      </c>
      <c r="E173" s="9">
        <f t="shared" si="48"/>
        <v>1.050380785</v>
      </c>
      <c r="F173" s="9">
        <f t="shared" si="48"/>
        <v>3.231400117</v>
      </c>
      <c r="G173" s="9">
        <f t="shared" si="48"/>
        <v>2.787932045</v>
      </c>
      <c r="H173" s="9">
        <f t="shared" si="48"/>
        <v>1.965436438</v>
      </c>
      <c r="I173" s="9">
        <f t="shared" si="48"/>
        <v>2.673696544</v>
      </c>
      <c r="J173" s="9">
        <f t="shared" si="48"/>
        <v>0.6198008202</v>
      </c>
    </row>
    <row r="174">
      <c r="A174" s="1" t="s">
        <v>484</v>
      </c>
      <c r="B174" s="9">
        <f t="shared" ref="B174:J174" si="49">B50/$D50</f>
        <v>8.28003876</v>
      </c>
      <c r="C174" s="9">
        <f t="shared" si="49"/>
        <v>8.455426357</v>
      </c>
      <c r="D174" s="9">
        <f t="shared" si="49"/>
        <v>1</v>
      </c>
      <c r="E174" s="9">
        <f t="shared" si="49"/>
        <v>1.051356589</v>
      </c>
      <c r="F174" s="9">
        <f t="shared" si="49"/>
        <v>3.206395349</v>
      </c>
      <c r="G174" s="9">
        <f t="shared" si="49"/>
        <v>2.733527132</v>
      </c>
      <c r="H174" s="9">
        <f t="shared" si="49"/>
        <v>1.942829457</v>
      </c>
      <c r="I174" s="9">
        <f t="shared" si="49"/>
        <v>2.617248062</v>
      </c>
      <c r="J174" s="9">
        <f t="shared" si="49"/>
        <v>0.6569767442</v>
      </c>
    </row>
    <row r="175">
      <c r="A175" s="1" t="s">
        <v>485</v>
      </c>
      <c r="B175" s="9">
        <f t="shared" ref="B175:J175" si="50">B51/$D51</f>
        <v>11.0814664</v>
      </c>
      <c r="C175" s="9">
        <f t="shared" si="50"/>
        <v>12.05702648</v>
      </c>
      <c r="D175" s="9">
        <f t="shared" si="50"/>
        <v>1</v>
      </c>
      <c r="E175" s="9">
        <f t="shared" si="50"/>
        <v>1.082484725</v>
      </c>
      <c r="F175" s="9">
        <f t="shared" si="50"/>
        <v>3.241344196</v>
      </c>
      <c r="G175" s="9">
        <f t="shared" si="50"/>
        <v>2.845213849</v>
      </c>
      <c r="H175" s="9">
        <f t="shared" si="50"/>
        <v>1.955193483</v>
      </c>
      <c r="I175" s="9">
        <f t="shared" si="50"/>
        <v>2.732179226</v>
      </c>
      <c r="J175" s="9">
        <f t="shared" si="50"/>
        <v>0.6792260692</v>
      </c>
    </row>
    <row r="176">
      <c r="A176" s="1" t="s">
        <v>486</v>
      </c>
      <c r="B176" s="9">
        <f t="shared" ref="B176:J176" si="51">B52/$D52</f>
        <v>0.9706232632</v>
      </c>
      <c r="C176" s="9">
        <f t="shared" si="51"/>
        <v>0.9825327511</v>
      </c>
      <c r="D176" s="9">
        <f t="shared" si="51"/>
        <v>1</v>
      </c>
      <c r="E176" s="9">
        <f t="shared" si="51"/>
        <v>1.147876141</v>
      </c>
      <c r="F176" s="9">
        <f t="shared" si="51"/>
        <v>3.748511314</v>
      </c>
      <c r="G176" s="9">
        <f t="shared" si="51"/>
        <v>3.415045653</v>
      </c>
      <c r="H176" s="9">
        <f t="shared" si="51"/>
        <v>2.532354109</v>
      </c>
      <c r="I176" s="9">
        <f t="shared" si="51"/>
        <v>3.205438666</v>
      </c>
      <c r="J176" s="9">
        <f t="shared" si="51"/>
        <v>0.8541087733</v>
      </c>
    </row>
    <row r="177">
      <c r="A177" s="1" t="s">
        <v>487</v>
      </c>
      <c r="B177" s="9">
        <f t="shared" ref="B177:J177" si="52">B53/$D53</f>
        <v>1.117054264</v>
      </c>
      <c r="C177" s="9">
        <f t="shared" si="52"/>
        <v>1.182170543</v>
      </c>
      <c r="D177" s="9">
        <f t="shared" si="52"/>
        <v>1</v>
      </c>
      <c r="E177" s="9">
        <f t="shared" si="52"/>
        <v>1.148449612</v>
      </c>
      <c r="F177" s="9">
        <f t="shared" si="52"/>
        <v>3.773255814</v>
      </c>
      <c r="G177" s="9">
        <f t="shared" si="52"/>
        <v>3.438372093</v>
      </c>
      <c r="H177" s="9">
        <f t="shared" si="52"/>
        <v>2.596899225</v>
      </c>
      <c r="I177" s="9">
        <f t="shared" si="52"/>
        <v>3.187596899</v>
      </c>
      <c r="J177" s="9">
        <f t="shared" si="52"/>
        <v>0.8554263566</v>
      </c>
    </row>
    <row r="178">
      <c r="A178" s="1" t="s">
        <v>488</v>
      </c>
      <c r="B178" s="9">
        <f t="shared" ref="B178:J178" si="53">B54/$D54</f>
        <v>1.911594203</v>
      </c>
      <c r="C178" s="9">
        <f t="shared" si="53"/>
        <v>1.923913043</v>
      </c>
      <c r="D178" s="9">
        <f t="shared" si="53"/>
        <v>1</v>
      </c>
      <c r="E178" s="9">
        <f t="shared" si="53"/>
        <v>1.152173913</v>
      </c>
      <c r="F178" s="9">
        <f t="shared" si="53"/>
        <v>3.758695652</v>
      </c>
      <c r="G178" s="9">
        <f t="shared" si="53"/>
        <v>3.457971014</v>
      </c>
      <c r="H178" s="9">
        <f t="shared" si="53"/>
        <v>2.55</v>
      </c>
      <c r="I178" s="9">
        <f t="shared" si="53"/>
        <v>3.214492754</v>
      </c>
      <c r="J178" s="9">
        <f t="shared" si="53"/>
        <v>0.8615942029</v>
      </c>
    </row>
    <row r="179">
      <c r="A179" s="1" t="s">
        <v>489</v>
      </c>
      <c r="B179" s="9">
        <f t="shared" ref="B179:J179" si="54">B55/$D55</f>
        <v>4.545347468</v>
      </c>
      <c r="C179" s="9">
        <f t="shared" si="54"/>
        <v>4.760895171</v>
      </c>
      <c r="D179" s="9">
        <f t="shared" si="54"/>
        <v>1</v>
      </c>
      <c r="E179" s="9">
        <f t="shared" si="54"/>
        <v>1.134275618</v>
      </c>
      <c r="F179" s="9">
        <f t="shared" si="54"/>
        <v>3.684334511</v>
      </c>
      <c r="G179" s="9">
        <f t="shared" si="54"/>
        <v>3.372202591</v>
      </c>
      <c r="H179" s="9">
        <f t="shared" si="54"/>
        <v>2.507656066</v>
      </c>
      <c r="I179" s="9">
        <f t="shared" si="54"/>
        <v>3.106007067</v>
      </c>
      <c r="J179" s="9">
        <f t="shared" si="54"/>
        <v>0.8539458186</v>
      </c>
    </row>
    <row r="180">
      <c r="A180" s="1" t="s">
        <v>490</v>
      </c>
      <c r="B180" s="9">
        <f t="shared" ref="B180:J180" si="55">B56/$D56</f>
        <v>5.217687075</v>
      </c>
      <c r="C180" s="9">
        <f t="shared" si="55"/>
        <v>5.276643991</v>
      </c>
      <c r="D180" s="9">
        <f t="shared" si="55"/>
        <v>1</v>
      </c>
      <c r="E180" s="9">
        <f t="shared" si="55"/>
        <v>1.14739229</v>
      </c>
      <c r="F180" s="9">
        <f t="shared" si="55"/>
        <v>3.506802721</v>
      </c>
      <c r="G180" s="9">
        <f t="shared" si="55"/>
        <v>3.229024943</v>
      </c>
      <c r="H180" s="9">
        <f t="shared" si="55"/>
        <v>2.383219955</v>
      </c>
      <c r="I180" s="9">
        <f t="shared" si="55"/>
        <v>2.998866213</v>
      </c>
      <c r="J180" s="9">
        <f t="shared" si="55"/>
        <v>0.8888888889</v>
      </c>
    </row>
    <row r="181">
      <c r="A181" s="1" t="s">
        <v>491</v>
      </c>
      <c r="B181" s="9">
        <f t="shared" ref="B181:J181" si="56">B57/$D57</f>
        <v>1</v>
      </c>
      <c r="C181" s="9">
        <f t="shared" si="56"/>
        <v>1.142857143</v>
      </c>
      <c r="D181" s="9">
        <f t="shared" si="56"/>
        <v>1</v>
      </c>
      <c r="E181" s="9">
        <f t="shared" si="56"/>
        <v>1</v>
      </c>
      <c r="F181" s="9">
        <f t="shared" si="56"/>
        <v>1</v>
      </c>
      <c r="G181" s="9">
        <f t="shared" si="56"/>
        <v>1</v>
      </c>
      <c r="H181" s="9">
        <f t="shared" si="56"/>
        <v>1</v>
      </c>
      <c r="I181" s="9">
        <f t="shared" si="56"/>
        <v>1</v>
      </c>
      <c r="J181" s="9">
        <f t="shared" si="56"/>
        <v>1</v>
      </c>
    </row>
    <row r="182">
      <c r="A182" s="1" t="s">
        <v>492</v>
      </c>
      <c r="B182" s="9">
        <f t="shared" ref="B182:J182" si="57">B58/$D58</f>
        <v>0.875</v>
      </c>
      <c r="C182" s="9">
        <f t="shared" si="57"/>
        <v>1</v>
      </c>
      <c r="D182" s="9">
        <f t="shared" si="57"/>
        <v>1</v>
      </c>
      <c r="E182" s="9">
        <f t="shared" si="57"/>
        <v>0.875</v>
      </c>
      <c r="F182" s="9">
        <f t="shared" si="57"/>
        <v>1</v>
      </c>
      <c r="G182" s="9">
        <f t="shared" si="57"/>
        <v>1</v>
      </c>
      <c r="H182" s="9">
        <f t="shared" si="57"/>
        <v>0.875</v>
      </c>
      <c r="I182" s="9">
        <f t="shared" si="57"/>
        <v>1</v>
      </c>
      <c r="J182" s="9">
        <f t="shared" si="57"/>
        <v>0.875</v>
      </c>
    </row>
    <row r="183">
      <c r="A183" s="1" t="s">
        <v>493</v>
      </c>
      <c r="B183" s="9">
        <f t="shared" ref="B183:J183" si="58">B59/$D59</f>
        <v>1</v>
      </c>
      <c r="C183" s="9">
        <f t="shared" si="58"/>
        <v>1</v>
      </c>
      <c r="D183" s="9">
        <f t="shared" si="58"/>
        <v>1</v>
      </c>
      <c r="E183" s="9">
        <f t="shared" si="58"/>
        <v>1</v>
      </c>
      <c r="F183" s="9">
        <f t="shared" si="58"/>
        <v>1</v>
      </c>
      <c r="G183" s="9">
        <f t="shared" si="58"/>
        <v>1.142857143</v>
      </c>
      <c r="H183" s="9">
        <f t="shared" si="58"/>
        <v>1</v>
      </c>
      <c r="I183" s="9">
        <f t="shared" si="58"/>
        <v>1</v>
      </c>
      <c r="J183" s="9">
        <f t="shared" si="58"/>
        <v>1</v>
      </c>
    </row>
    <row r="184">
      <c r="A184" s="1" t="s">
        <v>494</v>
      </c>
      <c r="B184" s="9">
        <f t="shared" ref="B184:J184" si="59">B60/$D60</f>
        <v>1</v>
      </c>
      <c r="C184" s="9">
        <f t="shared" si="59"/>
        <v>1.142857143</v>
      </c>
      <c r="D184" s="9">
        <f t="shared" si="59"/>
        <v>1</v>
      </c>
      <c r="E184" s="9">
        <f t="shared" si="59"/>
        <v>1</v>
      </c>
      <c r="F184" s="9">
        <f t="shared" si="59"/>
        <v>1</v>
      </c>
      <c r="G184" s="9">
        <f t="shared" si="59"/>
        <v>1.142857143</v>
      </c>
      <c r="H184" s="9">
        <f t="shared" si="59"/>
        <v>1</v>
      </c>
      <c r="I184" s="9">
        <f t="shared" si="59"/>
        <v>1</v>
      </c>
      <c r="J184" s="9">
        <f t="shared" si="59"/>
        <v>1</v>
      </c>
    </row>
    <row r="185">
      <c r="A185" s="1" t="s">
        <v>495</v>
      </c>
      <c r="B185" s="9">
        <f t="shared" ref="B185:J185" si="60">B61/$D61</f>
        <v>1</v>
      </c>
      <c r="C185" s="9">
        <f t="shared" si="60"/>
        <v>1</v>
      </c>
      <c r="D185" s="9">
        <f t="shared" si="60"/>
        <v>1</v>
      </c>
      <c r="E185" s="9">
        <f t="shared" si="60"/>
        <v>1.142857143</v>
      </c>
      <c r="F185" s="9">
        <f t="shared" si="60"/>
        <v>1</v>
      </c>
      <c r="G185" s="9">
        <f t="shared" si="60"/>
        <v>1.142857143</v>
      </c>
      <c r="H185" s="9">
        <f t="shared" si="60"/>
        <v>1</v>
      </c>
      <c r="I185" s="9">
        <f t="shared" si="60"/>
        <v>1</v>
      </c>
      <c r="J185" s="9">
        <f t="shared" si="60"/>
        <v>1.285714286</v>
      </c>
    </row>
    <row r="186">
      <c r="A186" s="19" t="s">
        <v>496</v>
      </c>
      <c r="B186" s="9">
        <f t="shared" ref="B186:J186" si="61">B62/$B62</f>
        <v>1</v>
      </c>
      <c r="C186" s="9">
        <f t="shared" si="61"/>
        <v>1.054794521</v>
      </c>
      <c r="D186" s="9">
        <f t="shared" si="61"/>
        <v>0.9452054795</v>
      </c>
      <c r="E186" s="9">
        <f t="shared" si="61"/>
        <v>1.095890411</v>
      </c>
      <c r="F186" s="9">
        <f t="shared" si="61"/>
        <v>3.917808219</v>
      </c>
      <c r="G186" s="9">
        <f t="shared" si="61"/>
        <v>3.616438356</v>
      </c>
      <c r="H186" s="9">
        <f t="shared" si="61"/>
        <v>2.534246575</v>
      </c>
      <c r="I186" s="9">
        <f t="shared" si="61"/>
        <v>3.301369863</v>
      </c>
      <c r="J186" s="9">
        <f t="shared" si="61"/>
        <v>0.6849315068</v>
      </c>
    </row>
    <row r="187">
      <c r="A187" s="19" t="s">
        <v>497</v>
      </c>
      <c r="B187" s="9">
        <f t="shared" ref="B187:J187" si="62">B63/$B63</f>
        <v>1</v>
      </c>
      <c r="C187" s="9">
        <f t="shared" si="62"/>
        <v>1.083333333</v>
      </c>
      <c r="D187" s="9">
        <f t="shared" si="62"/>
        <v>0.5277777778</v>
      </c>
      <c r="E187" s="9">
        <f t="shared" si="62"/>
        <v>0.625</v>
      </c>
      <c r="F187" s="9">
        <f t="shared" si="62"/>
        <v>2.152777778</v>
      </c>
      <c r="G187" s="9">
        <f t="shared" si="62"/>
        <v>1.958333333</v>
      </c>
      <c r="H187" s="9">
        <f t="shared" si="62"/>
        <v>1.555555556</v>
      </c>
      <c r="I187" s="9">
        <f t="shared" si="62"/>
        <v>1.763888889</v>
      </c>
      <c r="J187" s="9">
        <f t="shared" si="62"/>
        <v>0.4027777778</v>
      </c>
    </row>
    <row r="188">
      <c r="A188" s="19" t="s">
        <v>498</v>
      </c>
      <c r="B188" s="9">
        <f t="shared" ref="B188:J188" si="63">B64/$B64</f>
        <v>1</v>
      </c>
      <c r="C188" s="9">
        <f t="shared" si="63"/>
        <v>0.9714285714</v>
      </c>
      <c r="D188" s="9">
        <f t="shared" si="63"/>
        <v>0.2666666667</v>
      </c>
      <c r="E188" s="9">
        <f t="shared" si="63"/>
        <v>0.3142857143</v>
      </c>
      <c r="F188" s="9">
        <f t="shared" si="63"/>
        <v>0.8476190476</v>
      </c>
      <c r="G188" s="9">
        <f t="shared" si="63"/>
        <v>0.7619047619</v>
      </c>
      <c r="H188" s="9">
        <f t="shared" si="63"/>
        <v>0.5904761905</v>
      </c>
      <c r="I188" s="9">
        <f t="shared" si="63"/>
        <v>0.7047619048</v>
      </c>
      <c r="J188" s="9">
        <f t="shared" si="63"/>
        <v>0.219047619</v>
      </c>
    </row>
    <row r="189">
      <c r="A189" s="19" t="s">
        <v>499</v>
      </c>
      <c r="B189" s="9">
        <f t="shared" ref="B189:J189" si="64">B65/$B65</f>
        <v>1</v>
      </c>
      <c r="C189" s="9">
        <f t="shared" si="64"/>
        <v>1.052631579</v>
      </c>
      <c r="D189" s="9">
        <f t="shared" si="64"/>
        <v>0.1804511278</v>
      </c>
      <c r="E189" s="9">
        <f t="shared" si="64"/>
        <v>0.1654135338</v>
      </c>
      <c r="F189" s="9">
        <f t="shared" si="64"/>
        <v>0.5112781955</v>
      </c>
      <c r="G189" s="9">
        <f t="shared" si="64"/>
        <v>0.4812030075</v>
      </c>
      <c r="H189" s="9">
        <f t="shared" si="64"/>
        <v>0.3684210526</v>
      </c>
      <c r="I189" s="9">
        <f t="shared" si="64"/>
        <v>0.3909774436</v>
      </c>
      <c r="J189" s="9">
        <f t="shared" si="64"/>
        <v>0.1578947368</v>
      </c>
    </row>
    <row r="190">
      <c r="A190" s="19" t="s">
        <v>500</v>
      </c>
      <c r="B190" s="9">
        <f t="shared" ref="B190:J190" si="65">B66/$B66</f>
        <v>1</v>
      </c>
      <c r="C190" s="9">
        <f t="shared" si="65"/>
        <v>1.09375</v>
      </c>
      <c r="D190" s="9">
        <f t="shared" si="65"/>
        <v>0.140625</v>
      </c>
      <c r="E190" s="9">
        <f t="shared" si="65"/>
        <v>0.15625</v>
      </c>
      <c r="F190" s="9">
        <f t="shared" si="65"/>
        <v>0.4375</v>
      </c>
      <c r="G190" s="9">
        <f t="shared" si="65"/>
        <v>0.40625</v>
      </c>
      <c r="H190" s="9">
        <f t="shared" si="65"/>
        <v>0.3125</v>
      </c>
      <c r="I190" s="9">
        <f t="shared" si="65"/>
        <v>0.3515625</v>
      </c>
      <c r="J190" s="9">
        <f t="shared" si="65"/>
        <v>0.125</v>
      </c>
    </row>
    <row r="191">
      <c r="A191" s="19" t="s">
        <v>501</v>
      </c>
      <c r="B191" s="9">
        <f t="shared" ref="B191:J191" si="66">B67/$B67</f>
        <v>1</v>
      </c>
      <c r="C191" s="9">
        <f t="shared" si="66"/>
        <v>1.247777778</v>
      </c>
      <c r="D191" s="9">
        <f t="shared" si="66"/>
        <v>0.9055555556</v>
      </c>
      <c r="E191" s="9">
        <f t="shared" si="66"/>
        <v>0.9555555556</v>
      </c>
      <c r="F191" s="9">
        <f t="shared" si="66"/>
        <v>2.78</v>
      </c>
      <c r="G191" s="9">
        <f t="shared" si="66"/>
        <v>2.841111111</v>
      </c>
      <c r="H191" s="9">
        <f t="shared" si="66"/>
        <v>2.311111111</v>
      </c>
      <c r="I191" s="9">
        <f t="shared" si="66"/>
        <v>2.292222222</v>
      </c>
      <c r="J191" s="9">
        <f t="shared" si="66"/>
        <v>0.6144444444</v>
      </c>
    </row>
    <row r="192">
      <c r="A192" s="19" t="s">
        <v>502</v>
      </c>
      <c r="B192" s="9">
        <f t="shared" ref="B192:J192" si="67">B68/$B68</f>
        <v>1</v>
      </c>
      <c r="C192" s="9">
        <f t="shared" si="67"/>
        <v>1.043212776</v>
      </c>
      <c r="D192" s="9">
        <f t="shared" si="67"/>
        <v>0.1864725223</v>
      </c>
      <c r="E192" s="9">
        <f t="shared" si="67"/>
        <v>0.195866604</v>
      </c>
      <c r="F192" s="9">
        <f t="shared" si="67"/>
        <v>0.5645843119</v>
      </c>
      <c r="G192" s="9">
        <f t="shared" si="67"/>
        <v>0.5904180366</v>
      </c>
      <c r="H192" s="9">
        <f t="shared" si="67"/>
        <v>0.4772193518</v>
      </c>
      <c r="I192" s="9">
        <f t="shared" si="67"/>
        <v>0.4744011273</v>
      </c>
      <c r="J192" s="9">
        <f t="shared" si="67"/>
        <v>0.1268201033</v>
      </c>
    </row>
    <row r="193">
      <c r="A193" s="19" t="s">
        <v>503</v>
      </c>
      <c r="B193" s="9">
        <f t="shared" ref="B193:J193" si="68">B69/$B69</f>
        <v>1</v>
      </c>
      <c r="C193" s="9">
        <f t="shared" si="68"/>
        <v>1.043868395</v>
      </c>
      <c r="D193" s="9">
        <f t="shared" si="68"/>
        <v>0.07676969093</v>
      </c>
      <c r="E193" s="9">
        <f t="shared" si="68"/>
        <v>0.08009305417</v>
      </c>
      <c r="F193" s="9">
        <f t="shared" si="68"/>
        <v>0.2313060818</v>
      </c>
      <c r="G193" s="9">
        <f t="shared" si="68"/>
        <v>0.2389498172</v>
      </c>
      <c r="H193" s="9">
        <f t="shared" si="68"/>
        <v>0.1907610502</v>
      </c>
      <c r="I193" s="9">
        <f t="shared" si="68"/>
        <v>0.1954137587</v>
      </c>
      <c r="J193" s="9">
        <f t="shared" si="68"/>
        <v>0.05383848455</v>
      </c>
    </row>
    <row r="194">
      <c r="A194" s="19" t="s">
        <v>504</v>
      </c>
      <c r="B194" s="9">
        <f t="shared" ref="B194:J194" si="69">B70/$B70</f>
        <v>1</v>
      </c>
      <c r="C194" s="9">
        <f t="shared" si="69"/>
        <v>1.073529412</v>
      </c>
      <c r="D194" s="9">
        <f t="shared" si="69"/>
        <v>0.04382929642</v>
      </c>
      <c r="E194" s="9">
        <f t="shared" si="69"/>
        <v>0.04757785467</v>
      </c>
      <c r="F194" s="9">
        <f t="shared" si="69"/>
        <v>0.1352364475</v>
      </c>
      <c r="G194" s="9">
        <f t="shared" si="69"/>
        <v>0.1389850058</v>
      </c>
      <c r="H194" s="9">
        <f t="shared" si="69"/>
        <v>0.1107266436</v>
      </c>
      <c r="I194" s="9">
        <f t="shared" si="69"/>
        <v>0.1173587082</v>
      </c>
      <c r="J194" s="9">
        <f t="shared" si="69"/>
        <v>0.03258362168</v>
      </c>
    </row>
    <row r="195">
      <c r="A195" s="19" t="s">
        <v>505</v>
      </c>
      <c r="B195" s="9">
        <f t="shared" ref="B195:J195" si="70">B71/$B71</f>
        <v>1</v>
      </c>
      <c r="C195" s="9">
        <f t="shared" si="70"/>
        <v>1.142968143</v>
      </c>
      <c r="D195" s="9">
        <f t="shared" si="70"/>
        <v>0.03988603989</v>
      </c>
      <c r="E195" s="9">
        <f t="shared" si="70"/>
        <v>0.04299404299</v>
      </c>
      <c r="F195" s="9">
        <f t="shared" si="70"/>
        <v>0.1199171199</v>
      </c>
      <c r="G195" s="9">
        <f t="shared" si="70"/>
        <v>0.1245791246</v>
      </c>
      <c r="H195" s="9">
        <f t="shared" si="70"/>
        <v>0.09505309505</v>
      </c>
      <c r="I195" s="9">
        <f t="shared" si="70"/>
        <v>0.1048951049</v>
      </c>
      <c r="J195" s="9">
        <f t="shared" si="70"/>
        <v>0.0315980316</v>
      </c>
    </row>
    <row r="196">
      <c r="A196" s="19" t="s">
        <v>506</v>
      </c>
      <c r="B196" s="9">
        <f t="shared" ref="B196:J196" si="71">B72/$B72</f>
        <v>1</v>
      </c>
      <c r="C196" s="9">
        <f t="shared" si="71"/>
        <v>1.163886163</v>
      </c>
      <c r="D196" s="9">
        <f t="shared" si="71"/>
        <v>0.5868498528</v>
      </c>
      <c r="E196" s="9">
        <f t="shared" si="71"/>
        <v>0.5132482826</v>
      </c>
      <c r="F196" s="9">
        <f t="shared" si="71"/>
        <v>0.6467124632</v>
      </c>
      <c r="G196" s="9">
        <f t="shared" si="71"/>
        <v>1.062806673</v>
      </c>
      <c r="H196" s="9">
        <f t="shared" si="71"/>
        <v>1.064769382</v>
      </c>
      <c r="I196" s="9">
        <f t="shared" si="71"/>
        <v>0.5407262022</v>
      </c>
      <c r="J196" s="9">
        <f t="shared" si="71"/>
        <v>0.3964671246</v>
      </c>
    </row>
    <row r="197">
      <c r="A197" s="19" t="s">
        <v>507</v>
      </c>
      <c r="B197" s="9">
        <f t="shared" ref="B197:J197" si="72">B73/$B73</f>
        <v>1</v>
      </c>
      <c r="C197" s="9">
        <f t="shared" si="72"/>
        <v>1.080838323</v>
      </c>
      <c r="D197" s="9">
        <f t="shared" si="72"/>
        <v>0.3952095808</v>
      </c>
      <c r="E197" s="9">
        <f t="shared" si="72"/>
        <v>0.3390718563</v>
      </c>
      <c r="F197" s="9">
        <f t="shared" si="72"/>
        <v>0.3952095808</v>
      </c>
      <c r="G197" s="9">
        <f t="shared" si="72"/>
        <v>0.6961077844</v>
      </c>
      <c r="H197" s="9">
        <f t="shared" si="72"/>
        <v>0.7118263473</v>
      </c>
      <c r="I197" s="9">
        <f t="shared" si="72"/>
        <v>0.3270958084</v>
      </c>
      <c r="J197" s="9">
        <f t="shared" si="72"/>
        <v>0.2672155689</v>
      </c>
    </row>
    <row r="198">
      <c r="A198" s="19" t="s">
        <v>508</v>
      </c>
      <c r="B198" s="9">
        <f t="shared" ref="B198:J198" si="73">B74/$B74</f>
        <v>1</v>
      </c>
      <c r="C198" s="9">
        <f t="shared" si="73"/>
        <v>1.120389701</v>
      </c>
      <c r="D198" s="9">
        <f t="shared" si="73"/>
        <v>0.3465553236</v>
      </c>
      <c r="E198" s="9">
        <f t="shared" si="73"/>
        <v>0.2908837857</v>
      </c>
      <c r="F198" s="9">
        <f t="shared" si="73"/>
        <v>0.3242867084</v>
      </c>
      <c r="G198" s="9">
        <f t="shared" si="73"/>
        <v>0.59638135</v>
      </c>
      <c r="H198" s="9">
        <f t="shared" si="73"/>
        <v>0.6165622825</v>
      </c>
      <c r="I198" s="9">
        <f t="shared" si="73"/>
        <v>0.2700069589</v>
      </c>
      <c r="J198" s="9">
        <f t="shared" si="73"/>
        <v>0.2310368824</v>
      </c>
    </row>
    <row r="199">
      <c r="A199" s="19" t="s">
        <v>509</v>
      </c>
      <c r="B199" s="9">
        <f t="shared" ref="B199:J199" si="74">B75/$B75</f>
        <v>1</v>
      </c>
      <c r="C199" s="9">
        <f t="shared" si="74"/>
        <v>1.135928526</v>
      </c>
      <c r="D199" s="9">
        <f t="shared" si="74"/>
        <v>0.3158902361</v>
      </c>
      <c r="E199" s="9">
        <f t="shared" si="74"/>
        <v>0.2584556477</v>
      </c>
      <c r="F199" s="9">
        <f t="shared" si="74"/>
        <v>0.2750478622</v>
      </c>
      <c r="G199" s="9">
        <f t="shared" si="74"/>
        <v>0.5226547543</v>
      </c>
      <c r="H199" s="9">
        <f t="shared" si="74"/>
        <v>0.5449904276</v>
      </c>
      <c r="I199" s="9">
        <f t="shared" si="74"/>
        <v>0.2303765156</v>
      </c>
      <c r="J199" s="9">
        <f t="shared" si="74"/>
        <v>0.2061263561</v>
      </c>
    </row>
    <row r="200">
      <c r="A200" s="19" t="s">
        <v>510</v>
      </c>
      <c r="B200" s="9">
        <f t="shared" ref="B200:J200" si="75">B76/$B76</f>
        <v>1</v>
      </c>
      <c r="C200" s="9">
        <f t="shared" si="75"/>
        <v>1.099576271</v>
      </c>
      <c r="D200" s="9">
        <f t="shared" si="75"/>
        <v>0.2574152542</v>
      </c>
      <c r="E200" s="9">
        <f t="shared" si="75"/>
        <v>0.2139830508</v>
      </c>
      <c r="F200" s="9">
        <f t="shared" si="75"/>
        <v>0.2282838983</v>
      </c>
      <c r="G200" s="9">
        <f t="shared" si="75"/>
        <v>0.4343220339</v>
      </c>
      <c r="H200" s="9">
        <f t="shared" si="75"/>
        <v>0.4512711864</v>
      </c>
      <c r="I200" s="9">
        <f t="shared" si="75"/>
        <v>0.188029661</v>
      </c>
      <c r="J200" s="9">
        <f t="shared" si="75"/>
        <v>0.1726694915</v>
      </c>
    </row>
    <row r="201">
      <c r="A201" s="19" t="s">
        <v>511</v>
      </c>
      <c r="B201" s="9">
        <f t="shared" ref="B201:J201" si="76">B77/$B77</f>
        <v>1</v>
      </c>
      <c r="C201" s="9">
        <f t="shared" si="76"/>
        <v>1.024590164</v>
      </c>
      <c r="D201" s="9">
        <f t="shared" si="76"/>
        <v>0.7786885246</v>
      </c>
      <c r="E201" s="9">
        <f t="shared" si="76"/>
        <v>0.7950819672</v>
      </c>
      <c r="F201" s="9">
        <f t="shared" si="76"/>
        <v>0.7868852459</v>
      </c>
      <c r="G201" s="9">
        <f t="shared" si="76"/>
        <v>1.040983607</v>
      </c>
      <c r="H201" s="9">
        <f t="shared" si="76"/>
        <v>1.040983607</v>
      </c>
      <c r="I201" s="9">
        <f t="shared" si="76"/>
        <v>0.9590163934</v>
      </c>
      <c r="J201" s="9">
        <f t="shared" si="76"/>
        <v>1.008196721</v>
      </c>
    </row>
    <row r="202">
      <c r="A202" s="19" t="s">
        <v>512</v>
      </c>
      <c r="B202" s="9">
        <f t="shared" ref="B202:J202" si="77">B78/$B78</f>
        <v>1</v>
      </c>
      <c r="C202" s="9">
        <f t="shared" si="77"/>
        <v>1.082644628</v>
      </c>
      <c r="D202" s="9">
        <f t="shared" si="77"/>
        <v>0.4297520661</v>
      </c>
      <c r="E202" s="9">
        <f t="shared" si="77"/>
        <v>0.4297520661</v>
      </c>
      <c r="F202" s="9">
        <f t="shared" si="77"/>
        <v>0.4214876033</v>
      </c>
      <c r="G202" s="9">
        <f t="shared" si="77"/>
        <v>0.5537190083</v>
      </c>
      <c r="H202" s="9">
        <f t="shared" si="77"/>
        <v>0.5702479339</v>
      </c>
      <c r="I202" s="9">
        <f t="shared" si="77"/>
        <v>0.5123966942</v>
      </c>
      <c r="J202" s="9">
        <f t="shared" si="77"/>
        <v>0.5371900826</v>
      </c>
    </row>
    <row r="203">
      <c r="A203" s="19" t="s">
        <v>513</v>
      </c>
      <c r="B203" s="9">
        <f t="shared" ref="B203:J203" si="78">B79/$B79</f>
        <v>1</v>
      </c>
      <c r="C203" s="9">
        <f t="shared" si="78"/>
        <v>1.089285714</v>
      </c>
      <c r="D203" s="9">
        <f t="shared" si="78"/>
        <v>0.1785714286</v>
      </c>
      <c r="E203" s="9">
        <f t="shared" si="78"/>
        <v>0.1785714286</v>
      </c>
      <c r="F203" s="9">
        <f t="shared" si="78"/>
        <v>0.1845238095</v>
      </c>
      <c r="G203" s="9">
        <f t="shared" si="78"/>
        <v>0.2380952381</v>
      </c>
      <c r="H203" s="9">
        <f t="shared" si="78"/>
        <v>0.25</v>
      </c>
      <c r="I203" s="9">
        <f t="shared" si="78"/>
        <v>0.2202380952</v>
      </c>
      <c r="J203" s="9">
        <f t="shared" si="78"/>
        <v>0.2321428571</v>
      </c>
    </row>
    <row r="204">
      <c r="A204" s="19" t="s">
        <v>514</v>
      </c>
      <c r="B204" s="9">
        <f t="shared" ref="B204:J204" si="79">B80/$B80</f>
        <v>1</v>
      </c>
      <c r="C204" s="9">
        <f t="shared" si="79"/>
        <v>1.0625</v>
      </c>
      <c r="D204" s="9">
        <f t="shared" si="79"/>
        <v>0.1160714286</v>
      </c>
      <c r="E204" s="9">
        <f t="shared" si="79"/>
        <v>0.1116071429</v>
      </c>
      <c r="F204" s="9">
        <f t="shared" si="79"/>
        <v>0.1071428571</v>
      </c>
      <c r="G204" s="9">
        <f t="shared" si="79"/>
        <v>0.1428571429</v>
      </c>
      <c r="H204" s="9">
        <f t="shared" si="79"/>
        <v>0.1339285714</v>
      </c>
      <c r="I204" s="9">
        <f t="shared" si="79"/>
        <v>0.125</v>
      </c>
      <c r="J204" s="9">
        <f t="shared" si="79"/>
        <v>0.1339285714</v>
      </c>
    </row>
    <row r="205">
      <c r="A205" s="19" t="s">
        <v>515</v>
      </c>
      <c r="B205" s="9">
        <f t="shared" ref="B205:J205" si="80">B81/$B81</f>
        <v>1</v>
      </c>
      <c r="C205" s="9">
        <f t="shared" si="80"/>
        <v>1.06440678</v>
      </c>
      <c r="D205" s="9">
        <f t="shared" si="80"/>
        <v>0.08474576271</v>
      </c>
      <c r="E205" s="9">
        <f t="shared" si="80"/>
        <v>0.07796610169</v>
      </c>
      <c r="F205" s="9">
        <f t="shared" si="80"/>
        <v>0.0813559322</v>
      </c>
      <c r="G205" s="9">
        <f t="shared" si="80"/>
        <v>0.1016949153</v>
      </c>
      <c r="H205" s="9">
        <f t="shared" si="80"/>
        <v>0.09830508475</v>
      </c>
      <c r="I205" s="9">
        <f t="shared" si="80"/>
        <v>0.09152542373</v>
      </c>
      <c r="J205" s="9">
        <f t="shared" si="80"/>
        <v>0.09830508475</v>
      </c>
    </row>
    <row r="206">
      <c r="A206" s="19" t="s">
        <v>516</v>
      </c>
      <c r="B206" s="9">
        <f t="shared" ref="B206:J206" si="81">B82/$B82</f>
        <v>1</v>
      </c>
      <c r="C206" s="9">
        <f t="shared" si="81"/>
        <v>1.123820284</v>
      </c>
      <c r="D206" s="9">
        <f t="shared" si="81"/>
        <v>0.675794231</v>
      </c>
      <c r="E206" s="9">
        <f t="shared" si="81"/>
        <v>0.6775887279</v>
      </c>
      <c r="F206" s="9">
        <f t="shared" si="81"/>
        <v>2.027216536</v>
      </c>
      <c r="G206" s="9">
        <f t="shared" si="81"/>
        <v>2.091851655</v>
      </c>
      <c r="H206" s="9">
        <f t="shared" si="81"/>
        <v>1.684700253</v>
      </c>
      <c r="I206" s="9">
        <f t="shared" si="81"/>
        <v>1.697427888</v>
      </c>
      <c r="J206" s="9">
        <f t="shared" si="81"/>
        <v>0.4326399043</v>
      </c>
    </row>
    <row r="207">
      <c r="A207" s="19" t="s">
        <v>517</v>
      </c>
      <c r="B207" s="9">
        <f t="shared" ref="B207:J207" si="82">B83/$B83</f>
        <v>1</v>
      </c>
      <c r="C207" s="9">
        <f t="shared" si="82"/>
        <v>1.11647924</v>
      </c>
      <c r="D207" s="9">
        <f t="shared" si="82"/>
        <v>0.6760215018</v>
      </c>
      <c r="E207" s="9">
        <f t="shared" si="82"/>
        <v>0.6810341985</v>
      </c>
      <c r="F207" s="9">
        <f t="shared" si="82"/>
        <v>2.022952874</v>
      </c>
      <c r="G207" s="9">
        <f t="shared" si="82"/>
        <v>2.081950994</v>
      </c>
      <c r="H207" s="9">
        <f t="shared" si="82"/>
        <v>1.669854566</v>
      </c>
      <c r="I207" s="9">
        <f t="shared" si="82"/>
        <v>1.674900241</v>
      </c>
      <c r="J207" s="9">
        <f t="shared" si="82"/>
        <v>0.4296738449</v>
      </c>
    </row>
    <row r="208">
      <c r="A208" s="19" t="s">
        <v>518</v>
      </c>
      <c r="B208" s="9">
        <f t="shared" ref="B208:J208" si="83">B84/$B84</f>
        <v>1</v>
      </c>
      <c r="C208" s="9">
        <f t="shared" si="83"/>
        <v>1.125570323</v>
      </c>
      <c r="D208" s="9">
        <f t="shared" si="83"/>
        <v>0.6741387291</v>
      </c>
      <c r="E208" s="9">
        <f t="shared" si="83"/>
        <v>0.6844541427</v>
      </c>
      <c r="F208" s="9">
        <f t="shared" si="83"/>
        <v>2.031772796</v>
      </c>
      <c r="G208" s="9">
        <f t="shared" si="83"/>
        <v>2.091350922</v>
      </c>
      <c r="H208" s="9">
        <f t="shared" si="83"/>
        <v>1.685743569</v>
      </c>
      <c r="I208" s="9">
        <f t="shared" si="83"/>
        <v>1.701282814</v>
      </c>
      <c r="J208" s="9">
        <f t="shared" si="83"/>
        <v>0.4319248826</v>
      </c>
    </row>
    <row r="209">
      <c r="A209" s="19" t="s">
        <v>519</v>
      </c>
      <c r="B209" s="9">
        <f t="shared" ref="B209:J209" si="84">B85/$B85</f>
        <v>1</v>
      </c>
      <c r="C209" s="9">
        <f t="shared" si="84"/>
        <v>1.127623707</v>
      </c>
      <c r="D209" s="9">
        <f t="shared" si="84"/>
        <v>0.6802631144</v>
      </c>
      <c r="E209" s="9">
        <f t="shared" si="84"/>
        <v>0.686179883</v>
      </c>
      <c r="F209" s="9">
        <f t="shared" si="84"/>
        <v>2.040822398</v>
      </c>
      <c r="G209" s="9">
        <f t="shared" si="84"/>
        <v>2.0975771</v>
      </c>
      <c r="H209" s="9">
        <f t="shared" si="84"/>
        <v>1.71196245</v>
      </c>
      <c r="I209" s="9">
        <f t="shared" si="84"/>
        <v>1.712359105</v>
      </c>
      <c r="J209" s="9">
        <f t="shared" si="84"/>
        <v>0.4313952335</v>
      </c>
    </row>
    <row r="210">
      <c r="A210" s="19" t="s">
        <v>520</v>
      </c>
      <c r="B210" s="9">
        <f t="shared" ref="B210:J210" si="85">B86/$B86</f>
        <v>1</v>
      </c>
      <c r="C210" s="9">
        <f t="shared" si="85"/>
        <v>1.121865548</v>
      </c>
      <c r="D210" s="9">
        <f t="shared" si="85"/>
        <v>0.6763911926</v>
      </c>
      <c r="E210" s="9">
        <f t="shared" si="85"/>
        <v>0.6821478518</v>
      </c>
      <c r="F210" s="9">
        <f t="shared" si="85"/>
        <v>2.036231177</v>
      </c>
      <c r="G210" s="9">
        <f t="shared" si="85"/>
        <v>2.080593229</v>
      </c>
      <c r="H210" s="9">
        <f t="shared" si="85"/>
        <v>1.646632192</v>
      </c>
      <c r="I210" s="9">
        <f t="shared" si="85"/>
        <v>1.686668618</v>
      </c>
      <c r="J210" s="9">
        <f t="shared" si="85"/>
        <v>0.4315868215</v>
      </c>
    </row>
    <row r="211">
      <c r="A211" s="19" t="s">
        <v>521</v>
      </c>
      <c r="B211" s="9">
        <f t="shared" ref="B211:J211" si="86">B87/$B87</f>
        <v>1</v>
      </c>
      <c r="C211" s="9">
        <f t="shared" si="86"/>
        <v>1.034602076</v>
      </c>
      <c r="D211" s="9">
        <f t="shared" si="86"/>
        <v>0.7577854671</v>
      </c>
      <c r="E211" s="9">
        <f t="shared" si="86"/>
        <v>0.9238754325</v>
      </c>
      <c r="F211" s="9">
        <f t="shared" si="86"/>
        <v>2.674740484</v>
      </c>
      <c r="G211" s="9">
        <f t="shared" si="86"/>
        <v>2.273356401</v>
      </c>
      <c r="H211" s="9">
        <f t="shared" si="86"/>
        <v>1.633217993</v>
      </c>
      <c r="I211" s="9">
        <f t="shared" si="86"/>
        <v>2.166089965</v>
      </c>
      <c r="J211" s="9">
        <f t="shared" si="86"/>
        <v>0.5916955017</v>
      </c>
    </row>
    <row r="212">
      <c r="A212" s="19" t="s">
        <v>522</v>
      </c>
      <c r="B212" s="9">
        <f t="shared" ref="B212:J212" si="87">B88/$B88</f>
        <v>1</v>
      </c>
      <c r="C212" s="9">
        <f t="shared" si="87"/>
        <v>1.034090909</v>
      </c>
      <c r="D212" s="9">
        <f t="shared" si="87"/>
        <v>0.4886363636</v>
      </c>
      <c r="E212" s="9">
        <f t="shared" si="87"/>
        <v>0.6022727273</v>
      </c>
      <c r="F212" s="9">
        <f t="shared" si="87"/>
        <v>1.659090909</v>
      </c>
      <c r="G212" s="9">
        <f t="shared" si="87"/>
        <v>1.420454545</v>
      </c>
      <c r="H212" s="9">
        <f t="shared" si="87"/>
        <v>1.113636364</v>
      </c>
      <c r="I212" s="9">
        <f t="shared" si="87"/>
        <v>1.367424242</v>
      </c>
      <c r="J212" s="9">
        <f t="shared" si="87"/>
        <v>0.3787878788</v>
      </c>
    </row>
    <row r="213">
      <c r="A213" s="19" t="s">
        <v>523</v>
      </c>
      <c r="B213" s="9">
        <f t="shared" ref="B213:J213" si="88">B89/$B89</f>
        <v>1</v>
      </c>
      <c r="C213" s="9">
        <f t="shared" si="88"/>
        <v>1.085501859</v>
      </c>
      <c r="D213" s="9">
        <f t="shared" si="88"/>
        <v>0.3643122677</v>
      </c>
      <c r="E213" s="9">
        <f t="shared" si="88"/>
        <v>0.4498141264</v>
      </c>
      <c r="F213" s="9">
        <f t="shared" si="88"/>
        <v>1.382899628</v>
      </c>
      <c r="G213" s="9">
        <f t="shared" si="88"/>
        <v>1.208178439</v>
      </c>
      <c r="H213" s="9">
        <f t="shared" si="88"/>
        <v>0.8624535316</v>
      </c>
      <c r="I213" s="9">
        <f t="shared" si="88"/>
        <v>1.133828996</v>
      </c>
      <c r="J213" s="9">
        <f t="shared" si="88"/>
        <v>0.3048327138</v>
      </c>
    </row>
    <row r="214">
      <c r="A214" s="19" t="s">
        <v>524</v>
      </c>
      <c r="B214" s="9">
        <f t="shared" ref="B214:J214" si="89">B90/$B90</f>
        <v>1</v>
      </c>
      <c r="C214" s="9">
        <f t="shared" si="89"/>
        <v>1.042704626</v>
      </c>
      <c r="D214" s="9">
        <f t="shared" si="89"/>
        <v>0.3629893238</v>
      </c>
      <c r="E214" s="9">
        <f t="shared" si="89"/>
        <v>0.4270462633</v>
      </c>
      <c r="F214" s="9">
        <f t="shared" si="89"/>
        <v>1.327402135</v>
      </c>
      <c r="G214" s="9">
        <f t="shared" si="89"/>
        <v>1.160142349</v>
      </c>
      <c r="H214" s="9">
        <f t="shared" si="89"/>
        <v>0.8149466192</v>
      </c>
      <c r="I214" s="9">
        <f t="shared" si="89"/>
        <v>1.078291815</v>
      </c>
      <c r="J214" s="9">
        <f t="shared" si="89"/>
        <v>0.2882562278</v>
      </c>
    </row>
    <row r="215">
      <c r="A215" s="19" t="s">
        <v>525</v>
      </c>
      <c r="B215" s="9">
        <f t="shared" ref="B215:J215" si="90">B91/$B91</f>
        <v>1</v>
      </c>
      <c r="C215" s="9">
        <f t="shared" si="90"/>
        <v>1.053003534</v>
      </c>
      <c r="D215" s="9">
        <f t="shared" si="90"/>
        <v>0.3745583039</v>
      </c>
      <c r="E215" s="9">
        <f t="shared" si="90"/>
        <v>0.4558303887</v>
      </c>
      <c r="F215" s="9">
        <f t="shared" si="90"/>
        <v>1.310954064</v>
      </c>
      <c r="G215" s="9">
        <f t="shared" si="90"/>
        <v>1.134275618</v>
      </c>
      <c r="H215" s="9">
        <f t="shared" si="90"/>
        <v>0.8374558304</v>
      </c>
      <c r="I215" s="9">
        <f t="shared" si="90"/>
        <v>1.074204947</v>
      </c>
      <c r="J215" s="9">
        <f t="shared" si="90"/>
        <v>0.2862190813</v>
      </c>
    </row>
    <row r="216">
      <c r="A216" s="19" t="s">
        <v>526</v>
      </c>
      <c r="B216" s="9">
        <f t="shared" ref="B216:J216" si="91">B92/$B92</f>
        <v>1</v>
      </c>
      <c r="C216" s="9">
        <f t="shared" si="91"/>
        <v>1.071583514</v>
      </c>
      <c r="D216" s="9">
        <f t="shared" si="91"/>
        <v>0.784164859</v>
      </c>
      <c r="E216" s="9">
        <f t="shared" si="91"/>
        <v>0.8926247289</v>
      </c>
      <c r="F216" s="9">
        <f t="shared" si="91"/>
        <v>3.377440347</v>
      </c>
      <c r="G216" s="9">
        <f t="shared" si="91"/>
        <v>3.110629067</v>
      </c>
      <c r="H216" s="9">
        <f t="shared" si="91"/>
        <v>2.389370933</v>
      </c>
      <c r="I216" s="9">
        <f t="shared" si="91"/>
        <v>2.929501085</v>
      </c>
      <c r="J216" s="9">
        <f t="shared" si="91"/>
        <v>0.5314533623</v>
      </c>
    </row>
    <row r="217">
      <c r="A217" s="19" t="s">
        <v>527</v>
      </c>
      <c r="B217" s="9">
        <f t="shared" ref="B217:J217" si="92">B93/$B93</f>
        <v>1</v>
      </c>
      <c r="C217" s="9">
        <f t="shared" si="92"/>
        <v>0.9436262062</v>
      </c>
      <c r="D217" s="9">
        <f t="shared" si="92"/>
        <v>0.1940071102</v>
      </c>
      <c r="E217" s="9">
        <f t="shared" si="92"/>
        <v>0.217369223</v>
      </c>
      <c r="F217" s="9">
        <f t="shared" si="92"/>
        <v>0.812595226</v>
      </c>
      <c r="G217" s="9">
        <f t="shared" si="92"/>
        <v>0.7709497207</v>
      </c>
      <c r="H217" s="9">
        <f t="shared" si="92"/>
        <v>0.5871000508</v>
      </c>
      <c r="I217" s="9">
        <f t="shared" si="92"/>
        <v>0.7034027425</v>
      </c>
      <c r="J217" s="9">
        <f t="shared" si="92"/>
        <v>0.1320467242</v>
      </c>
    </row>
    <row r="218">
      <c r="A218" s="19" t="s">
        <v>528</v>
      </c>
      <c r="B218" s="9">
        <f t="shared" ref="B218:J218" si="93">B94/$B94</f>
        <v>1</v>
      </c>
      <c r="C218" s="9">
        <f t="shared" si="93"/>
        <v>0.9966159052</v>
      </c>
      <c r="D218" s="9">
        <f t="shared" si="93"/>
        <v>0.07377326565</v>
      </c>
      <c r="E218" s="9">
        <f t="shared" si="93"/>
        <v>0.08223350254</v>
      </c>
      <c r="F218" s="9">
        <f t="shared" si="93"/>
        <v>0.2879864636</v>
      </c>
      <c r="G218" s="9">
        <f t="shared" si="93"/>
        <v>0.2842639594</v>
      </c>
      <c r="H218" s="9">
        <f t="shared" si="93"/>
        <v>0.2098138748</v>
      </c>
      <c r="I218" s="9">
        <f t="shared" si="93"/>
        <v>0.2490693739</v>
      </c>
      <c r="J218" s="9">
        <f t="shared" si="93"/>
        <v>0.05042301184</v>
      </c>
    </row>
    <row r="219">
      <c r="A219" s="19" t="s">
        <v>529</v>
      </c>
      <c r="B219" s="9">
        <f t="shared" ref="B219:J219" si="94">B95/$B95</f>
        <v>1</v>
      </c>
      <c r="C219" s="9">
        <f t="shared" si="94"/>
        <v>1.094608992</v>
      </c>
      <c r="D219" s="9">
        <f t="shared" si="94"/>
        <v>0.03302791391</v>
      </c>
      <c r="E219" s="9">
        <f t="shared" si="94"/>
        <v>0.03622416365</v>
      </c>
      <c r="F219" s="9">
        <f t="shared" si="94"/>
        <v>0.1229490731</v>
      </c>
      <c r="G219" s="9">
        <f t="shared" si="94"/>
        <v>0.1229490731</v>
      </c>
      <c r="H219" s="9">
        <f t="shared" si="94"/>
        <v>0.09290432559</v>
      </c>
      <c r="I219" s="9">
        <f t="shared" si="94"/>
        <v>0.1065416578</v>
      </c>
      <c r="J219" s="9">
        <f t="shared" si="94"/>
        <v>0.0232260814</v>
      </c>
    </row>
    <row r="220">
      <c r="A220" s="19" t="s">
        <v>530</v>
      </c>
      <c r="B220" s="9">
        <f t="shared" ref="B220:J220" si="95">B96/$B96</f>
        <v>1</v>
      </c>
      <c r="C220" s="9">
        <f t="shared" si="95"/>
        <v>1.018600151</v>
      </c>
      <c r="D220" s="9">
        <f t="shared" si="95"/>
        <v>0.01687990539</v>
      </c>
      <c r="E220" s="9">
        <f t="shared" si="95"/>
        <v>0.01881518116</v>
      </c>
      <c r="F220" s="9">
        <f t="shared" si="95"/>
        <v>0.06085367165</v>
      </c>
      <c r="G220" s="9">
        <f t="shared" si="95"/>
        <v>0.0621438555</v>
      </c>
      <c r="H220" s="9">
        <f t="shared" si="95"/>
        <v>0.04601655736</v>
      </c>
      <c r="I220" s="9">
        <f t="shared" si="95"/>
        <v>0.05375766047</v>
      </c>
      <c r="J220" s="9">
        <f t="shared" si="95"/>
        <v>0.01279432319</v>
      </c>
    </row>
    <row r="221">
      <c r="A221" s="19" t="s">
        <v>531</v>
      </c>
      <c r="B221" s="9">
        <f t="shared" ref="B221:J221" si="96">B97/$B97</f>
        <v>1</v>
      </c>
      <c r="C221" s="9">
        <f t="shared" si="96"/>
        <v>1.048611111</v>
      </c>
      <c r="D221" s="9">
        <f t="shared" si="96"/>
        <v>0.7569444444</v>
      </c>
      <c r="E221" s="9">
        <f t="shared" si="96"/>
        <v>0.7638888889</v>
      </c>
      <c r="F221" s="9">
        <f t="shared" si="96"/>
        <v>0.7638888889</v>
      </c>
      <c r="G221" s="9">
        <f t="shared" si="96"/>
        <v>1.013888889</v>
      </c>
      <c r="H221" s="9">
        <f t="shared" si="96"/>
        <v>1.027777778</v>
      </c>
      <c r="I221" s="9">
        <f t="shared" si="96"/>
        <v>0.75</v>
      </c>
      <c r="J221" s="9">
        <f t="shared" si="96"/>
        <v>0.7777777778</v>
      </c>
    </row>
    <row r="222">
      <c r="A222" s="19" t="s">
        <v>532</v>
      </c>
      <c r="B222" s="9">
        <f t="shared" ref="B222:J222" si="97">B98/$B98</f>
        <v>1</v>
      </c>
      <c r="C222" s="9">
        <f t="shared" si="97"/>
        <v>1.01183432</v>
      </c>
      <c r="D222" s="9">
        <f t="shared" si="97"/>
        <v>0.4023668639</v>
      </c>
      <c r="E222" s="9">
        <f t="shared" si="97"/>
        <v>0.4023668639</v>
      </c>
      <c r="F222" s="9">
        <f t="shared" si="97"/>
        <v>0.3964497041</v>
      </c>
      <c r="G222" s="9">
        <f t="shared" si="97"/>
        <v>0.5562130178</v>
      </c>
      <c r="H222" s="9">
        <f t="shared" si="97"/>
        <v>0.5798816568</v>
      </c>
      <c r="I222" s="9">
        <f t="shared" si="97"/>
        <v>0.4082840237</v>
      </c>
      <c r="J222" s="9">
        <f t="shared" si="97"/>
        <v>0.4023668639</v>
      </c>
    </row>
    <row r="223">
      <c r="A223" s="19" t="s">
        <v>533</v>
      </c>
      <c r="B223" s="9">
        <f t="shared" ref="B223:J223" si="98">B99/$B99</f>
        <v>1</v>
      </c>
      <c r="C223" s="9">
        <f t="shared" si="98"/>
        <v>1.144329897</v>
      </c>
      <c r="D223" s="9">
        <f t="shared" si="98"/>
        <v>0.2525773196</v>
      </c>
      <c r="E223" s="9">
        <f t="shared" si="98"/>
        <v>0.2525773196</v>
      </c>
      <c r="F223" s="9">
        <f t="shared" si="98"/>
        <v>0.2371134021</v>
      </c>
      <c r="G223" s="9">
        <f t="shared" si="98"/>
        <v>0.3505154639</v>
      </c>
      <c r="H223" s="9">
        <f t="shared" si="98"/>
        <v>0.3556701031</v>
      </c>
      <c r="I223" s="9">
        <f t="shared" si="98"/>
        <v>0.2268041237</v>
      </c>
      <c r="J223" s="9">
        <f t="shared" si="98"/>
        <v>0.2319587629</v>
      </c>
    </row>
    <row r="224">
      <c r="A224" s="19" t="s">
        <v>534</v>
      </c>
      <c r="B224" s="9">
        <f t="shared" ref="B224:J224" si="99">B100/$B100</f>
        <v>1</v>
      </c>
      <c r="C224" s="9">
        <f t="shared" si="99"/>
        <v>1.016393443</v>
      </c>
      <c r="D224" s="9">
        <f t="shared" si="99"/>
        <v>0.1516393443</v>
      </c>
      <c r="E224" s="9">
        <f t="shared" si="99"/>
        <v>0.1516393443</v>
      </c>
      <c r="F224" s="9">
        <f t="shared" si="99"/>
        <v>0.1557377049</v>
      </c>
      <c r="G224" s="9">
        <f t="shared" si="99"/>
        <v>0.2418032787</v>
      </c>
      <c r="H224" s="9">
        <f t="shared" si="99"/>
        <v>0.2418032787</v>
      </c>
      <c r="I224" s="9">
        <f t="shared" si="99"/>
        <v>0.1393442623</v>
      </c>
      <c r="J224" s="9">
        <f t="shared" si="99"/>
        <v>0.1475409836</v>
      </c>
    </row>
    <row r="225">
      <c r="A225" s="19" t="s">
        <v>535</v>
      </c>
      <c r="B225" s="9">
        <f t="shared" ref="B225:J225" si="100">B101/$B101</f>
        <v>1</v>
      </c>
      <c r="C225" s="9">
        <f t="shared" si="100"/>
        <v>1.058139535</v>
      </c>
      <c r="D225" s="9">
        <f t="shared" si="100"/>
        <v>0.1511627907</v>
      </c>
      <c r="E225" s="9">
        <f t="shared" si="100"/>
        <v>0.1472868217</v>
      </c>
      <c r="F225" s="9">
        <f t="shared" si="100"/>
        <v>0.1511627907</v>
      </c>
      <c r="G225" s="9">
        <f t="shared" si="100"/>
        <v>0.2325581395</v>
      </c>
      <c r="H225" s="9">
        <f t="shared" si="100"/>
        <v>0.2325581395</v>
      </c>
      <c r="I225" s="9">
        <f t="shared" si="100"/>
        <v>0.1395348837</v>
      </c>
      <c r="J225" s="9">
        <f t="shared" si="100"/>
        <v>0.1434108527</v>
      </c>
    </row>
    <row r="226">
      <c r="A226" s="19" t="s">
        <v>536</v>
      </c>
      <c r="B226" s="9">
        <f t="shared" ref="B226:J226" si="101">B102/$B102</f>
        <v>1</v>
      </c>
      <c r="C226" s="9">
        <f t="shared" si="101"/>
        <v>1.011152416</v>
      </c>
      <c r="D226" s="9">
        <f t="shared" si="101"/>
        <v>0.970260223</v>
      </c>
      <c r="E226" s="9">
        <f t="shared" si="101"/>
        <v>1.073110285</v>
      </c>
      <c r="F226" s="9">
        <f t="shared" si="101"/>
        <v>3.73605948</v>
      </c>
      <c r="G226" s="9">
        <f t="shared" si="101"/>
        <v>3.003717472</v>
      </c>
      <c r="H226" s="9">
        <f t="shared" si="101"/>
        <v>1.996282528</v>
      </c>
      <c r="I226" s="9">
        <f t="shared" si="101"/>
        <v>2.975216853</v>
      </c>
      <c r="J226" s="9">
        <f t="shared" si="101"/>
        <v>0.5130111524</v>
      </c>
    </row>
    <row r="227">
      <c r="A227" s="19" t="s">
        <v>537</v>
      </c>
      <c r="B227" s="9">
        <f t="shared" ref="B227:J227" si="102">B103/$B103</f>
        <v>1</v>
      </c>
      <c r="C227" s="9">
        <f t="shared" si="102"/>
        <v>1.009174312</v>
      </c>
      <c r="D227" s="9">
        <f t="shared" si="102"/>
        <v>0.9243119266</v>
      </c>
      <c r="E227" s="9">
        <f t="shared" si="102"/>
        <v>1.027522936</v>
      </c>
      <c r="F227" s="9">
        <f t="shared" si="102"/>
        <v>3.490825688</v>
      </c>
      <c r="G227" s="9">
        <f t="shared" si="102"/>
        <v>2.770642202</v>
      </c>
      <c r="H227" s="9">
        <f t="shared" si="102"/>
        <v>1.889908257</v>
      </c>
      <c r="I227" s="9">
        <f t="shared" si="102"/>
        <v>2.69266055</v>
      </c>
      <c r="J227" s="9">
        <f t="shared" si="102"/>
        <v>0.5091743119</v>
      </c>
    </row>
    <row r="228">
      <c r="A228" s="19" t="s">
        <v>538</v>
      </c>
      <c r="B228" s="9">
        <f t="shared" ref="B228:J228" si="103">B104/$B104</f>
        <v>1</v>
      </c>
      <c r="C228" s="9">
        <f t="shared" si="103"/>
        <v>1.02640264</v>
      </c>
      <c r="D228" s="9">
        <f t="shared" si="103"/>
        <v>0.7128712871</v>
      </c>
      <c r="E228" s="9">
        <f t="shared" si="103"/>
        <v>0.7920792079</v>
      </c>
      <c r="F228" s="9">
        <f t="shared" si="103"/>
        <v>2.693069307</v>
      </c>
      <c r="G228" s="9">
        <f t="shared" si="103"/>
        <v>2.118811881</v>
      </c>
      <c r="H228" s="9">
        <f t="shared" si="103"/>
        <v>1.429042904</v>
      </c>
      <c r="I228" s="9">
        <f t="shared" si="103"/>
        <v>2.082508251</v>
      </c>
      <c r="J228" s="9">
        <f t="shared" si="103"/>
        <v>0.3927392739</v>
      </c>
    </row>
    <row r="229">
      <c r="A229" s="19" t="s">
        <v>539</v>
      </c>
      <c r="B229" s="9">
        <f t="shared" ref="B229:J229" si="104">B105/$B105</f>
        <v>1</v>
      </c>
      <c r="C229" s="9">
        <f t="shared" si="104"/>
        <v>1.020220588</v>
      </c>
      <c r="D229" s="9">
        <f t="shared" si="104"/>
        <v>0.2426470588</v>
      </c>
      <c r="E229" s="9">
        <f t="shared" si="104"/>
        <v>0.2720588235</v>
      </c>
      <c r="F229" s="9">
        <f t="shared" si="104"/>
        <v>0.8897058824</v>
      </c>
      <c r="G229" s="9">
        <f t="shared" si="104"/>
        <v>0.7113970588</v>
      </c>
      <c r="H229" s="9">
        <f t="shared" si="104"/>
        <v>0.5183823529</v>
      </c>
      <c r="I229" s="9">
        <f t="shared" si="104"/>
        <v>0.7058823529</v>
      </c>
      <c r="J229" s="9">
        <f t="shared" si="104"/>
        <v>0.1433823529</v>
      </c>
    </row>
    <row r="230">
      <c r="A230" s="19" t="s">
        <v>540</v>
      </c>
      <c r="B230" s="9">
        <f t="shared" ref="B230:J230" si="105">B106/$B106</f>
        <v>1</v>
      </c>
      <c r="C230" s="9">
        <f t="shared" si="105"/>
        <v>1.01615074</v>
      </c>
      <c r="D230" s="9">
        <f t="shared" si="105"/>
        <v>0.08209959623</v>
      </c>
      <c r="E230" s="9">
        <f t="shared" si="105"/>
        <v>0.09959623149</v>
      </c>
      <c r="F230" s="9">
        <f t="shared" si="105"/>
        <v>0.3216689098</v>
      </c>
      <c r="G230" s="9">
        <f t="shared" si="105"/>
        <v>0.2738896366</v>
      </c>
      <c r="H230" s="9">
        <f t="shared" si="105"/>
        <v>0.1830417227</v>
      </c>
      <c r="I230" s="9">
        <f t="shared" si="105"/>
        <v>0.266487214</v>
      </c>
      <c r="J230" s="9">
        <f t="shared" si="105"/>
        <v>0.05720053836</v>
      </c>
    </row>
    <row r="231">
      <c r="A231" s="19" t="s">
        <v>541</v>
      </c>
      <c r="B231" s="9">
        <f t="shared" ref="B231:J231" si="106">B107/$B107</f>
        <v>1</v>
      </c>
      <c r="C231" s="9">
        <f t="shared" si="106"/>
        <v>0.9881235154</v>
      </c>
      <c r="D231" s="9">
        <f t="shared" si="106"/>
        <v>0.9311163895</v>
      </c>
      <c r="E231" s="9">
        <f t="shared" si="106"/>
        <v>0.9928741093</v>
      </c>
      <c r="F231" s="9">
        <f t="shared" si="106"/>
        <v>3.111638955</v>
      </c>
      <c r="G231" s="9">
        <f t="shared" si="106"/>
        <v>2.653206651</v>
      </c>
      <c r="H231" s="9">
        <f t="shared" si="106"/>
        <v>1.914489311</v>
      </c>
      <c r="I231" s="9">
        <f t="shared" si="106"/>
        <v>2.589073634</v>
      </c>
      <c r="J231" s="9">
        <f t="shared" si="106"/>
        <v>0.5819477435</v>
      </c>
    </row>
    <row r="232">
      <c r="A232" s="19" t="s">
        <v>542</v>
      </c>
      <c r="B232" s="9">
        <f t="shared" ref="B232:J232" si="107">B108/$B108</f>
        <v>1</v>
      </c>
      <c r="C232" s="9">
        <f t="shared" si="107"/>
        <v>0.9547038328</v>
      </c>
      <c r="D232" s="9">
        <f t="shared" si="107"/>
        <v>0.6933797909</v>
      </c>
      <c r="E232" s="9">
        <f t="shared" si="107"/>
        <v>0.7421602787</v>
      </c>
      <c r="F232" s="9">
        <f t="shared" si="107"/>
        <v>2.296167247</v>
      </c>
      <c r="G232" s="9">
        <f t="shared" si="107"/>
        <v>1.954703833</v>
      </c>
      <c r="H232" s="9">
        <f t="shared" si="107"/>
        <v>1.411149826</v>
      </c>
      <c r="I232" s="9">
        <f t="shared" si="107"/>
        <v>1.916376307</v>
      </c>
      <c r="J232" s="9">
        <f t="shared" si="107"/>
        <v>0.4285714286</v>
      </c>
    </row>
    <row r="233">
      <c r="A233" s="19" t="s">
        <v>543</v>
      </c>
      <c r="B233" s="9">
        <f t="shared" ref="B233:J233" si="108">B109/$B109</f>
        <v>1</v>
      </c>
      <c r="C233" s="9">
        <f t="shared" si="108"/>
        <v>1.099688474</v>
      </c>
      <c r="D233" s="9">
        <f t="shared" si="108"/>
        <v>0.3333333333</v>
      </c>
      <c r="E233" s="9">
        <f t="shared" si="108"/>
        <v>0.3457943925</v>
      </c>
      <c r="F233" s="9">
        <f t="shared" si="108"/>
        <v>1.07788162</v>
      </c>
      <c r="G233" s="9">
        <f t="shared" si="108"/>
        <v>0.9252336449</v>
      </c>
      <c r="H233" s="9">
        <f t="shared" si="108"/>
        <v>0.6635514019</v>
      </c>
      <c r="I233" s="9">
        <f t="shared" si="108"/>
        <v>0.8909657321</v>
      </c>
      <c r="J233" s="9">
        <f t="shared" si="108"/>
        <v>0.2024922118</v>
      </c>
    </row>
    <row r="234">
      <c r="A234" s="19" t="s">
        <v>544</v>
      </c>
      <c r="B234" s="9">
        <f t="shared" ref="B234:J234" si="109">B110/$B110</f>
        <v>1</v>
      </c>
      <c r="C234" s="9">
        <f t="shared" si="109"/>
        <v>1.057142857</v>
      </c>
      <c r="D234" s="9">
        <f t="shared" si="109"/>
        <v>0.1295238095</v>
      </c>
      <c r="E234" s="9">
        <f t="shared" si="109"/>
        <v>0.1485714286</v>
      </c>
      <c r="F234" s="9">
        <f t="shared" si="109"/>
        <v>0.3904761905</v>
      </c>
      <c r="G234" s="9">
        <f t="shared" si="109"/>
        <v>0.339047619</v>
      </c>
      <c r="H234" s="9">
        <f t="shared" si="109"/>
        <v>0.2438095238</v>
      </c>
      <c r="I234" s="9">
        <f t="shared" si="109"/>
        <v>0.3333333333</v>
      </c>
      <c r="J234" s="9">
        <f t="shared" si="109"/>
        <v>0.08571428571</v>
      </c>
    </row>
    <row r="235">
      <c r="A235" s="19" t="s">
        <v>545</v>
      </c>
      <c r="B235" s="9">
        <f t="shared" ref="B235:J235" si="110">B111/$B111</f>
        <v>1</v>
      </c>
      <c r="C235" s="9">
        <f t="shared" si="110"/>
        <v>1.039531479</v>
      </c>
      <c r="D235" s="9">
        <f t="shared" si="110"/>
        <v>0.09077598829</v>
      </c>
      <c r="E235" s="9">
        <f t="shared" si="110"/>
        <v>0.09663250366</v>
      </c>
      <c r="F235" s="9">
        <f t="shared" si="110"/>
        <v>0.289897511</v>
      </c>
      <c r="G235" s="9">
        <f t="shared" si="110"/>
        <v>0.2562225476</v>
      </c>
      <c r="H235" s="9">
        <f t="shared" si="110"/>
        <v>0.1815519766</v>
      </c>
      <c r="I235" s="9">
        <f t="shared" si="110"/>
        <v>0.2459736457</v>
      </c>
      <c r="J235" s="9">
        <f t="shared" si="110"/>
        <v>0.05710102489</v>
      </c>
    </row>
    <row r="236">
      <c r="A236" s="19" t="s">
        <v>546</v>
      </c>
      <c r="B236" s="9">
        <f t="shared" ref="B236:J236" si="111">B112/$B112</f>
        <v>1</v>
      </c>
      <c r="C236" s="9">
        <f t="shared" si="111"/>
        <v>1.018487395</v>
      </c>
      <c r="D236" s="9">
        <f t="shared" si="111"/>
        <v>1.020168067</v>
      </c>
      <c r="E236" s="9">
        <f t="shared" si="111"/>
        <v>1.176470588</v>
      </c>
      <c r="F236" s="9">
        <f t="shared" si="111"/>
        <v>3.8</v>
      </c>
      <c r="G236" s="9">
        <f t="shared" si="111"/>
        <v>3.391596639</v>
      </c>
      <c r="H236" s="9">
        <f t="shared" si="111"/>
        <v>2.626890756</v>
      </c>
      <c r="I236" s="9">
        <f t="shared" si="111"/>
        <v>3.188235294</v>
      </c>
      <c r="J236" s="9">
        <f t="shared" si="111"/>
        <v>0.868907563</v>
      </c>
    </row>
    <row r="237">
      <c r="A237" s="19" t="s">
        <v>547</v>
      </c>
      <c r="B237" s="9">
        <f t="shared" ref="B237:J237" si="112">B113/$B113</f>
        <v>1</v>
      </c>
      <c r="C237" s="9">
        <f t="shared" si="112"/>
        <v>1.013774105</v>
      </c>
      <c r="D237" s="9">
        <f t="shared" si="112"/>
        <v>0.8980716253</v>
      </c>
      <c r="E237" s="9">
        <f t="shared" si="112"/>
        <v>1.035812672</v>
      </c>
      <c r="F237" s="9">
        <f t="shared" si="112"/>
        <v>3.283746556</v>
      </c>
      <c r="G237" s="9">
        <f t="shared" si="112"/>
        <v>2.997245179</v>
      </c>
      <c r="H237" s="9">
        <f t="shared" si="112"/>
        <v>2.267217631</v>
      </c>
      <c r="I237" s="9">
        <f t="shared" si="112"/>
        <v>2.779614325</v>
      </c>
      <c r="J237" s="9">
        <f t="shared" si="112"/>
        <v>0.7713498623</v>
      </c>
    </row>
    <row r="238">
      <c r="A238" s="19" t="s">
        <v>548</v>
      </c>
      <c r="B238" s="9">
        <f t="shared" ref="B238:J238" si="113">B114/$B114</f>
        <v>1</v>
      </c>
      <c r="C238" s="9">
        <f t="shared" si="113"/>
        <v>1.034985423</v>
      </c>
      <c r="D238" s="9">
        <f t="shared" si="113"/>
        <v>0.5393586006</v>
      </c>
      <c r="E238" s="9">
        <f t="shared" si="113"/>
        <v>0.6297376093</v>
      </c>
      <c r="F238" s="9">
        <f t="shared" si="113"/>
        <v>1.976676385</v>
      </c>
      <c r="G238" s="9">
        <f t="shared" si="113"/>
        <v>1.798833819</v>
      </c>
      <c r="H238" s="9">
        <f t="shared" si="113"/>
        <v>1.376093294</v>
      </c>
      <c r="I238" s="9">
        <f t="shared" si="113"/>
        <v>1.667638484</v>
      </c>
      <c r="J238" s="9">
        <f t="shared" si="113"/>
        <v>0.4577259475</v>
      </c>
    </row>
    <row r="239">
      <c r="A239" s="19" t="s">
        <v>549</v>
      </c>
      <c r="B239" s="9">
        <f t="shared" ref="B239:J239" si="114">B115/$B115</f>
        <v>1</v>
      </c>
      <c r="C239" s="9">
        <f t="shared" si="114"/>
        <v>1.024340771</v>
      </c>
      <c r="D239" s="9">
        <f t="shared" si="114"/>
        <v>0.2515212982</v>
      </c>
      <c r="E239" s="9">
        <f t="shared" si="114"/>
        <v>0.2941176471</v>
      </c>
      <c r="F239" s="9">
        <f t="shared" si="114"/>
        <v>0.8945233266</v>
      </c>
      <c r="G239" s="9">
        <f t="shared" si="114"/>
        <v>0.8275862069</v>
      </c>
      <c r="H239" s="9">
        <f t="shared" si="114"/>
        <v>0.630831643</v>
      </c>
      <c r="I239" s="9">
        <f t="shared" si="114"/>
        <v>0.7667342799</v>
      </c>
      <c r="J239" s="9">
        <f t="shared" si="114"/>
        <v>0.2210953347</v>
      </c>
    </row>
    <row r="240">
      <c r="A240" s="19" t="s">
        <v>550</v>
      </c>
      <c r="B240" s="9">
        <f t="shared" ref="B240:J240" si="115">B116/$B116</f>
        <v>1</v>
      </c>
      <c r="C240" s="9">
        <f t="shared" si="115"/>
        <v>1.051724138</v>
      </c>
      <c r="D240" s="9">
        <f t="shared" si="115"/>
        <v>0.2224137931</v>
      </c>
      <c r="E240" s="9">
        <f t="shared" si="115"/>
        <v>0.2603448276</v>
      </c>
      <c r="F240" s="9">
        <f t="shared" si="115"/>
        <v>0.7603448276</v>
      </c>
      <c r="G240" s="9">
        <f t="shared" si="115"/>
        <v>0.7034482759</v>
      </c>
      <c r="H240" s="9">
        <f t="shared" si="115"/>
        <v>0.5327586207</v>
      </c>
      <c r="I240" s="9">
        <f t="shared" si="115"/>
        <v>0.6517241379</v>
      </c>
      <c r="J240" s="9">
        <f t="shared" si="115"/>
        <v>0.1913793103</v>
      </c>
    </row>
    <row r="241">
      <c r="A241" s="19" t="s">
        <v>551</v>
      </c>
      <c r="B241" s="9">
        <f t="shared" ref="B241:J241" si="116">B117/$B117</f>
        <v>1</v>
      </c>
      <c r="C241" s="9">
        <f t="shared" si="116"/>
        <v>1</v>
      </c>
      <c r="D241" s="9">
        <f t="shared" si="116"/>
        <v>1</v>
      </c>
      <c r="E241" s="9">
        <f t="shared" si="116"/>
        <v>1</v>
      </c>
      <c r="F241" s="9">
        <f t="shared" si="116"/>
        <v>1</v>
      </c>
      <c r="G241" s="9">
        <f t="shared" si="116"/>
        <v>1.142857143</v>
      </c>
      <c r="H241" s="9">
        <f t="shared" si="116"/>
        <v>1</v>
      </c>
      <c r="I241" s="9">
        <f t="shared" si="116"/>
        <v>1</v>
      </c>
      <c r="J241" s="9">
        <f t="shared" si="116"/>
        <v>1</v>
      </c>
    </row>
    <row r="242">
      <c r="A242" s="19" t="s">
        <v>552</v>
      </c>
      <c r="B242" s="9">
        <f t="shared" ref="B242:J242" si="117">B118/$B118</f>
        <v>1</v>
      </c>
      <c r="C242" s="9">
        <f t="shared" si="117"/>
        <v>1.142857143</v>
      </c>
      <c r="D242" s="9">
        <f t="shared" si="117"/>
        <v>1</v>
      </c>
      <c r="E242" s="9">
        <f t="shared" si="117"/>
        <v>1.142857143</v>
      </c>
      <c r="F242" s="9">
        <f t="shared" si="117"/>
        <v>1</v>
      </c>
      <c r="G242" s="9">
        <f t="shared" si="117"/>
        <v>1.142857143</v>
      </c>
      <c r="H242" s="9">
        <f t="shared" si="117"/>
        <v>1</v>
      </c>
      <c r="I242" s="9">
        <f t="shared" si="117"/>
        <v>1</v>
      </c>
      <c r="J242" s="9">
        <f t="shared" si="117"/>
        <v>1.142857143</v>
      </c>
    </row>
    <row r="243">
      <c r="A243" s="19" t="s">
        <v>553</v>
      </c>
      <c r="B243" s="9">
        <f t="shared" ref="B243:J243" si="118">B119/$B119</f>
        <v>1</v>
      </c>
      <c r="C243" s="9">
        <f t="shared" si="118"/>
        <v>1</v>
      </c>
      <c r="D243" s="9">
        <f t="shared" si="118"/>
        <v>1</v>
      </c>
      <c r="E243" s="9">
        <f t="shared" si="118"/>
        <v>1</v>
      </c>
      <c r="F243" s="9">
        <f t="shared" si="118"/>
        <v>1</v>
      </c>
      <c r="G243" s="9">
        <f t="shared" si="118"/>
        <v>1</v>
      </c>
      <c r="H243" s="9">
        <f t="shared" si="118"/>
        <v>1</v>
      </c>
      <c r="I243" s="9">
        <f t="shared" si="118"/>
        <v>1</v>
      </c>
      <c r="J243" s="9">
        <f t="shared" si="118"/>
        <v>1.142857143</v>
      </c>
    </row>
    <row r="244">
      <c r="A244" s="19" t="s">
        <v>554</v>
      </c>
      <c r="B244" s="9">
        <f t="shared" ref="B244:J244" si="119">B120/$B120</f>
        <v>1</v>
      </c>
      <c r="C244" s="9">
        <f t="shared" si="119"/>
        <v>1</v>
      </c>
      <c r="D244" s="9">
        <f t="shared" si="119"/>
        <v>1</v>
      </c>
      <c r="E244" s="9">
        <f t="shared" si="119"/>
        <v>1</v>
      </c>
      <c r="F244" s="9">
        <f t="shared" si="119"/>
        <v>1</v>
      </c>
      <c r="G244" s="9">
        <f t="shared" si="119"/>
        <v>1.142857143</v>
      </c>
      <c r="H244" s="9">
        <f t="shared" si="119"/>
        <v>1</v>
      </c>
      <c r="I244" s="9">
        <f t="shared" si="119"/>
        <v>1</v>
      </c>
      <c r="J244" s="9">
        <f t="shared" si="119"/>
        <v>1</v>
      </c>
    </row>
    <row r="245">
      <c r="A245" s="19" t="s">
        <v>555</v>
      </c>
      <c r="B245" s="9">
        <f t="shared" ref="B245:J245" si="120">B121/$B121</f>
        <v>1</v>
      </c>
      <c r="C245" s="9">
        <f t="shared" si="120"/>
        <v>1</v>
      </c>
      <c r="D245" s="9">
        <f t="shared" si="120"/>
        <v>1</v>
      </c>
      <c r="E245" s="9">
        <f t="shared" si="120"/>
        <v>1.142857143</v>
      </c>
      <c r="F245" s="9">
        <f t="shared" si="120"/>
        <v>1.142857143</v>
      </c>
      <c r="G245" s="9">
        <f t="shared" si="120"/>
        <v>1.142857143</v>
      </c>
      <c r="H245" s="9">
        <f t="shared" si="120"/>
        <v>1.142857143</v>
      </c>
      <c r="I245" s="9">
        <f t="shared" si="120"/>
        <v>1.142857143</v>
      </c>
      <c r="J245" s="9">
        <f t="shared" si="120"/>
        <v>1</v>
      </c>
    </row>
    <row r="249">
      <c r="A249" s="19" t="s">
        <v>496</v>
      </c>
      <c r="B249" s="1">
        <v>1581.94</v>
      </c>
      <c r="C249" s="1">
        <v>1664.34</v>
      </c>
      <c r="D249" s="1">
        <v>1483.1</v>
      </c>
      <c r="E249" s="1">
        <v>1729.38</v>
      </c>
      <c r="F249" s="1">
        <v>6232.7</v>
      </c>
      <c r="G249" s="1">
        <v>5721.14</v>
      </c>
      <c r="H249" s="1">
        <v>4365.91</v>
      </c>
      <c r="I249" s="1">
        <v>5189.08</v>
      </c>
      <c r="J249" s="1">
        <v>1058.27</v>
      </c>
    </row>
    <row r="250">
      <c r="A250" s="19" t="s">
        <v>497</v>
      </c>
      <c r="B250" s="1">
        <v>1484.37</v>
      </c>
      <c r="C250" s="1">
        <v>1540.65</v>
      </c>
      <c r="D250" s="1">
        <v>784.96</v>
      </c>
      <c r="E250" s="1">
        <v>902.8</v>
      </c>
      <c r="F250" s="1">
        <v>3247.6</v>
      </c>
      <c r="G250" s="1">
        <v>2956.54</v>
      </c>
      <c r="H250" s="1">
        <v>2319.55</v>
      </c>
      <c r="I250" s="1">
        <v>2723.86</v>
      </c>
      <c r="J250" s="1">
        <v>563.7</v>
      </c>
    </row>
    <row r="251">
      <c r="A251" s="19" t="s">
        <v>498</v>
      </c>
      <c r="B251" s="1">
        <v>2016.84</v>
      </c>
      <c r="C251" s="1">
        <v>2158.75</v>
      </c>
      <c r="D251" s="1">
        <v>449.46</v>
      </c>
      <c r="E251" s="1">
        <v>511.6</v>
      </c>
      <c r="F251" s="1">
        <v>1751.99</v>
      </c>
      <c r="G251" s="1">
        <v>1608.13</v>
      </c>
      <c r="H251" s="1">
        <v>1256.04</v>
      </c>
      <c r="I251" s="1">
        <v>1469.96</v>
      </c>
      <c r="J251" s="1">
        <v>344.45</v>
      </c>
    </row>
    <row r="252">
      <c r="A252" s="19" t="s">
        <v>499</v>
      </c>
      <c r="B252" s="1">
        <v>2850.64</v>
      </c>
      <c r="C252" s="1">
        <v>3028.38</v>
      </c>
      <c r="D252" s="1">
        <v>295.46</v>
      </c>
      <c r="E252" s="1">
        <v>330.5</v>
      </c>
      <c r="F252" s="1">
        <v>1069.13</v>
      </c>
      <c r="G252" s="1">
        <v>996.0</v>
      </c>
      <c r="H252" s="1">
        <v>779.53</v>
      </c>
      <c r="I252" s="1">
        <v>900.41</v>
      </c>
      <c r="J252" s="1">
        <v>237.02</v>
      </c>
    </row>
    <row r="253">
      <c r="A253" s="19" t="s">
        <v>500</v>
      </c>
      <c r="B253" s="1">
        <v>3069.8</v>
      </c>
      <c r="C253" s="1">
        <v>3150.08</v>
      </c>
      <c r="D253" s="1">
        <v>300.48</v>
      </c>
      <c r="E253" s="1">
        <v>335.8</v>
      </c>
      <c r="F253" s="1">
        <v>1032.4</v>
      </c>
      <c r="G253" s="1">
        <v>977.61</v>
      </c>
      <c r="H253" s="1">
        <v>714.48</v>
      </c>
      <c r="I253" s="1">
        <v>873.52</v>
      </c>
      <c r="J253" s="1">
        <v>251.91</v>
      </c>
    </row>
    <row r="255">
      <c r="A255" s="19" t="s">
        <v>496</v>
      </c>
      <c r="B255" s="9">
        <f t="shared" ref="B255:J255" si="121">B249/$B249</f>
        <v>1</v>
      </c>
      <c r="C255" s="9">
        <f t="shared" si="121"/>
        <v>1.052087943</v>
      </c>
      <c r="D255" s="9">
        <f t="shared" si="121"/>
        <v>0.9375197542</v>
      </c>
      <c r="E255" s="9">
        <f t="shared" si="121"/>
        <v>1.093202018</v>
      </c>
      <c r="F255" s="9">
        <f t="shared" si="121"/>
        <v>3.939909225</v>
      </c>
      <c r="G255" s="9">
        <f t="shared" si="121"/>
        <v>3.616534129</v>
      </c>
      <c r="H255" s="9">
        <f t="shared" si="121"/>
        <v>2.759845506</v>
      </c>
      <c r="I255" s="9">
        <f t="shared" si="121"/>
        <v>3.28020026</v>
      </c>
      <c r="J255" s="9">
        <f t="shared" si="121"/>
        <v>0.668969746</v>
      </c>
    </row>
    <row r="256">
      <c r="A256" s="19" t="s">
        <v>497</v>
      </c>
      <c r="B256" s="9">
        <f t="shared" ref="B256:J256" si="122">B250/$B250</f>
        <v>1</v>
      </c>
      <c r="C256" s="9">
        <f t="shared" si="122"/>
        <v>1.037915075</v>
      </c>
      <c r="D256" s="9">
        <f t="shared" si="122"/>
        <v>0.5288169392</v>
      </c>
      <c r="E256" s="9">
        <f t="shared" si="122"/>
        <v>0.608204154</v>
      </c>
      <c r="F256" s="9">
        <f t="shared" si="122"/>
        <v>2.187864212</v>
      </c>
      <c r="G256" s="9">
        <f t="shared" si="122"/>
        <v>1.991781025</v>
      </c>
      <c r="H256" s="9">
        <f t="shared" si="122"/>
        <v>1.562649474</v>
      </c>
      <c r="I256" s="9">
        <f t="shared" si="122"/>
        <v>1.835027655</v>
      </c>
      <c r="J256" s="9">
        <f t="shared" si="122"/>
        <v>0.3797570687</v>
      </c>
    </row>
    <row r="257">
      <c r="A257" s="19" t="s">
        <v>498</v>
      </c>
      <c r="B257" s="9">
        <f t="shared" ref="B257:J257" si="123">B251/$B251</f>
        <v>1</v>
      </c>
      <c r="C257" s="9">
        <f t="shared" si="123"/>
        <v>1.070362547</v>
      </c>
      <c r="D257" s="9">
        <f t="shared" si="123"/>
        <v>0.2228535729</v>
      </c>
      <c r="E257" s="9">
        <f t="shared" si="123"/>
        <v>0.2536641479</v>
      </c>
      <c r="F257" s="9">
        <f t="shared" si="123"/>
        <v>0.8686807084</v>
      </c>
      <c r="G257" s="9">
        <f t="shared" si="123"/>
        <v>0.797351302</v>
      </c>
      <c r="H257" s="9">
        <f t="shared" si="123"/>
        <v>0.6227762242</v>
      </c>
      <c r="I257" s="9">
        <f t="shared" si="123"/>
        <v>0.7288431408</v>
      </c>
      <c r="J257" s="9">
        <f t="shared" si="123"/>
        <v>0.1707869737</v>
      </c>
    </row>
    <row r="258">
      <c r="A258" s="19" t="s">
        <v>499</v>
      </c>
      <c r="B258" s="9">
        <f t="shared" ref="B258:J258" si="124">B252/$B252</f>
        <v>1</v>
      </c>
      <c r="C258" s="9">
        <f t="shared" si="124"/>
        <v>1.062350911</v>
      </c>
      <c r="D258" s="9">
        <f t="shared" si="124"/>
        <v>0.1036469003</v>
      </c>
      <c r="E258" s="9">
        <f t="shared" si="124"/>
        <v>0.1159388769</v>
      </c>
      <c r="F258" s="9">
        <f t="shared" si="124"/>
        <v>0.3750491118</v>
      </c>
      <c r="G258" s="9">
        <f t="shared" si="124"/>
        <v>0.3493952235</v>
      </c>
      <c r="H258" s="9">
        <f t="shared" si="124"/>
        <v>0.2734578902</v>
      </c>
      <c r="I258" s="9">
        <f t="shared" si="124"/>
        <v>0.3158624028</v>
      </c>
      <c r="J258" s="9">
        <f t="shared" si="124"/>
        <v>0.08314624084</v>
      </c>
    </row>
    <row r="259">
      <c r="A259" s="19" t="s">
        <v>500</v>
      </c>
      <c r="B259" s="9">
        <f t="shared" ref="B259:J259" si="125">B253/$B253</f>
        <v>1</v>
      </c>
      <c r="C259" s="9">
        <f t="shared" si="125"/>
        <v>1.026151541</v>
      </c>
      <c r="D259" s="9">
        <f t="shared" si="125"/>
        <v>0.09788259821</v>
      </c>
      <c r="E259" s="9">
        <f t="shared" si="125"/>
        <v>0.1093882338</v>
      </c>
      <c r="F259" s="9">
        <f t="shared" si="125"/>
        <v>0.3363085543</v>
      </c>
      <c r="G259" s="9">
        <f t="shared" si="125"/>
        <v>0.318460486</v>
      </c>
      <c r="H259" s="9">
        <f t="shared" si="125"/>
        <v>0.2327448042</v>
      </c>
      <c r="I259" s="9">
        <f t="shared" si="125"/>
        <v>0.2845527396</v>
      </c>
      <c r="J259" s="9">
        <f t="shared" si="125"/>
        <v>0.08206072057</v>
      </c>
    </row>
    <row r="264">
      <c r="B264" s="1" t="s">
        <v>427</v>
      </c>
      <c r="C264" s="1" t="s">
        <v>428</v>
      </c>
      <c r="D264" s="1" t="s">
        <v>429</v>
      </c>
      <c r="E264" s="1" t="s">
        <v>430</v>
      </c>
      <c r="F264" s="1" t="s">
        <v>431</v>
      </c>
      <c r="G264" s="1" t="s">
        <v>432</v>
      </c>
      <c r="H264" s="1" t="s">
        <v>433</v>
      </c>
      <c r="I264" s="1" t="s">
        <v>434</v>
      </c>
      <c r="J264" s="1" t="s">
        <v>435</v>
      </c>
    </row>
    <row r="265">
      <c r="A265" s="1" t="s">
        <v>436</v>
      </c>
      <c r="B265" s="9">
        <f>B2/$B2</f>
        <v>1</v>
      </c>
      <c r="C265" s="9">
        <f t="shared" ref="C265:J265" si="126">C2/C2</f>
        <v>1</v>
      </c>
      <c r="D265" s="9">
        <f t="shared" si="126"/>
        <v>1</v>
      </c>
      <c r="E265" s="9">
        <f t="shared" si="126"/>
        <v>1</v>
      </c>
      <c r="F265" s="9">
        <f t="shared" si="126"/>
        <v>1</v>
      </c>
      <c r="G265" s="9">
        <f t="shared" si="126"/>
        <v>1</v>
      </c>
      <c r="H265" s="9">
        <f t="shared" si="126"/>
        <v>1</v>
      </c>
      <c r="I265" s="9">
        <f t="shared" si="126"/>
        <v>1</v>
      </c>
      <c r="J265" s="9">
        <f t="shared" si="126"/>
        <v>1</v>
      </c>
    </row>
    <row r="266">
      <c r="A266" s="1" t="s">
        <v>437</v>
      </c>
      <c r="B266" s="9">
        <f>B3/$B2</f>
        <v>0.9735294118</v>
      </c>
      <c r="C266" s="9">
        <f t="shared" ref="C266:J266" si="127">C3/C2</f>
        <v>0.9686635945</v>
      </c>
      <c r="D266" s="9">
        <f t="shared" si="127"/>
        <v>0.540625</v>
      </c>
      <c r="E266" s="9">
        <f t="shared" si="127"/>
        <v>0.533632287</v>
      </c>
      <c r="F266" s="9">
        <f t="shared" si="127"/>
        <v>0.5231481481</v>
      </c>
      <c r="G266" s="9">
        <f t="shared" si="127"/>
        <v>0.5215401185</v>
      </c>
      <c r="H266" s="9">
        <f t="shared" si="127"/>
        <v>0.5295351276</v>
      </c>
      <c r="I266" s="9">
        <f t="shared" si="127"/>
        <v>0.5277449823</v>
      </c>
      <c r="J266" s="9">
        <f t="shared" si="127"/>
        <v>0.5357664234</v>
      </c>
    </row>
    <row r="267">
      <c r="A267" s="1" t="s">
        <v>438</v>
      </c>
      <c r="B267" s="9">
        <f>B4/$B2</f>
        <v>1.255882353</v>
      </c>
      <c r="C267" s="9">
        <f t="shared" ref="C267:J267" si="128">C4/C2</f>
        <v>1.292165899</v>
      </c>
      <c r="D267" s="9">
        <f t="shared" si="128"/>
        <v>0.3052083333</v>
      </c>
      <c r="E267" s="9">
        <f t="shared" si="128"/>
        <v>0.2986547085</v>
      </c>
      <c r="F267" s="9">
        <f t="shared" si="128"/>
        <v>0.2787524366</v>
      </c>
      <c r="G267" s="9">
        <f t="shared" si="128"/>
        <v>0.2827140549</v>
      </c>
      <c r="H267" s="9">
        <f t="shared" si="128"/>
        <v>0.2869626005</v>
      </c>
      <c r="I267" s="9">
        <f t="shared" si="128"/>
        <v>0.28364817</v>
      </c>
      <c r="J267" s="9">
        <f t="shared" si="128"/>
        <v>0.3167883212</v>
      </c>
    </row>
    <row r="268">
      <c r="A268" s="1" t="s">
        <v>439</v>
      </c>
      <c r="B268" s="9">
        <f>B5/$B2</f>
        <v>1.82745098</v>
      </c>
      <c r="C268" s="9">
        <f t="shared" ref="C268:J268" si="129">C5/C2</f>
        <v>1.776036866</v>
      </c>
      <c r="D268" s="9">
        <f t="shared" si="129"/>
        <v>0.1989583333</v>
      </c>
      <c r="E268" s="9">
        <f t="shared" si="129"/>
        <v>0.1910313901</v>
      </c>
      <c r="F268" s="9">
        <f t="shared" si="129"/>
        <v>0.1693469786</v>
      </c>
      <c r="G268" s="9">
        <f t="shared" si="129"/>
        <v>0.1742057081</v>
      </c>
      <c r="H268" s="9">
        <f t="shared" si="129"/>
        <v>0.1793079343</v>
      </c>
      <c r="I268" s="9">
        <f t="shared" si="129"/>
        <v>0.173553719</v>
      </c>
      <c r="J268" s="9">
        <f t="shared" si="129"/>
        <v>0.2160583942</v>
      </c>
    </row>
    <row r="269">
      <c r="A269" s="1" t="s">
        <v>440</v>
      </c>
      <c r="B269" s="9">
        <f>B6/$B2</f>
        <v>1.932352941</v>
      </c>
      <c r="C269" s="9">
        <f t="shared" ref="C269:J269" si="130">C6/C2</f>
        <v>1.935483871</v>
      </c>
      <c r="D269" s="9">
        <f t="shared" si="130"/>
        <v>0.203125</v>
      </c>
      <c r="E269" s="9">
        <f t="shared" si="130"/>
        <v>0.1946188341</v>
      </c>
      <c r="F269" s="9">
        <f t="shared" si="130"/>
        <v>0.1634990253</v>
      </c>
      <c r="G269" s="9">
        <f t="shared" si="130"/>
        <v>0.1715131933</v>
      </c>
      <c r="H269" s="9">
        <f t="shared" si="130"/>
        <v>0.1653268088</v>
      </c>
      <c r="I269" s="9">
        <f t="shared" si="130"/>
        <v>0.1682408501</v>
      </c>
      <c r="J269" s="9">
        <f t="shared" si="130"/>
        <v>0.2364963504</v>
      </c>
    </row>
    <row r="270">
      <c r="A270" s="1" t="s">
        <v>441</v>
      </c>
      <c r="B270" s="9">
        <f>B7/$B7</f>
        <v>1</v>
      </c>
      <c r="C270" s="9">
        <f t="shared" ref="C270:J270" si="131">C7/C7</f>
        <v>1</v>
      </c>
      <c r="D270" s="9">
        <f t="shared" si="131"/>
        <v>1</v>
      </c>
      <c r="E270" s="9">
        <f t="shared" si="131"/>
        <v>1</v>
      </c>
      <c r="F270" s="9">
        <f t="shared" si="131"/>
        <v>1</v>
      </c>
      <c r="G270" s="9">
        <f t="shared" si="131"/>
        <v>1</v>
      </c>
      <c r="H270" s="9">
        <f t="shared" si="131"/>
        <v>1</v>
      </c>
      <c r="I270" s="9">
        <f t="shared" si="131"/>
        <v>1</v>
      </c>
      <c r="J270" s="9">
        <f t="shared" si="131"/>
        <v>1</v>
      </c>
    </row>
    <row r="271">
      <c r="A271" s="1" t="s">
        <v>442</v>
      </c>
      <c r="B271" s="9">
        <f>B8/$B7</f>
        <v>2.468957474</v>
      </c>
      <c r="C271" s="9">
        <f t="shared" ref="C271:J271" si="132">C8/C7</f>
        <v>2.417296191</v>
      </c>
      <c r="D271" s="9">
        <f t="shared" si="132"/>
        <v>0.5213311511</v>
      </c>
      <c r="E271" s="9">
        <f t="shared" si="132"/>
        <v>0.5157738725</v>
      </c>
      <c r="F271" s="9">
        <f t="shared" si="132"/>
        <v>0.5141985897</v>
      </c>
      <c r="G271" s="9">
        <f t="shared" si="132"/>
        <v>0.5256264027</v>
      </c>
      <c r="H271" s="9">
        <f t="shared" si="132"/>
        <v>0.5191074409</v>
      </c>
      <c r="I271" s="9">
        <f t="shared" si="132"/>
        <v>0.5289374493</v>
      </c>
      <c r="J271" s="9">
        <f t="shared" si="132"/>
        <v>0.5100450294</v>
      </c>
    </row>
    <row r="272">
      <c r="A272" s="1" t="s">
        <v>443</v>
      </c>
      <c r="B272" s="9">
        <f>B9/$B7</f>
        <v>3.494616903</v>
      </c>
      <c r="C272" s="9">
        <f t="shared" ref="C272:J272" si="133">C9/C7</f>
        <v>3.271167768</v>
      </c>
      <c r="D272" s="9">
        <f t="shared" si="133"/>
        <v>0.2839061648</v>
      </c>
      <c r="E272" s="9">
        <f t="shared" si="133"/>
        <v>0.2849883549</v>
      </c>
      <c r="F272" s="9">
        <f t="shared" si="133"/>
        <v>0.283133219</v>
      </c>
      <c r="G272" s="9">
        <f t="shared" si="133"/>
        <v>0.2898561389</v>
      </c>
      <c r="H272" s="9">
        <f t="shared" si="133"/>
        <v>0.2791882632</v>
      </c>
      <c r="I272" s="9">
        <f t="shared" si="133"/>
        <v>0.2929051959</v>
      </c>
      <c r="J272" s="9">
        <f t="shared" si="133"/>
        <v>0.2944232768</v>
      </c>
    </row>
    <row r="273">
      <c r="A273" s="1" t="s">
        <v>444</v>
      </c>
      <c r="B273" s="9">
        <f>B10/$B7</f>
        <v>4.162031222</v>
      </c>
      <c r="C273" s="9">
        <f t="shared" ref="C273:J273" si="134">C10/C7</f>
        <v>4.190037771</v>
      </c>
      <c r="D273" s="9">
        <f t="shared" si="134"/>
        <v>0.1782869613</v>
      </c>
      <c r="E273" s="9">
        <f t="shared" si="134"/>
        <v>0.1790175736</v>
      </c>
      <c r="F273" s="9">
        <f t="shared" si="134"/>
        <v>0.1778540118</v>
      </c>
      <c r="G273" s="9">
        <f t="shared" si="134"/>
        <v>0.1805805953</v>
      </c>
      <c r="H273" s="9">
        <f t="shared" si="134"/>
        <v>0.173636124</v>
      </c>
      <c r="I273" s="9">
        <f t="shared" si="134"/>
        <v>0.1838828188</v>
      </c>
      <c r="J273" s="9">
        <f t="shared" si="134"/>
        <v>0.1918947004</v>
      </c>
    </row>
    <row r="274">
      <c r="A274" s="1" t="s">
        <v>445</v>
      </c>
      <c r="B274" s="9">
        <f>B11/$B7</f>
        <v>5.006908308</v>
      </c>
      <c r="C274" s="9">
        <f t="shared" ref="C274:J274" si="135">C11/C7</f>
        <v>4.694365754</v>
      </c>
      <c r="D274" s="9">
        <f t="shared" si="135"/>
        <v>0.1761047463</v>
      </c>
      <c r="E274" s="9">
        <f t="shared" si="135"/>
        <v>0.1790175736</v>
      </c>
      <c r="F274" s="9">
        <f t="shared" si="135"/>
        <v>0.1733180865</v>
      </c>
      <c r="G274" s="9">
        <f t="shared" si="135"/>
        <v>0.1738474558</v>
      </c>
      <c r="H274" s="9">
        <f t="shared" si="135"/>
        <v>0.1639725907</v>
      </c>
      <c r="I274" s="9">
        <f t="shared" si="135"/>
        <v>0.1813540722</v>
      </c>
      <c r="J274" s="9">
        <f t="shared" si="135"/>
        <v>0.2014201593</v>
      </c>
    </row>
    <row r="275">
      <c r="A275" s="1" t="s">
        <v>446</v>
      </c>
      <c r="B275" s="9">
        <f>B12/$B12</f>
        <v>1</v>
      </c>
      <c r="C275" s="9">
        <f t="shared" ref="C275:J275" si="136">C12/C12</f>
        <v>1</v>
      </c>
      <c r="D275" s="9">
        <f t="shared" si="136"/>
        <v>1</v>
      </c>
      <c r="E275" s="9">
        <f t="shared" si="136"/>
        <v>1</v>
      </c>
      <c r="F275" s="9">
        <f t="shared" si="136"/>
        <v>1</v>
      </c>
      <c r="G275" s="9">
        <f t="shared" si="136"/>
        <v>1</v>
      </c>
      <c r="H275" s="9">
        <f t="shared" si="136"/>
        <v>1</v>
      </c>
      <c r="I275" s="9">
        <f t="shared" si="136"/>
        <v>1</v>
      </c>
      <c r="J275" s="9">
        <f t="shared" si="136"/>
        <v>1</v>
      </c>
    </row>
    <row r="276">
      <c r="A276" s="1" t="s">
        <v>447</v>
      </c>
      <c r="B276" s="9">
        <f>B13/$B12</f>
        <v>1.401200171</v>
      </c>
      <c r="C276" s="9">
        <f t="shared" ref="C276:J276" si="137">C13/C12</f>
        <v>1.336772292</v>
      </c>
      <c r="D276" s="9">
        <f t="shared" si="137"/>
        <v>0.8419054194</v>
      </c>
      <c r="E276" s="9">
        <f t="shared" si="137"/>
        <v>0.8189066059</v>
      </c>
      <c r="F276" s="9">
        <f t="shared" si="137"/>
        <v>0.750793193</v>
      </c>
      <c r="G276" s="9">
        <f t="shared" si="137"/>
        <v>0.8116508468</v>
      </c>
      <c r="H276" s="9">
        <f t="shared" si="137"/>
        <v>0.8270321361</v>
      </c>
      <c r="I276" s="9">
        <f t="shared" si="137"/>
        <v>0.7497439399</v>
      </c>
      <c r="J276" s="9">
        <f t="shared" si="137"/>
        <v>0.8360894942</v>
      </c>
    </row>
    <row r="277">
      <c r="A277" s="1" t="s">
        <v>448</v>
      </c>
      <c r="B277" s="9">
        <f>B14/$B12</f>
        <v>1.569224175</v>
      </c>
      <c r="C277" s="9">
        <f t="shared" ref="C277:J277" si="138">C14/C12</f>
        <v>1.507553427</v>
      </c>
      <c r="D277" s="9">
        <f t="shared" si="138"/>
        <v>0.7690714532</v>
      </c>
      <c r="E277" s="9">
        <f t="shared" si="138"/>
        <v>0.728929385</v>
      </c>
      <c r="F277" s="9">
        <f t="shared" si="138"/>
        <v>0.623882319</v>
      </c>
      <c r="G277" s="9">
        <f t="shared" si="138"/>
        <v>0.7197096594</v>
      </c>
      <c r="H277" s="9">
        <f t="shared" si="138"/>
        <v>0.7465028355</v>
      </c>
      <c r="I277" s="9">
        <f t="shared" si="138"/>
        <v>0.6200068283</v>
      </c>
      <c r="J277" s="9">
        <f t="shared" si="138"/>
        <v>0.7412451362</v>
      </c>
    </row>
    <row r="278">
      <c r="A278" s="1" t="s">
        <v>449</v>
      </c>
      <c r="B278" s="9">
        <f>B15/$B12</f>
        <v>1.760822975</v>
      </c>
      <c r="C278" s="9">
        <f t="shared" ref="C278:J278" si="139">C15/C12</f>
        <v>1.721260133</v>
      </c>
      <c r="D278" s="9">
        <f t="shared" si="139"/>
        <v>0.7300655851</v>
      </c>
      <c r="E278" s="9">
        <f t="shared" si="139"/>
        <v>0.6848899013</v>
      </c>
      <c r="F278" s="9">
        <f t="shared" si="139"/>
        <v>0.5685030286</v>
      </c>
      <c r="G278" s="9">
        <f t="shared" si="139"/>
        <v>0.6783919598</v>
      </c>
      <c r="H278" s="9">
        <f t="shared" si="139"/>
        <v>0.7079395085</v>
      </c>
      <c r="I278" s="9">
        <f t="shared" si="139"/>
        <v>0.5629907818</v>
      </c>
      <c r="J278" s="9">
        <f t="shared" si="139"/>
        <v>0.7057392996</v>
      </c>
    </row>
    <row r="279">
      <c r="A279" s="1" t="s">
        <v>450</v>
      </c>
      <c r="B279" s="9">
        <f>B16/$B12</f>
        <v>2.052721817</v>
      </c>
      <c r="C279" s="9">
        <f t="shared" ref="C279:J279" si="140">C16/C12</f>
        <v>1.942151805</v>
      </c>
      <c r="D279" s="9">
        <f t="shared" si="140"/>
        <v>0.7290300311</v>
      </c>
      <c r="E279" s="9">
        <f t="shared" si="140"/>
        <v>0.6807137434</v>
      </c>
      <c r="F279" s="9">
        <f t="shared" si="140"/>
        <v>0.5601384482</v>
      </c>
      <c r="G279" s="9">
        <f t="shared" si="140"/>
        <v>0.6765308022</v>
      </c>
      <c r="H279" s="9">
        <f t="shared" si="140"/>
        <v>0.7051039698</v>
      </c>
      <c r="I279" s="9">
        <f t="shared" si="140"/>
        <v>0.5575281666</v>
      </c>
      <c r="J279" s="9">
        <f t="shared" si="140"/>
        <v>0.6984435798</v>
      </c>
    </row>
    <row r="280">
      <c r="A280" s="1" t="s">
        <v>451</v>
      </c>
      <c r="B280" s="9">
        <f>B17/$B17</f>
        <v>1</v>
      </c>
      <c r="C280" s="9">
        <f t="shared" ref="C280:J280" si="141">C17/C17</f>
        <v>1</v>
      </c>
      <c r="D280" s="9">
        <f t="shared" si="141"/>
        <v>1</v>
      </c>
      <c r="E280" s="9">
        <f t="shared" si="141"/>
        <v>1</v>
      </c>
      <c r="F280" s="9">
        <f t="shared" si="141"/>
        <v>1</v>
      </c>
      <c r="G280" s="9">
        <f t="shared" si="141"/>
        <v>1</v>
      </c>
      <c r="H280" s="9">
        <f t="shared" si="141"/>
        <v>1</v>
      </c>
      <c r="I280" s="9">
        <f t="shared" si="141"/>
        <v>1</v>
      </c>
      <c r="J280" s="9">
        <f t="shared" si="141"/>
        <v>1</v>
      </c>
    </row>
    <row r="281">
      <c r="A281" s="1" t="s">
        <v>452</v>
      </c>
      <c r="B281" s="9">
        <f>B18/$B17</f>
        <v>0.9304240428</v>
      </c>
      <c r="C281" s="9">
        <f t="shared" ref="C281:J281" si="142">C18/C17</f>
        <v>0.960301707</v>
      </c>
      <c r="D281" s="9">
        <f t="shared" si="142"/>
        <v>0.5647187329</v>
      </c>
      <c r="E281" s="9">
        <f t="shared" si="142"/>
        <v>0.5195592287</v>
      </c>
      <c r="F281" s="9">
        <f t="shared" si="142"/>
        <v>0.516841524</v>
      </c>
      <c r="G281" s="9">
        <f t="shared" si="142"/>
        <v>0.4913689281</v>
      </c>
      <c r="H281" s="9">
        <f t="shared" si="142"/>
        <v>0.5115400755</v>
      </c>
      <c r="I281" s="9">
        <f t="shared" si="142"/>
        <v>0.5120859445</v>
      </c>
      <c r="J281" s="9">
        <f t="shared" si="142"/>
        <v>0.5159235669</v>
      </c>
    </row>
    <row r="282">
      <c r="A282" s="1" t="s">
        <v>453</v>
      </c>
      <c r="B282" s="9">
        <f>B19/$B17</f>
        <v>1.30259366</v>
      </c>
      <c r="C282" s="9">
        <f t="shared" ref="C282:J282" si="143">C19/C17</f>
        <v>1.27233029</v>
      </c>
      <c r="D282" s="9">
        <f t="shared" si="143"/>
        <v>0.286182414</v>
      </c>
      <c r="E282" s="9">
        <f t="shared" si="143"/>
        <v>0.296969697</v>
      </c>
      <c r="F282" s="9">
        <f t="shared" si="143"/>
        <v>0.29210381</v>
      </c>
      <c r="G282" s="9">
        <f t="shared" si="143"/>
        <v>0.271376957</v>
      </c>
      <c r="H282" s="9">
        <f t="shared" si="143"/>
        <v>0.2903902644</v>
      </c>
      <c r="I282" s="9">
        <f t="shared" si="143"/>
        <v>0.2829006267</v>
      </c>
      <c r="J282" s="9">
        <f t="shared" si="143"/>
        <v>0.2806794055</v>
      </c>
    </row>
    <row r="283">
      <c r="A283" s="1" t="s">
        <v>454</v>
      </c>
      <c r="B283" s="9">
        <f>B20/$B17</f>
        <v>2.112391931</v>
      </c>
      <c r="C283" s="9">
        <f t="shared" ref="C283:J283" si="144">C20/C17</f>
        <v>2.081381501</v>
      </c>
      <c r="D283" s="9">
        <f t="shared" si="144"/>
        <v>0.2026215183</v>
      </c>
      <c r="E283" s="9">
        <f t="shared" si="144"/>
        <v>0.2033057851</v>
      </c>
      <c r="F283" s="9">
        <f t="shared" si="144"/>
        <v>0.2015461071</v>
      </c>
      <c r="G283" s="9">
        <f t="shared" si="144"/>
        <v>0.1894821357</v>
      </c>
      <c r="H283" s="9">
        <f t="shared" si="144"/>
        <v>0.1984892992</v>
      </c>
      <c r="I283" s="9">
        <f t="shared" si="144"/>
        <v>0.1956132498</v>
      </c>
      <c r="J283" s="9">
        <f t="shared" si="144"/>
        <v>0.1919320594</v>
      </c>
    </row>
    <row r="284">
      <c r="A284" s="1" t="s">
        <v>455</v>
      </c>
      <c r="B284" s="9">
        <f>B21/$B17</f>
        <v>3.583367641</v>
      </c>
      <c r="C284" s="9">
        <f t="shared" ref="C284:J284" si="145">C21/C17</f>
        <v>3.657403732</v>
      </c>
      <c r="D284" s="9">
        <f t="shared" si="145"/>
        <v>0.1982523211</v>
      </c>
      <c r="E284" s="9">
        <f t="shared" si="145"/>
        <v>0.1955922865</v>
      </c>
      <c r="F284" s="9">
        <f t="shared" si="145"/>
        <v>0.1965764771</v>
      </c>
      <c r="G284" s="9">
        <f t="shared" si="145"/>
        <v>0.1842633481</v>
      </c>
      <c r="H284" s="9">
        <f t="shared" si="145"/>
        <v>0.1947125472</v>
      </c>
      <c r="I284" s="9">
        <f t="shared" si="145"/>
        <v>0.1871083259</v>
      </c>
      <c r="J284" s="9">
        <f t="shared" si="145"/>
        <v>0.1817409766</v>
      </c>
    </row>
    <row r="285">
      <c r="A285" s="1" t="s">
        <v>456</v>
      </c>
      <c r="B285" s="9">
        <f>B22/$B22</f>
        <v>1</v>
      </c>
      <c r="C285" s="9">
        <f t="shared" ref="C285:J285" si="146">C22/C22</f>
        <v>1</v>
      </c>
      <c r="D285" s="9">
        <f t="shared" si="146"/>
        <v>1</v>
      </c>
      <c r="E285" s="9">
        <f t="shared" si="146"/>
        <v>1</v>
      </c>
      <c r="F285" s="9">
        <f t="shared" si="146"/>
        <v>1</v>
      </c>
      <c r="G285" s="9">
        <f t="shared" si="146"/>
        <v>1</v>
      </c>
      <c r="H285" s="9">
        <f t="shared" si="146"/>
        <v>1</v>
      </c>
      <c r="I285" s="9">
        <f t="shared" si="146"/>
        <v>1</v>
      </c>
      <c r="J285" s="9">
        <f t="shared" si="146"/>
        <v>1</v>
      </c>
    </row>
    <row r="286">
      <c r="A286" s="1" t="s">
        <v>457</v>
      </c>
      <c r="B286" s="9">
        <f>B23/$B22</f>
        <v>1.004358175</v>
      </c>
      <c r="C286" s="9">
        <f t="shared" ref="C286:J286" si="147">C23/C22</f>
        <v>1.012401285</v>
      </c>
      <c r="D286" s="9">
        <f t="shared" si="147"/>
        <v>0.9955130418</v>
      </c>
      <c r="E286" s="9">
        <f t="shared" si="147"/>
        <v>0.9978951491</v>
      </c>
      <c r="F286" s="9">
        <f t="shared" si="147"/>
        <v>1.002266047</v>
      </c>
      <c r="G286" s="9">
        <f t="shared" si="147"/>
        <v>1.024058832</v>
      </c>
      <c r="H286" s="9">
        <f t="shared" si="147"/>
        <v>1.002525554</v>
      </c>
      <c r="I286" s="9">
        <f t="shared" si="147"/>
        <v>0.995709506</v>
      </c>
      <c r="J286" s="9">
        <f t="shared" si="147"/>
        <v>0.9938257313</v>
      </c>
    </row>
    <row r="287">
      <c r="A287" s="1" t="s">
        <v>458</v>
      </c>
      <c r="B287" s="9">
        <f>B24/$B22</f>
        <v>1.017097455</v>
      </c>
      <c r="C287" s="9">
        <f t="shared" ref="C287:J287" si="148">C24/C22</f>
        <v>1.016755247</v>
      </c>
      <c r="D287" s="9">
        <f t="shared" si="148"/>
        <v>1.006557862</v>
      </c>
      <c r="E287" s="9">
        <f t="shared" si="148"/>
        <v>1.0003916</v>
      </c>
      <c r="F287" s="9">
        <f t="shared" si="148"/>
        <v>1.007504228</v>
      </c>
      <c r="G287" s="9">
        <f t="shared" si="148"/>
        <v>1.018117177</v>
      </c>
      <c r="H287" s="9">
        <f t="shared" si="148"/>
        <v>1.011911864</v>
      </c>
      <c r="I287" s="9">
        <f t="shared" si="148"/>
        <v>1.01385554</v>
      </c>
      <c r="J287" s="9">
        <f t="shared" si="148"/>
        <v>1.002855599</v>
      </c>
    </row>
    <row r="288">
      <c r="A288" s="1" t="s">
        <v>459</v>
      </c>
      <c r="B288" s="9">
        <f>B25/$B22</f>
        <v>1.017365651</v>
      </c>
      <c r="C288" s="9">
        <f t="shared" ref="C288:J288" si="149">C25/C22</f>
        <v>1.016515029</v>
      </c>
      <c r="D288" s="9">
        <f t="shared" si="149"/>
        <v>1.002613283</v>
      </c>
      <c r="E288" s="9">
        <f t="shared" si="149"/>
        <v>1.010866905</v>
      </c>
      <c r="F288" s="9">
        <f t="shared" si="149"/>
        <v>1.013070822</v>
      </c>
      <c r="G288" s="9">
        <f t="shared" si="149"/>
        <v>1.0357311</v>
      </c>
      <c r="H288" s="9">
        <f t="shared" si="149"/>
        <v>1.026190192</v>
      </c>
      <c r="I288" s="9">
        <f t="shared" si="149"/>
        <v>1.012222004</v>
      </c>
      <c r="J288" s="9">
        <f t="shared" si="149"/>
        <v>1.00378174</v>
      </c>
    </row>
    <row r="289">
      <c r="A289" s="1" t="s">
        <v>460</v>
      </c>
      <c r="B289" s="9">
        <f>B26/$B22</f>
        <v>1.022461363</v>
      </c>
      <c r="C289" s="9">
        <f t="shared" ref="C289:J289" si="150">C26/C22</f>
        <v>1.028315767</v>
      </c>
      <c r="D289" s="9">
        <f t="shared" si="150"/>
        <v>1.026823135</v>
      </c>
      <c r="E289" s="9">
        <f t="shared" si="150"/>
        <v>1.026824612</v>
      </c>
      <c r="F289" s="9">
        <f t="shared" si="150"/>
        <v>1.027685184</v>
      </c>
      <c r="G289" s="9">
        <f t="shared" si="150"/>
        <v>1.044286433</v>
      </c>
      <c r="H289" s="9">
        <f t="shared" si="150"/>
        <v>1.030266873</v>
      </c>
      <c r="I289" s="9">
        <f t="shared" si="150"/>
        <v>1.026215312</v>
      </c>
      <c r="J289" s="9">
        <f t="shared" si="150"/>
        <v>1.025546037</v>
      </c>
    </row>
    <row r="290">
      <c r="A290" s="1" t="s">
        <v>461</v>
      </c>
      <c r="B290" s="9">
        <f>B27/$B27</f>
        <v>1</v>
      </c>
      <c r="C290" s="9">
        <f t="shared" ref="C290:J290" si="151">C27/C27</f>
        <v>1</v>
      </c>
      <c r="D290" s="9">
        <f t="shared" si="151"/>
        <v>1</v>
      </c>
      <c r="E290" s="9">
        <f t="shared" si="151"/>
        <v>1</v>
      </c>
      <c r="F290" s="9">
        <f t="shared" si="151"/>
        <v>1</v>
      </c>
      <c r="G290" s="9">
        <f t="shared" si="151"/>
        <v>1</v>
      </c>
      <c r="H290" s="9">
        <f t="shared" si="151"/>
        <v>1</v>
      </c>
      <c r="I290" s="9">
        <f t="shared" si="151"/>
        <v>1</v>
      </c>
      <c r="J290" s="9">
        <f t="shared" si="151"/>
        <v>1</v>
      </c>
    </row>
    <row r="291">
      <c r="A291" s="1" t="s">
        <v>462</v>
      </c>
      <c r="B291" s="9">
        <f>B28/$B27</f>
        <v>1.015362319</v>
      </c>
      <c r="C291" s="9">
        <f t="shared" ref="C291:J291" si="152">C28/C27</f>
        <v>1.061800895</v>
      </c>
      <c r="D291" s="9">
        <f t="shared" si="152"/>
        <v>0.5285524568</v>
      </c>
      <c r="E291" s="9">
        <f t="shared" si="152"/>
        <v>0.5310918294</v>
      </c>
      <c r="F291" s="9">
        <f t="shared" si="152"/>
        <v>0.5272433908</v>
      </c>
      <c r="G291" s="9">
        <f t="shared" si="152"/>
        <v>0.5265395894</v>
      </c>
      <c r="H291" s="9">
        <f t="shared" si="152"/>
        <v>0.5419664269</v>
      </c>
      <c r="I291" s="9">
        <f t="shared" si="152"/>
        <v>0.5362456474</v>
      </c>
      <c r="J291" s="9">
        <f t="shared" si="152"/>
        <v>0.5311059908</v>
      </c>
    </row>
    <row r="292">
      <c r="A292" s="1" t="s">
        <v>463</v>
      </c>
      <c r="B292" s="9">
        <f>B29/$B27</f>
        <v>1.071304348</v>
      </c>
      <c r="C292" s="9">
        <f t="shared" ref="C292:J292" si="153">C29/C27</f>
        <v>1.130592841</v>
      </c>
      <c r="D292" s="9">
        <f t="shared" si="153"/>
        <v>0.3528109783</v>
      </c>
      <c r="E292" s="9">
        <f t="shared" si="153"/>
        <v>0.3535791757</v>
      </c>
      <c r="F292" s="9">
        <f t="shared" si="153"/>
        <v>0.4028794837</v>
      </c>
      <c r="G292" s="9">
        <f t="shared" si="153"/>
        <v>0.4190615836</v>
      </c>
      <c r="H292" s="9">
        <f t="shared" si="153"/>
        <v>0.4214628297</v>
      </c>
      <c r="I292" s="9">
        <f t="shared" si="153"/>
        <v>0.4284583729</v>
      </c>
      <c r="J292" s="9">
        <f t="shared" si="153"/>
        <v>0.3640552995</v>
      </c>
    </row>
    <row r="293">
      <c r="A293" s="1" t="s">
        <v>464</v>
      </c>
      <c r="B293" s="9">
        <f>B30/$B27</f>
        <v>1.061449275</v>
      </c>
      <c r="C293" s="9">
        <f t="shared" ref="C293:J293" si="154">C30/C27</f>
        <v>1.102348993</v>
      </c>
      <c r="D293" s="9">
        <f t="shared" si="154"/>
        <v>0.3625498008</v>
      </c>
      <c r="E293" s="9">
        <f t="shared" si="154"/>
        <v>0.3579175705</v>
      </c>
      <c r="F293" s="9">
        <f t="shared" si="154"/>
        <v>0.4022589053</v>
      </c>
      <c r="G293" s="9">
        <f t="shared" si="154"/>
        <v>0.4170087977</v>
      </c>
      <c r="H293" s="9">
        <f t="shared" si="154"/>
        <v>0.4096722622</v>
      </c>
      <c r="I293" s="9">
        <f t="shared" si="154"/>
        <v>0.4313073758</v>
      </c>
      <c r="J293" s="9">
        <f t="shared" si="154"/>
        <v>0.3709677419</v>
      </c>
    </row>
    <row r="294">
      <c r="A294" s="1" t="s">
        <v>465</v>
      </c>
      <c r="B294" s="9">
        <f>B31/$B27</f>
        <v>1.091304348</v>
      </c>
      <c r="C294" s="9">
        <f t="shared" ref="C294:J294" si="155">C31/C27</f>
        <v>1.164149888</v>
      </c>
      <c r="D294" s="9">
        <f t="shared" si="155"/>
        <v>0.3567950421</v>
      </c>
      <c r="E294" s="9">
        <f t="shared" si="155"/>
        <v>0.3622559653</v>
      </c>
      <c r="F294" s="9">
        <f t="shared" si="155"/>
        <v>0.4064788383</v>
      </c>
      <c r="G294" s="9">
        <f t="shared" si="155"/>
        <v>0.4209677419</v>
      </c>
      <c r="H294" s="9">
        <f t="shared" si="155"/>
        <v>0.4152677858</v>
      </c>
      <c r="I294" s="9">
        <f t="shared" si="155"/>
        <v>0.4379550491</v>
      </c>
      <c r="J294" s="9">
        <f t="shared" si="155"/>
        <v>0.383640553</v>
      </c>
    </row>
    <row r="295">
      <c r="A295" s="1" t="s">
        <v>466</v>
      </c>
      <c r="B295" s="9">
        <f>B32/$B32</f>
        <v>1</v>
      </c>
      <c r="C295" s="9">
        <f t="shared" ref="C295:J295" si="156">C32/C32</f>
        <v>1</v>
      </c>
      <c r="D295" s="9">
        <f t="shared" si="156"/>
        <v>1</v>
      </c>
      <c r="E295" s="9">
        <f t="shared" si="156"/>
        <v>1</v>
      </c>
      <c r="F295" s="9">
        <f t="shared" si="156"/>
        <v>1</v>
      </c>
      <c r="G295" s="9">
        <f t="shared" si="156"/>
        <v>1</v>
      </c>
      <c r="H295" s="9">
        <f t="shared" si="156"/>
        <v>1</v>
      </c>
      <c r="I295" s="9">
        <f t="shared" si="156"/>
        <v>1</v>
      </c>
      <c r="J295" s="9">
        <f t="shared" si="156"/>
        <v>1</v>
      </c>
    </row>
    <row r="296">
      <c r="A296" s="1" t="s">
        <v>467</v>
      </c>
      <c r="B296" s="9">
        <f>B33/$B32</f>
        <v>2.086697087</v>
      </c>
      <c r="C296" s="9">
        <f t="shared" ref="C296:J296" si="157">C33/C32</f>
        <v>2.172055427</v>
      </c>
      <c r="D296" s="9">
        <f t="shared" si="157"/>
        <v>0.532527881</v>
      </c>
      <c r="E296" s="9">
        <f t="shared" si="157"/>
        <v>0.5353909465</v>
      </c>
      <c r="F296" s="9">
        <f t="shared" si="157"/>
        <v>0.5267857143</v>
      </c>
      <c r="G296" s="9">
        <f t="shared" si="157"/>
        <v>0.5220538102</v>
      </c>
      <c r="H296" s="9">
        <f t="shared" si="157"/>
        <v>0.5438645391</v>
      </c>
      <c r="I296" s="9">
        <f t="shared" si="157"/>
        <v>0.5221289803</v>
      </c>
      <c r="J296" s="9">
        <f t="shared" si="157"/>
        <v>0.5382471353</v>
      </c>
    </row>
    <row r="297">
      <c r="A297" s="1" t="s">
        <v>468</v>
      </c>
      <c r="B297" s="9">
        <f>B34/$B32</f>
        <v>3.071955072</v>
      </c>
      <c r="C297" s="9">
        <f t="shared" ref="C297:J297" si="158">C34/C32</f>
        <v>3.047838997</v>
      </c>
      <c r="D297" s="9">
        <f t="shared" si="158"/>
        <v>0.3043680297</v>
      </c>
      <c r="E297" s="9">
        <f t="shared" si="158"/>
        <v>0.3012345679</v>
      </c>
      <c r="F297" s="9">
        <f t="shared" si="158"/>
        <v>0.2877155172</v>
      </c>
      <c r="G297" s="9">
        <f t="shared" si="158"/>
        <v>0.2917081869</v>
      </c>
      <c r="H297" s="9">
        <f t="shared" si="158"/>
        <v>0.2824890252</v>
      </c>
      <c r="I297" s="9">
        <f t="shared" si="158"/>
        <v>0.2771008162</v>
      </c>
      <c r="J297" s="9">
        <f t="shared" si="158"/>
        <v>0.3109321771</v>
      </c>
    </row>
    <row r="298">
      <c r="A298" s="1" t="s">
        <v>469</v>
      </c>
      <c r="B298" s="9">
        <f>B35/$B32</f>
        <v>4.838364338</v>
      </c>
      <c r="C298" s="9">
        <f t="shared" ref="C298:J298" si="159">C35/C32</f>
        <v>4.684592544</v>
      </c>
      <c r="D298" s="9">
        <f t="shared" si="159"/>
        <v>0.2037639405</v>
      </c>
      <c r="E298" s="9">
        <f t="shared" si="159"/>
        <v>0.1967078189</v>
      </c>
      <c r="F298" s="9">
        <f t="shared" si="159"/>
        <v>0.1774938424</v>
      </c>
      <c r="G298" s="9">
        <f t="shared" si="159"/>
        <v>0.1842974773</v>
      </c>
      <c r="H298" s="9">
        <f t="shared" si="159"/>
        <v>0.1817991778</v>
      </c>
      <c r="I298" s="9">
        <f t="shared" si="159"/>
        <v>0.1739280377</v>
      </c>
      <c r="J298" s="9">
        <f t="shared" si="159"/>
        <v>0.2081139672</v>
      </c>
    </row>
    <row r="299">
      <c r="A299" s="1" t="s">
        <v>470</v>
      </c>
      <c r="B299" s="9">
        <f>B36/$B32</f>
        <v>8.86030186</v>
      </c>
      <c r="C299" s="9">
        <f t="shared" ref="C299:J299" si="160">C36/C32</f>
        <v>8.263774332</v>
      </c>
      <c r="D299" s="9">
        <f t="shared" si="160"/>
        <v>0.2028345725</v>
      </c>
      <c r="E299" s="9">
        <f t="shared" si="160"/>
        <v>0.1944444444</v>
      </c>
      <c r="F299" s="9">
        <f t="shared" si="160"/>
        <v>0.1716954023</v>
      </c>
      <c r="G299" s="9">
        <f t="shared" si="160"/>
        <v>0.1779514344</v>
      </c>
      <c r="H299" s="9">
        <f t="shared" si="160"/>
        <v>0.1730889833</v>
      </c>
      <c r="I299" s="9">
        <f t="shared" si="160"/>
        <v>0.1727210024</v>
      </c>
      <c r="J299" s="9">
        <f t="shared" si="160"/>
        <v>0.2164756891</v>
      </c>
    </row>
    <row r="300">
      <c r="A300" s="1" t="s">
        <v>471</v>
      </c>
      <c r="B300" s="9">
        <f>B37/$B37</f>
        <v>1</v>
      </c>
      <c r="C300" s="9">
        <f t="shared" ref="C300:J300" si="161">C37/C37</f>
        <v>1</v>
      </c>
      <c r="D300" s="9">
        <f t="shared" si="161"/>
        <v>1</v>
      </c>
      <c r="E300" s="9">
        <f t="shared" si="161"/>
        <v>1</v>
      </c>
      <c r="F300" s="9">
        <f t="shared" si="161"/>
        <v>1</v>
      </c>
      <c r="G300" s="9">
        <f t="shared" si="161"/>
        <v>1</v>
      </c>
      <c r="H300" s="9">
        <f t="shared" si="161"/>
        <v>1</v>
      </c>
      <c r="I300" s="9">
        <f t="shared" si="161"/>
        <v>1</v>
      </c>
      <c r="J300" s="9">
        <f t="shared" si="161"/>
        <v>1</v>
      </c>
    </row>
    <row r="301">
      <c r="A301" s="1" t="s">
        <v>472</v>
      </c>
      <c r="B301" s="9">
        <f>B38/$B37</f>
        <v>2.248956885</v>
      </c>
      <c r="C301" s="9">
        <f t="shared" ref="C301:J301" si="162">C38/C37</f>
        <v>2.103958243</v>
      </c>
      <c r="D301" s="9">
        <f t="shared" si="162"/>
        <v>0.5261797027</v>
      </c>
      <c r="E301" s="9">
        <f t="shared" si="162"/>
        <v>0.5347556779</v>
      </c>
      <c r="F301" s="9">
        <f t="shared" si="162"/>
        <v>0.5340674467</v>
      </c>
      <c r="G301" s="9">
        <f t="shared" si="162"/>
        <v>0.5369702435</v>
      </c>
      <c r="H301" s="9">
        <f t="shared" si="162"/>
        <v>0.5401234568</v>
      </c>
      <c r="I301" s="9">
        <f t="shared" si="162"/>
        <v>0.5365853659</v>
      </c>
      <c r="J301" s="9">
        <f t="shared" si="162"/>
        <v>0.5287356322</v>
      </c>
    </row>
    <row r="302">
      <c r="A302" s="1" t="s">
        <v>473</v>
      </c>
      <c r="B302" s="9">
        <f>B39/$B37</f>
        <v>2.839592026</v>
      </c>
      <c r="C302" s="9">
        <f t="shared" ref="C302:J302" si="163">C39/C37</f>
        <v>2.909525881</v>
      </c>
      <c r="D302" s="9">
        <f t="shared" si="163"/>
        <v>0.3089851325</v>
      </c>
      <c r="E302" s="9">
        <f t="shared" si="163"/>
        <v>0.3124569855</v>
      </c>
      <c r="F302" s="9">
        <f t="shared" si="163"/>
        <v>0.3055746731</v>
      </c>
      <c r="G302" s="9">
        <f t="shared" si="163"/>
        <v>0.3155996393</v>
      </c>
      <c r="H302" s="9">
        <f t="shared" si="163"/>
        <v>0.3183421517</v>
      </c>
      <c r="I302" s="9">
        <f t="shared" si="163"/>
        <v>0.3038327526</v>
      </c>
      <c r="J302" s="9">
        <f t="shared" si="163"/>
        <v>0.306964165</v>
      </c>
    </row>
    <row r="303">
      <c r="A303" s="1" t="s">
        <v>474</v>
      </c>
      <c r="B303" s="9">
        <f>B40/$B37</f>
        <v>3.449698656</v>
      </c>
      <c r="C303" s="9">
        <f t="shared" ref="C303:J303" si="164">C40/C37</f>
        <v>3.324488908</v>
      </c>
      <c r="D303" s="9">
        <f t="shared" si="164"/>
        <v>0.2281835811</v>
      </c>
      <c r="E303" s="9">
        <f t="shared" si="164"/>
        <v>0.2298692361</v>
      </c>
      <c r="F303" s="9">
        <f t="shared" si="164"/>
        <v>0.2271163111</v>
      </c>
      <c r="G303" s="9">
        <f t="shared" si="164"/>
        <v>0.2430117223</v>
      </c>
      <c r="H303" s="9">
        <f t="shared" si="164"/>
        <v>0.2438271605</v>
      </c>
      <c r="I303" s="9">
        <f t="shared" si="164"/>
        <v>0.2334494774</v>
      </c>
      <c r="J303" s="9">
        <f t="shared" si="164"/>
        <v>0.2258282623</v>
      </c>
    </row>
    <row r="304">
      <c r="A304" s="1" t="s">
        <v>475</v>
      </c>
      <c r="B304" s="9">
        <f>B41/$B37</f>
        <v>3.309689383</v>
      </c>
      <c r="C304" s="9">
        <f t="shared" ref="C304:J304" si="165">C41/C37</f>
        <v>3.402348847</v>
      </c>
      <c r="D304" s="9">
        <f t="shared" si="165"/>
        <v>0.2495151907</v>
      </c>
      <c r="E304" s="9">
        <f t="shared" si="165"/>
        <v>0.2560220234</v>
      </c>
      <c r="F304" s="9">
        <f t="shared" si="165"/>
        <v>0.2553337922</v>
      </c>
      <c r="G304" s="9">
        <f t="shared" si="165"/>
        <v>0.2610459874</v>
      </c>
      <c r="H304" s="9">
        <f t="shared" si="165"/>
        <v>0.2636684303</v>
      </c>
      <c r="I304" s="9">
        <f t="shared" si="165"/>
        <v>0.2494773519</v>
      </c>
      <c r="J304" s="9">
        <f t="shared" si="165"/>
        <v>0.2420554429</v>
      </c>
    </row>
    <row r="305">
      <c r="A305" s="1" t="s">
        <v>476</v>
      </c>
      <c r="B305" s="9">
        <f>B42/$B42</f>
        <v>1</v>
      </c>
      <c r="C305" s="9">
        <f t="shared" ref="C305:J305" si="166">C42/C42</f>
        <v>1</v>
      </c>
      <c r="D305" s="9">
        <f t="shared" si="166"/>
        <v>1</v>
      </c>
      <c r="E305" s="9">
        <f t="shared" si="166"/>
        <v>1</v>
      </c>
      <c r="F305" s="9">
        <f t="shared" si="166"/>
        <v>1</v>
      </c>
      <c r="G305" s="9">
        <f t="shared" si="166"/>
        <v>1</v>
      </c>
      <c r="H305" s="9">
        <f t="shared" si="166"/>
        <v>1</v>
      </c>
      <c r="I305" s="9">
        <f t="shared" si="166"/>
        <v>1</v>
      </c>
      <c r="J305" s="9">
        <f t="shared" si="166"/>
        <v>1</v>
      </c>
    </row>
    <row r="306">
      <c r="A306" s="1" t="s">
        <v>477</v>
      </c>
      <c r="B306" s="9">
        <f>B43/$B42</f>
        <v>0.5129204389</v>
      </c>
      <c r="C306" s="9">
        <f t="shared" ref="C306:J306" si="167">C43/C42</f>
        <v>0.5213567082</v>
      </c>
      <c r="D306" s="9">
        <f t="shared" si="167"/>
        <v>0.5111958661</v>
      </c>
      <c r="E306" s="9">
        <f t="shared" si="167"/>
        <v>0.5134999161</v>
      </c>
      <c r="F306" s="9">
        <f t="shared" si="167"/>
        <v>0.5123473412</v>
      </c>
      <c r="G306" s="9">
        <f t="shared" si="167"/>
        <v>0.5008625647</v>
      </c>
      <c r="H306" s="9">
        <f t="shared" si="167"/>
        <v>0.5186385247</v>
      </c>
      <c r="I306" s="9">
        <f t="shared" si="167"/>
        <v>0.4934969811</v>
      </c>
      <c r="J306" s="9">
        <f t="shared" si="167"/>
        <v>0.5143025309</v>
      </c>
    </row>
    <row r="307">
      <c r="A307" s="1" t="s">
        <v>478</v>
      </c>
      <c r="B307" s="9">
        <f>B44/$B42</f>
        <v>0.2797529828</v>
      </c>
      <c r="C307" s="9">
        <f t="shared" ref="C307:J307" si="168">C44/C42</f>
        <v>0.2864630399</v>
      </c>
      <c r="D307" s="9">
        <f t="shared" si="168"/>
        <v>0.2703001969</v>
      </c>
      <c r="E307" s="9">
        <f t="shared" si="168"/>
        <v>0.2745262452</v>
      </c>
      <c r="F307" s="9">
        <f t="shared" si="168"/>
        <v>0.2733363957</v>
      </c>
      <c r="G307" s="9">
        <f t="shared" si="168"/>
        <v>0.268584799</v>
      </c>
      <c r="H307" s="9">
        <f t="shared" si="168"/>
        <v>0.2905550677</v>
      </c>
      <c r="I307" s="9">
        <f t="shared" si="168"/>
        <v>0.2626942492</v>
      </c>
      <c r="J307" s="9">
        <f t="shared" si="168"/>
        <v>0.2819305474</v>
      </c>
    </row>
    <row r="308">
      <c r="A308" s="1" t="s">
        <v>479</v>
      </c>
      <c r="B308" s="9">
        <f>B45/$B42</f>
        <v>0.1935967384</v>
      </c>
      <c r="C308" s="9">
        <f t="shared" ref="C308:J308" si="169">C45/C42</f>
        <v>0.2048316164</v>
      </c>
      <c r="D308" s="9">
        <f t="shared" si="169"/>
        <v>0.1623400591</v>
      </c>
      <c r="E308" s="9">
        <f t="shared" si="169"/>
        <v>0.1649617083</v>
      </c>
      <c r="F308" s="9">
        <f t="shared" si="169"/>
        <v>0.1618539228</v>
      </c>
      <c r="G308" s="9">
        <f t="shared" si="169"/>
        <v>0.1595050663</v>
      </c>
      <c r="H308" s="9">
        <f t="shared" si="169"/>
        <v>0.1613420949</v>
      </c>
      <c r="I308" s="9">
        <f t="shared" si="169"/>
        <v>0.1575769573</v>
      </c>
      <c r="J308" s="9">
        <f t="shared" si="169"/>
        <v>0.1722189523</v>
      </c>
    </row>
    <row r="309">
      <c r="A309" s="1" t="s">
        <v>480</v>
      </c>
      <c r="B309" s="9">
        <f>B46/$B42</f>
        <v>0.2616463817</v>
      </c>
      <c r="C309" s="9">
        <f t="shared" ref="C309:J309" si="170">C46/C42</f>
        <v>0.2607988433</v>
      </c>
      <c r="D309" s="9">
        <f t="shared" si="170"/>
        <v>0.1371801181</v>
      </c>
      <c r="E309" s="9">
        <f t="shared" si="170"/>
        <v>0.1543406563</v>
      </c>
      <c r="F309" s="9">
        <f t="shared" si="170"/>
        <v>0.1544249259</v>
      </c>
      <c r="G309" s="9">
        <f t="shared" si="170"/>
        <v>0.1608137852</v>
      </c>
      <c r="H309" s="9">
        <f t="shared" si="170"/>
        <v>0.1595857433</v>
      </c>
      <c r="I309" s="9">
        <f t="shared" si="170"/>
        <v>0.1576561417</v>
      </c>
      <c r="J309" s="9">
        <f t="shared" si="170"/>
        <v>0.1590347263</v>
      </c>
    </row>
    <row r="310">
      <c r="A310" s="1" t="s">
        <v>481</v>
      </c>
      <c r="B310" s="9">
        <f>B47/$B47</f>
        <v>1</v>
      </c>
      <c r="C310" s="9">
        <f t="shared" ref="C310:J310" si="171">C47/C47</f>
        <v>1</v>
      </c>
      <c r="D310" s="9">
        <f t="shared" si="171"/>
        <v>1</v>
      </c>
      <c r="E310" s="9">
        <f t="shared" si="171"/>
        <v>1</v>
      </c>
      <c r="F310" s="9">
        <f t="shared" si="171"/>
        <v>1</v>
      </c>
      <c r="G310" s="9">
        <f t="shared" si="171"/>
        <v>1</v>
      </c>
      <c r="H310" s="9">
        <f t="shared" si="171"/>
        <v>1</v>
      </c>
      <c r="I310" s="9">
        <f t="shared" si="171"/>
        <v>1</v>
      </c>
      <c r="J310" s="9">
        <f t="shared" si="171"/>
        <v>1</v>
      </c>
    </row>
    <row r="311">
      <c r="A311" s="1" t="s">
        <v>482</v>
      </c>
      <c r="B311" s="9">
        <f>B48/$B47</f>
        <v>0.6759692261</v>
      </c>
      <c r="C311" s="9">
        <f t="shared" ref="C311:J311" si="172">C48/C47</f>
        <v>0.6724269766</v>
      </c>
      <c r="D311" s="9">
        <f t="shared" si="172"/>
        <v>0.5089588378</v>
      </c>
      <c r="E311" s="9">
        <f t="shared" si="172"/>
        <v>0.5063842572</v>
      </c>
      <c r="F311" s="9">
        <f t="shared" si="172"/>
        <v>0.5125280296</v>
      </c>
      <c r="G311" s="9">
        <f t="shared" si="172"/>
        <v>0.5070127814</v>
      </c>
      <c r="H311" s="9">
        <f t="shared" si="172"/>
        <v>0.5118329098</v>
      </c>
      <c r="I311" s="9">
        <f t="shared" si="172"/>
        <v>0.5055807464</v>
      </c>
      <c r="J311" s="9">
        <f t="shared" si="172"/>
        <v>0.5010465725</v>
      </c>
    </row>
    <row r="312">
      <c r="A312" s="1" t="s">
        <v>483</v>
      </c>
      <c r="B312" s="9">
        <f>B49/$B47</f>
        <v>0.7862422688</v>
      </c>
      <c r="C312" s="9">
        <f t="shared" ref="C312:J312" si="173">C49/C47</f>
        <v>0.8619054901</v>
      </c>
      <c r="D312" s="9">
        <f t="shared" si="173"/>
        <v>0.2755447942</v>
      </c>
      <c r="E312" s="9">
        <f t="shared" si="173"/>
        <v>0.2693405438</v>
      </c>
      <c r="F312" s="9">
        <f t="shared" si="173"/>
        <v>0.2688895389</v>
      </c>
      <c r="G312" s="9">
        <f t="shared" si="173"/>
        <v>0.269143762</v>
      </c>
      <c r="H312" s="9">
        <f t="shared" si="173"/>
        <v>0.2664390089</v>
      </c>
      <c r="I312" s="9">
        <f t="shared" si="173"/>
        <v>0.2653179863</v>
      </c>
      <c r="J312" s="9">
        <f t="shared" si="173"/>
        <v>0.2768184197</v>
      </c>
    </row>
    <row r="313">
      <c r="A313" s="1" t="s">
        <v>484</v>
      </c>
      <c r="B313" s="9">
        <f>B50/$B47</f>
        <v>1.289033037</v>
      </c>
      <c r="C313" s="9">
        <f t="shared" ref="C313:J313" si="174">C50/C47</f>
        <v>1.33445481</v>
      </c>
      <c r="D313" s="9">
        <f t="shared" si="174"/>
        <v>0.1665859564</v>
      </c>
      <c r="E313" s="9">
        <f t="shared" si="174"/>
        <v>0.1629863302</v>
      </c>
      <c r="F313" s="9">
        <f t="shared" si="174"/>
        <v>0.161304475</v>
      </c>
      <c r="G313" s="9">
        <f t="shared" si="174"/>
        <v>0.1595407759</v>
      </c>
      <c r="H313" s="9">
        <f t="shared" si="174"/>
        <v>0.1592280813</v>
      </c>
      <c r="I313" s="9">
        <f t="shared" si="174"/>
        <v>0.157016626</v>
      </c>
      <c r="J313" s="9">
        <f t="shared" si="174"/>
        <v>0.1773940345</v>
      </c>
    </row>
    <row r="314">
      <c r="A314" s="1" t="s">
        <v>485</v>
      </c>
      <c r="B314" s="9">
        <f>B51/$B47</f>
        <v>1.641574898</v>
      </c>
      <c r="C314" s="9">
        <f t="shared" ref="C314:J314" si="175">C51/C47</f>
        <v>1.810674415</v>
      </c>
      <c r="D314" s="9">
        <f t="shared" si="175"/>
        <v>0.1585149314</v>
      </c>
      <c r="E314" s="9">
        <f t="shared" si="175"/>
        <v>0.1596815382</v>
      </c>
      <c r="F314" s="9">
        <f t="shared" si="175"/>
        <v>0.1551623282</v>
      </c>
      <c r="G314" s="9">
        <f t="shared" si="175"/>
        <v>0.1580137993</v>
      </c>
      <c r="H314" s="9">
        <f t="shared" si="175"/>
        <v>0.1524777637</v>
      </c>
      <c r="I314" s="9">
        <f t="shared" si="175"/>
        <v>0.155970236</v>
      </c>
      <c r="J314" s="9">
        <f t="shared" si="175"/>
        <v>0.1745159602</v>
      </c>
    </row>
    <row r="315">
      <c r="A315" s="1" t="s">
        <v>486</v>
      </c>
      <c r="B315" s="9">
        <f>B52/$B52</f>
        <v>1</v>
      </c>
      <c r="C315" s="9">
        <f t="shared" ref="C315:J315" si="176">C52/C52</f>
        <v>1</v>
      </c>
      <c r="D315" s="9">
        <f t="shared" si="176"/>
        <v>1</v>
      </c>
      <c r="E315" s="9">
        <f t="shared" si="176"/>
        <v>1</v>
      </c>
      <c r="F315" s="9">
        <f t="shared" si="176"/>
        <v>1</v>
      </c>
      <c r="G315" s="9">
        <f t="shared" si="176"/>
        <v>1</v>
      </c>
      <c r="H315" s="9">
        <f t="shared" si="176"/>
        <v>1</v>
      </c>
      <c r="I315" s="9">
        <f t="shared" si="176"/>
        <v>1</v>
      </c>
      <c r="J315" s="9">
        <f t="shared" si="176"/>
        <v>1</v>
      </c>
    </row>
    <row r="316">
      <c r="A316" s="1" t="s">
        <v>487</v>
      </c>
      <c r="B316" s="9">
        <f>B53/$B52</f>
        <v>0.5893660532</v>
      </c>
      <c r="C316" s="9">
        <f t="shared" ref="C316:J316" si="177">C53/C52</f>
        <v>0.6161616162</v>
      </c>
      <c r="D316" s="9">
        <f t="shared" si="177"/>
        <v>0.5121079794</v>
      </c>
      <c r="E316" s="9">
        <f t="shared" si="177"/>
        <v>0.512363825</v>
      </c>
      <c r="F316" s="9">
        <f t="shared" si="177"/>
        <v>0.5154884829</v>
      </c>
      <c r="G316" s="9">
        <f t="shared" si="177"/>
        <v>0.5156059285</v>
      </c>
      <c r="H316" s="9">
        <f t="shared" si="177"/>
        <v>0.5251606835</v>
      </c>
      <c r="I316" s="9">
        <f t="shared" si="177"/>
        <v>0.5092575392</v>
      </c>
      <c r="J316" s="9">
        <f t="shared" si="177"/>
        <v>0.5128979782</v>
      </c>
    </row>
    <row r="317">
      <c r="A317" s="1" t="s">
        <v>488</v>
      </c>
      <c r="B317" s="9">
        <f>B54/$B52</f>
        <v>0.5394683027</v>
      </c>
      <c r="C317" s="9">
        <f t="shared" ref="C317:J317" si="178">C54/C52</f>
        <v>0.5363636364</v>
      </c>
      <c r="D317" s="9">
        <f t="shared" si="178"/>
        <v>0.2739182215</v>
      </c>
      <c r="E317" s="9">
        <f t="shared" si="178"/>
        <v>0.2749438008</v>
      </c>
      <c r="F317" s="9">
        <f t="shared" si="178"/>
        <v>0.2746624305</v>
      </c>
      <c r="G317" s="9">
        <f t="shared" si="178"/>
        <v>0.2773612322</v>
      </c>
      <c r="H317" s="9">
        <f t="shared" si="178"/>
        <v>0.2758269321</v>
      </c>
      <c r="I317" s="9">
        <f t="shared" si="178"/>
        <v>0.2746919314</v>
      </c>
      <c r="J317" s="9">
        <f t="shared" si="178"/>
        <v>0.2763188473</v>
      </c>
    </row>
    <row r="318">
      <c r="A318" s="1" t="s">
        <v>489</v>
      </c>
      <c r="B318" s="9">
        <f>B55/$B52</f>
        <v>0.7891615542</v>
      </c>
      <c r="C318" s="9">
        <f t="shared" ref="C318:J318" si="179">C55/C52</f>
        <v>0.8165656566</v>
      </c>
      <c r="D318" s="9">
        <f t="shared" si="179"/>
        <v>0.1685192537</v>
      </c>
      <c r="E318" s="9">
        <f t="shared" si="179"/>
        <v>0.1665225661</v>
      </c>
      <c r="F318" s="9">
        <f t="shared" si="179"/>
        <v>0.1656341011</v>
      </c>
      <c r="G318" s="9">
        <f t="shared" si="179"/>
        <v>0.1664051148</v>
      </c>
      <c r="H318" s="9">
        <f t="shared" si="179"/>
        <v>0.1668756858</v>
      </c>
      <c r="I318" s="9">
        <f t="shared" si="179"/>
        <v>0.1632918447</v>
      </c>
      <c r="J318" s="9">
        <f t="shared" si="179"/>
        <v>0.168487102</v>
      </c>
    </row>
    <row r="319">
      <c r="A319" s="1" t="s">
        <v>490</v>
      </c>
      <c r="B319" s="9">
        <f>B56/$B52</f>
        <v>0.9411042945</v>
      </c>
      <c r="C319" s="9">
        <f t="shared" ref="C319:J319" si="180">C56/C52</f>
        <v>0.9402020202</v>
      </c>
      <c r="D319" s="9">
        <f t="shared" si="180"/>
        <v>0.175069472</v>
      </c>
      <c r="E319" s="9">
        <f t="shared" si="180"/>
        <v>0.174995677</v>
      </c>
      <c r="F319" s="9">
        <f t="shared" si="180"/>
        <v>0.1637807784</v>
      </c>
      <c r="G319" s="9">
        <f t="shared" si="180"/>
        <v>0.1655332752</v>
      </c>
      <c r="H319" s="9">
        <f t="shared" si="180"/>
        <v>0.1647593667</v>
      </c>
      <c r="I319" s="9">
        <f t="shared" si="180"/>
        <v>0.1637872314</v>
      </c>
      <c r="J319" s="9">
        <f t="shared" si="180"/>
        <v>0.1821984662</v>
      </c>
    </row>
    <row r="320">
      <c r="A320" s="1" t="s">
        <v>491</v>
      </c>
      <c r="B320" s="9">
        <f>B57/$B57</f>
        <v>1</v>
      </c>
      <c r="C320" s="9">
        <f t="shared" ref="C320:J320" si="181">C57/C57</f>
        <v>1</v>
      </c>
      <c r="D320" s="9">
        <f t="shared" si="181"/>
        <v>1</v>
      </c>
      <c r="E320" s="9">
        <f t="shared" si="181"/>
        <v>1</v>
      </c>
      <c r="F320" s="9">
        <f t="shared" si="181"/>
        <v>1</v>
      </c>
      <c r="G320" s="9">
        <f t="shared" si="181"/>
        <v>1</v>
      </c>
      <c r="H320" s="9">
        <f t="shared" si="181"/>
        <v>1</v>
      </c>
      <c r="I320" s="9">
        <f t="shared" si="181"/>
        <v>1</v>
      </c>
      <c r="J320" s="9">
        <f t="shared" si="181"/>
        <v>1</v>
      </c>
    </row>
    <row r="321">
      <c r="A321" s="1" t="s">
        <v>492</v>
      </c>
      <c r="B321" s="9">
        <f>B58/$B57</f>
        <v>1</v>
      </c>
      <c r="C321" s="9">
        <f t="shared" ref="C321:J321" si="182">C58/C57</f>
        <v>1</v>
      </c>
      <c r="D321" s="9">
        <f t="shared" si="182"/>
        <v>1.142857143</v>
      </c>
      <c r="E321" s="9">
        <f t="shared" si="182"/>
        <v>1</v>
      </c>
      <c r="F321" s="9">
        <f t="shared" si="182"/>
        <v>1.142857143</v>
      </c>
      <c r="G321" s="9">
        <f t="shared" si="182"/>
        <v>1.142857143</v>
      </c>
      <c r="H321" s="9">
        <f t="shared" si="182"/>
        <v>1</v>
      </c>
      <c r="I321" s="9">
        <f t="shared" si="182"/>
        <v>1.142857143</v>
      </c>
      <c r="J321" s="9">
        <f t="shared" si="182"/>
        <v>1</v>
      </c>
    </row>
    <row r="322">
      <c r="A322" s="1" t="s">
        <v>493</v>
      </c>
      <c r="B322" s="9">
        <f>B59/$B57</f>
        <v>1</v>
      </c>
      <c r="C322" s="9">
        <f t="shared" ref="C322:J322" si="183">C59/C57</f>
        <v>0.875</v>
      </c>
      <c r="D322" s="9">
        <f t="shared" si="183"/>
        <v>1</v>
      </c>
      <c r="E322" s="9">
        <f t="shared" si="183"/>
        <v>1</v>
      </c>
      <c r="F322" s="9">
        <f t="shared" si="183"/>
        <v>1</v>
      </c>
      <c r="G322" s="9">
        <f t="shared" si="183"/>
        <v>1.142857143</v>
      </c>
      <c r="H322" s="9">
        <f t="shared" si="183"/>
        <v>1</v>
      </c>
      <c r="I322" s="9">
        <f t="shared" si="183"/>
        <v>1</v>
      </c>
      <c r="J322" s="9">
        <f t="shared" si="183"/>
        <v>1</v>
      </c>
    </row>
    <row r="323">
      <c r="A323" s="1" t="s">
        <v>494</v>
      </c>
      <c r="B323" s="9">
        <f>B60/$B57</f>
        <v>1</v>
      </c>
      <c r="C323" s="9">
        <f t="shared" ref="C323:J323" si="184">C60/C57</f>
        <v>1</v>
      </c>
      <c r="D323" s="9">
        <f t="shared" si="184"/>
        <v>1</v>
      </c>
      <c r="E323" s="9">
        <f t="shared" si="184"/>
        <v>1</v>
      </c>
      <c r="F323" s="9">
        <f t="shared" si="184"/>
        <v>1</v>
      </c>
      <c r="G323" s="9">
        <f t="shared" si="184"/>
        <v>1.142857143</v>
      </c>
      <c r="H323" s="9">
        <f t="shared" si="184"/>
        <v>1</v>
      </c>
      <c r="I323" s="9">
        <f t="shared" si="184"/>
        <v>1</v>
      </c>
      <c r="J323" s="9">
        <f t="shared" si="184"/>
        <v>1</v>
      </c>
    </row>
    <row r="324">
      <c r="A324" s="1" t="s">
        <v>495</v>
      </c>
      <c r="B324" s="9">
        <f>B61/$B57</f>
        <v>1</v>
      </c>
      <c r="C324" s="9">
        <f t="shared" ref="C324:J324" si="185">C61/C57</f>
        <v>0.875</v>
      </c>
      <c r="D324" s="9">
        <f t="shared" si="185"/>
        <v>1</v>
      </c>
      <c r="E324" s="9">
        <f t="shared" si="185"/>
        <v>1.142857143</v>
      </c>
      <c r="F324" s="9">
        <f t="shared" si="185"/>
        <v>1</v>
      </c>
      <c r="G324" s="9">
        <f t="shared" si="185"/>
        <v>1.142857143</v>
      </c>
      <c r="H324" s="9">
        <f t="shared" si="185"/>
        <v>1</v>
      </c>
      <c r="I324" s="9">
        <f t="shared" si="185"/>
        <v>1</v>
      </c>
      <c r="J324" s="9">
        <f t="shared" si="185"/>
        <v>1.285714286</v>
      </c>
      <c r="L324" s="1" t="s">
        <v>560</v>
      </c>
    </row>
    <row r="325">
      <c r="A325" s="19" t="s">
        <v>496</v>
      </c>
      <c r="B325" s="9">
        <f>B62/$B62</f>
        <v>1</v>
      </c>
      <c r="C325" s="9">
        <f t="shared" ref="C325:J325" si="186">C62/C62</f>
        <v>1</v>
      </c>
      <c r="D325" s="9">
        <f t="shared" si="186"/>
        <v>1</v>
      </c>
      <c r="E325" s="9">
        <f t="shared" si="186"/>
        <v>1</v>
      </c>
      <c r="F325" s="9">
        <f t="shared" si="186"/>
        <v>1</v>
      </c>
      <c r="G325" s="9">
        <f t="shared" si="186"/>
        <v>1</v>
      </c>
      <c r="H325" s="9">
        <f t="shared" si="186"/>
        <v>1</v>
      </c>
      <c r="I325" s="9">
        <f t="shared" si="186"/>
        <v>1</v>
      </c>
      <c r="J325" s="9">
        <f t="shared" si="186"/>
        <v>1</v>
      </c>
    </row>
    <row r="326">
      <c r="A326" s="19" t="s">
        <v>497</v>
      </c>
      <c r="B326" s="9">
        <f>B63/$B62</f>
        <v>0.9863013699</v>
      </c>
      <c r="C326" s="9">
        <f t="shared" ref="C326:J326" si="187">C63/C62</f>
        <v>1.012987013</v>
      </c>
      <c r="D326" s="9">
        <f t="shared" si="187"/>
        <v>0.5507246377</v>
      </c>
      <c r="E326" s="9">
        <f t="shared" si="187"/>
        <v>0.5625</v>
      </c>
      <c r="F326" s="9">
        <f t="shared" si="187"/>
        <v>0.541958042</v>
      </c>
      <c r="G326" s="9">
        <f t="shared" si="187"/>
        <v>0.5340909091</v>
      </c>
      <c r="H326" s="9">
        <f t="shared" si="187"/>
        <v>0.6054054054</v>
      </c>
      <c r="I326" s="9">
        <f t="shared" si="187"/>
        <v>0.5269709544</v>
      </c>
      <c r="J326" s="9">
        <f t="shared" si="187"/>
        <v>0.58</v>
      </c>
    </row>
    <row r="327">
      <c r="A327" s="19" t="s">
        <v>498</v>
      </c>
      <c r="B327" s="9">
        <f>B64/$B62</f>
        <v>1.438356164</v>
      </c>
      <c r="C327" s="9">
        <f t="shared" ref="C327:J327" si="188">C64/C62</f>
        <v>1.324675325</v>
      </c>
      <c r="D327" s="9">
        <f t="shared" si="188"/>
        <v>0.4057971014</v>
      </c>
      <c r="E327" s="9">
        <f t="shared" si="188"/>
        <v>0.4125</v>
      </c>
      <c r="F327" s="9">
        <f t="shared" si="188"/>
        <v>0.3111888112</v>
      </c>
      <c r="G327" s="9">
        <f t="shared" si="188"/>
        <v>0.303030303</v>
      </c>
      <c r="H327" s="9">
        <f t="shared" si="188"/>
        <v>0.3351351351</v>
      </c>
      <c r="I327" s="9">
        <f t="shared" si="188"/>
        <v>0.3070539419</v>
      </c>
      <c r="J327" s="9">
        <f t="shared" si="188"/>
        <v>0.46</v>
      </c>
    </row>
    <row r="328">
      <c r="A328" s="19" t="s">
        <v>499</v>
      </c>
      <c r="B328" s="9">
        <f>B65/$B62</f>
        <v>1.821917808</v>
      </c>
      <c r="C328" s="9">
        <f t="shared" ref="C328:J328" si="189">C65/C62</f>
        <v>1.818181818</v>
      </c>
      <c r="D328" s="9">
        <f t="shared" si="189"/>
        <v>0.347826087</v>
      </c>
      <c r="E328" s="9">
        <f t="shared" si="189"/>
        <v>0.275</v>
      </c>
      <c r="F328" s="9">
        <f t="shared" si="189"/>
        <v>0.2377622378</v>
      </c>
      <c r="G328" s="9">
        <f t="shared" si="189"/>
        <v>0.2424242424</v>
      </c>
      <c r="H328" s="9">
        <f t="shared" si="189"/>
        <v>0.2648648649</v>
      </c>
      <c r="I328" s="9">
        <f t="shared" si="189"/>
        <v>0.2157676349</v>
      </c>
      <c r="J328" s="9">
        <f t="shared" si="189"/>
        <v>0.42</v>
      </c>
    </row>
    <row r="329">
      <c r="A329" s="19" t="s">
        <v>500</v>
      </c>
      <c r="B329" s="9">
        <f>B66/$B62</f>
        <v>1.753424658</v>
      </c>
      <c r="C329" s="9">
        <f t="shared" ref="C329:J329" si="190">C66/C62</f>
        <v>1.818181818</v>
      </c>
      <c r="D329" s="9">
        <f t="shared" si="190"/>
        <v>0.2608695652</v>
      </c>
      <c r="E329" s="9">
        <f t="shared" si="190"/>
        <v>0.25</v>
      </c>
      <c r="F329" s="9">
        <f t="shared" si="190"/>
        <v>0.1958041958</v>
      </c>
      <c r="G329" s="9">
        <f t="shared" si="190"/>
        <v>0.196969697</v>
      </c>
      <c r="H329" s="9">
        <f t="shared" si="190"/>
        <v>0.2162162162</v>
      </c>
      <c r="I329" s="9">
        <f t="shared" si="190"/>
        <v>0.1867219917</v>
      </c>
      <c r="J329" s="9">
        <f t="shared" si="190"/>
        <v>0.32</v>
      </c>
    </row>
    <row r="330">
      <c r="A330" s="19" t="s">
        <v>501</v>
      </c>
      <c r="B330" s="9">
        <f>B67/$B67</f>
        <v>1</v>
      </c>
      <c r="C330" s="9">
        <f t="shared" ref="C330:J330" si="191">C67/C67</f>
        <v>1</v>
      </c>
      <c r="D330" s="9">
        <f t="shared" si="191"/>
        <v>1</v>
      </c>
      <c r="E330" s="9">
        <f t="shared" si="191"/>
        <v>1</v>
      </c>
      <c r="F330" s="9">
        <f t="shared" si="191"/>
        <v>1</v>
      </c>
      <c r="G330" s="9">
        <f t="shared" si="191"/>
        <v>1</v>
      </c>
      <c r="H330" s="9">
        <f t="shared" si="191"/>
        <v>1</v>
      </c>
      <c r="I330" s="9">
        <f t="shared" si="191"/>
        <v>1</v>
      </c>
      <c r="J330" s="9">
        <f t="shared" si="191"/>
        <v>1</v>
      </c>
    </row>
    <row r="331">
      <c r="A331" s="19" t="s">
        <v>502</v>
      </c>
      <c r="B331" s="9">
        <f>B68/$B67</f>
        <v>2.365555556</v>
      </c>
      <c r="C331" s="9">
        <f t="shared" ref="C331:J331" si="192">C68/C67</f>
        <v>1.977738201</v>
      </c>
      <c r="D331" s="9">
        <f t="shared" si="192"/>
        <v>0.4871165644</v>
      </c>
      <c r="E331" s="9">
        <f t="shared" si="192"/>
        <v>0.4848837209</v>
      </c>
      <c r="F331" s="9">
        <f t="shared" si="192"/>
        <v>0.4804156675</v>
      </c>
      <c r="G331" s="9">
        <f t="shared" si="192"/>
        <v>0.491591709</v>
      </c>
      <c r="H331" s="9">
        <f t="shared" si="192"/>
        <v>0.4884615385</v>
      </c>
      <c r="I331" s="9">
        <f t="shared" si="192"/>
        <v>0.4895782841</v>
      </c>
      <c r="J331" s="9">
        <f t="shared" si="192"/>
        <v>0.4882459313</v>
      </c>
    </row>
    <row r="332">
      <c r="A332" s="19" t="s">
        <v>503</v>
      </c>
      <c r="B332" s="9">
        <f>B69/$B67</f>
        <v>3.343333333</v>
      </c>
      <c r="C332" s="9">
        <f t="shared" ref="C332:J332" si="193">C69/C67</f>
        <v>2.796972395</v>
      </c>
      <c r="D332" s="9">
        <f t="shared" si="193"/>
        <v>0.2834355828</v>
      </c>
      <c r="E332" s="9">
        <f t="shared" si="193"/>
        <v>0.2802325581</v>
      </c>
      <c r="F332" s="9">
        <f t="shared" si="193"/>
        <v>0.278177458</v>
      </c>
      <c r="G332" s="9">
        <f t="shared" si="193"/>
        <v>0.2811888932</v>
      </c>
      <c r="H332" s="9">
        <f t="shared" si="193"/>
        <v>0.2759615385</v>
      </c>
      <c r="I332" s="9">
        <f t="shared" si="193"/>
        <v>0.2850218129</v>
      </c>
      <c r="J332" s="9">
        <f t="shared" si="193"/>
        <v>0.2929475588</v>
      </c>
    </row>
    <row r="333">
      <c r="A333" s="19" t="s">
        <v>504</v>
      </c>
      <c r="B333" s="9">
        <f>B70/$B67</f>
        <v>3.853333333</v>
      </c>
      <c r="C333" s="9">
        <f t="shared" ref="C333:J333" si="194">C70/C67</f>
        <v>3.31522707</v>
      </c>
      <c r="D333" s="9">
        <f t="shared" si="194"/>
        <v>0.1865030675</v>
      </c>
      <c r="E333" s="9">
        <f t="shared" si="194"/>
        <v>0.1918604651</v>
      </c>
      <c r="F333" s="9">
        <f t="shared" si="194"/>
        <v>0.18745004</v>
      </c>
      <c r="G333" s="9">
        <f t="shared" si="194"/>
        <v>0.188502151</v>
      </c>
      <c r="H333" s="9">
        <f t="shared" si="194"/>
        <v>0.1846153846</v>
      </c>
      <c r="I333" s="9">
        <f t="shared" si="194"/>
        <v>0.1972855065</v>
      </c>
      <c r="J333" s="9">
        <f t="shared" si="194"/>
        <v>0.2043399638</v>
      </c>
    </row>
    <row r="334">
      <c r="A334" s="19" t="s">
        <v>505</v>
      </c>
      <c r="B334" s="9">
        <f>B71/$B67</f>
        <v>4.29</v>
      </c>
      <c r="C334" s="9">
        <f t="shared" ref="C334:J334" si="195">C71/C67</f>
        <v>3.929652716</v>
      </c>
      <c r="D334" s="9">
        <f t="shared" si="195"/>
        <v>0.1889570552</v>
      </c>
      <c r="E334" s="9">
        <f t="shared" si="195"/>
        <v>0.1930232558</v>
      </c>
      <c r="F334" s="9">
        <f t="shared" si="195"/>
        <v>0.1850519584</v>
      </c>
      <c r="G334" s="9">
        <f t="shared" si="195"/>
        <v>0.1881110677</v>
      </c>
      <c r="H334" s="9">
        <f t="shared" si="195"/>
        <v>0.1764423077</v>
      </c>
      <c r="I334" s="9">
        <f t="shared" si="195"/>
        <v>0.1963160446</v>
      </c>
      <c r="J334" s="9">
        <f t="shared" si="195"/>
        <v>0.2206148282</v>
      </c>
    </row>
    <row r="335">
      <c r="A335" s="19" t="s">
        <v>506</v>
      </c>
      <c r="B335" s="9">
        <f>B72/$B72</f>
        <v>1</v>
      </c>
      <c r="C335" s="9">
        <f t="shared" ref="C335:J335" si="196">C72/C72</f>
        <v>1</v>
      </c>
      <c r="D335" s="9">
        <f t="shared" si="196"/>
        <v>1</v>
      </c>
      <c r="E335" s="9">
        <f t="shared" si="196"/>
        <v>1</v>
      </c>
      <c r="F335" s="9">
        <f t="shared" si="196"/>
        <v>1</v>
      </c>
      <c r="G335" s="9">
        <f t="shared" si="196"/>
        <v>1</v>
      </c>
      <c r="H335" s="9">
        <f t="shared" si="196"/>
        <v>1</v>
      </c>
      <c r="I335" s="9">
        <f t="shared" si="196"/>
        <v>1</v>
      </c>
      <c r="J335" s="9">
        <f t="shared" si="196"/>
        <v>1</v>
      </c>
    </row>
    <row r="336">
      <c r="A336" s="19" t="s">
        <v>507</v>
      </c>
      <c r="B336" s="9">
        <f>B73/$B72</f>
        <v>1.311089303</v>
      </c>
      <c r="C336" s="9">
        <f t="shared" ref="C336:J336" si="197">C73/C72</f>
        <v>1.217537943</v>
      </c>
      <c r="D336" s="9">
        <f t="shared" si="197"/>
        <v>0.8829431438</v>
      </c>
      <c r="E336" s="9">
        <f t="shared" si="197"/>
        <v>0.8661567878</v>
      </c>
      <c r="F336" s="9">
        <f t="shared" si="197"/>
        <v>0.8012139605</v>
      </c>
      <c r="G336" s="9">
        <f t="shared" si="197"/>
        <v>0.8587257618</v>
      </c>
      <c r="H336" s="9">
        <f t="shared" si="197"/>
        <v>0.8764976959</v>
      </c>
      <c r="I336" s="9">
        <f t="shared" si="197"/>
        <v>0.7931034483</v>
      </c>
      <c r="J336" s="9">
        <f t="shared" si="197"/>
        <v>0.8836633663</v>
      </c>
    </row>
    <row r="337">
      <c r="A337" s="19" t="s">
        <v>508</v>
      </c>
      <c r="B337" s="9">
        <f>B74/$B72</f>
        <v>1.410206084</v>
      </c>
      <c r="C337" s="9">
        <f t="shared" ref="C337:J337" si="198">C74/C72</f>
        <v>1.357504216</v>
      </c>
      <c r="D337" s="9">
        <f t="shared" si="198"/>
        <v>0.8327759197</v>
      </c>
      <c r="E337" s="9">
        <f t="shared" si="198"/>
        <v>0.7992351816</v>
      </c>
      <c r="F337" s="9">
        <f t="shared" si="198"/>
        <v>0.7071320182</v>
      </c>
      <c r="G337" s="9">
        <f t="shared" si="198"/>
        <v>0.7913204063</v>
      </c>
      <c r="H337" s="9">
        <f t="shared" si="198"/>
        <v>0.8165898618</v>
      </c>
      <c r="I337" s="9">
        <f t="shared" si="198"/>
        <v>0.7041742287</v>
      </c>
      <c r="J337" s="9">
        <f t="shared" si="198"/>
        <v>0.8217821782</v>
      </c>
    </row>
    <row r="338">
      <c r="A338" s="19" t="s">
        <v>509</v>
      </c>
      <c r="B338" s="9">
        <f>B75/$B72</f>
        <v>1.537782139</v>
      </c>
      <c r="C338" s="9">
        <f t="shared" ref="C338:J338" si="199">C75/C72</f>
        <v>1.50084317</v>
      </c>
      <c r="D338" s="9">
        <f t="shared" si="199"/>
        <v>0.8277591973</v>
      </c>
      <c r="E338" s="9">
        <f t="shared" si="199"/>
        <v>0.7743785851</v>
      </c>
      <c r="F338" s="9">
        <f t="shared" si="199"/>
        <v>0.6540212443</v>
      </c>
      <c r="G338" s="9">
        <f t="shared" si="199"/>
        <v>0.756232687</v>
      </c>
      <c r="H338" s="9">
        <f t="shared" si="199"/>
        <v>0.7870967742</v>
      </c>
      <c r="I338" s="9">
        <f t="shared" si="199"/>
        <v>0.6551724138</v>
      </c>
      <c r="J338" s="9">
        <f t="shared" si="199"/>
        <v>0.7995049505</v>
      </c>
    </row>
    <row r="339">
      <c r="A339" s="19" t="s">
        <v>510</v>
      </c>
      <c r="B339" s="9">
        <f>B76/$B72</f>
        <v>1.85279686</v>
      </c>
      <c r="C339" s="9">
        <f t="shared" ref="C339:J339" si="200">C76/C72</f>
        <v>1.750421585</v>
      </c>
      <c r="D339" s="9">
        <f t="shared" si="200"/>
        <v>0.8127090301</v>
      </c>
      <c r="E339" s="9">
        <f t="shared" si="200"/>
        <v>0.7724665392</v>
      </c>
      <c r="F339" s="9">
        <f t="shared" si="200"/>
        <v>0.6540212443</v>
      </c>
      <c r="G339" s="9">
        <f t="shared" si="200"/>
        <v>0.757156048</v>
      </c>
      <c r="H339" s="9">
        <f t="shared" si="200"/>
        <v>0.7852534562</v>
      </c>
      <c r="I339" s="9">
        <f t="shared" si="200"/>
        <v>0.6442831216</v>
      </c>
      <c r="J339" s="9">
        <f t="shared" si="200"/>
        <v>0.8069306931</v>
      </c>
    </row>
    <row r="340">
      <c r="A340" s="19" t="s">
        <v>511</v>
      </c>
      <c r="B340" s="9">
        <f>B77/$B77</f>
        <v>1</v>
      </c>
      <c r="C340" s="9">
        <f t="shared" ref="C340:J340" si="201">C77/C77</f>
        <v>1</v>
      </c>
      <c r="D340" s="9">
        <f t="shared" si="201"/>
        <v>1</v>
      </c>
      <c r="E340" s="9">
        <f t="shared" si="201"/>
        <v>1</v>
      </c>
      <c r="F340" s="9">
        <f t="shared" si="201"/>
        <v>1</v>
      </c>
      <c r="G340" s="9">
        <f t="shared" si="201"/>
        <v>1</v>
      </c>
      <c r="H340" s="9">
        <f t="shared" si="201"/>
        <v>1</v>
      </c>
      <c r="I340" s="9">
        <f t="shared" si="201"/>
        <v>1</v>
      </c>
      <c r="J340" s="9">
        <f t="shared" si="201"/>
        <v>1</v>
      </c>
    </row>
    <row r="341">
      <c r="A341" s="19" t="s">
        <v>512</v>
      </c>
      <c r="B341" s="9">
        <f>B78/$B77</f>
        <v>0.9918032787</v>
      </c>
      <c r="C341" s="9">
        <f t="shared" ref="C341:J341" si="202">C78/C77</f>
        <v>1.048</v>
      </c>
      <c r="D341" s="9">
        <f t="shared" si="202"/>
        <v>0.5473684211</v>
      </c>
      <c r="E341" s="9">
        <f t="shared" si="202"/>
        <v>0.5360824742</v>
      </c>
      <c r="F341" s="9">
        <f t="shared" si="202"/>
        <v>0.53125</v>
      </c>
      <c r="G341" s="9">
        <f t="shared" si="202"/>
        <v>0.5275590551</v>
      </c>
      <c r="H341" s="9">
        <f t="shared" si="202"/>
        <v>0.5433070866</v>
      </c>
      <c r="I341" s="9">
        <f t="shared" si="202"/>
        <v>0.5299145299</v>
      </c>
      <c r="J341" s="9">
        <f t="shared" si="202"/>
        <v>0.5284552846</v>
      </c>
    </row>
    <row r="342">
      <c r="A342" s="19" t="s">
        <v>513</v>
      </c>
      <c r="B342" s="9">
        <f>B79/$B77</f>
        <v>1.37704918</v>
      </c>
      <c r="C342" s="9">
        <f t="shared" ref="C342:J342" si="203">C79/C77</f>
        <v>1.464</v>
      </c>
      <c r="D342" s="9">
        <f t="shared" si="203"/>
        <v>0.3157894737</v>
      </c>
      <c r="E342" s="9">
        <f t="shared" si="203"/>
        <v>0.3092783505</v>
      </c>
      <c r="F342" s="9">
        <f t="shared" si="203"/>
        <v>0.3229166667</v>
      </c>
      <c r="G342" s="9">
        <f t="shared" si="203"/>
        <v>0.3149606299</v>
      </c>
      <c r="H342" s="9">
        <f t="shared" si="203"/>
        <v>0.3307086614</v>
      </c>
      <c r="I342" s="9">
        <f t="shared" si="203"/>
        <v>0.3162393162</v>
      </c>
      <c r="J342" s="9">
        <f t="shared" si="203"/>
        <v>0.3170731707</v>
      </c>
    </row>
    <row r="343">
      <c r="A343" s="19" t="s">
        <v>514</v>
      </c>
      <c r="B343" s="9">
        <f>B80/$B77</f>
        <v>1.836065574</v>
      </c>
      <c r="C343" s="9">
        <f t="shared" ref="C343:J343" si="204">C80/C77</f>
        <v>1.904</v>
      </c>
      <c r="D343" s="9">
        <f t="shared" si="204"/>
        <v>0.2736842105</v>
      </c>
      <c r="E343" s="9">
        <f t="shared" si="204"/>
        <v>0.2577319588</v>
      </c>
      <c r="F343" s="9">
        <f t="shared" si="204"/>
        <v>0.25</v>
      </c>
      <c r="G343" s="9">
        <f t="shared" si="204"/>
        <v>0.2519685039</v>
      </c>
      <c r="H343" s="9">
        <f t="shared" si="204"/>
        <v>0.2362204724</v>
      </c>
      <c r="I343" s="9">
        <f t="shared" si="204"/>
        <v>0.2393162393</v>
      </c>
      <c r="J343" s="9">
        <f t="shared" si="204"/>
        <v>0.243902439</v>
      </c>
    </row>
    <row r="344">
      <c r="A344" s="19" t="s">
        <v>515</v>
      </c>
      <c r="B344" s="9">
        <f>B81/$B77</f>
        <v>2.418032787</v>
      </c>
      <c r="C344" s="9">
        <f t="shared" ref="C344:J344" si="205">C81/C77</f>
        <v>2.512</v>
      </c>
      <c r="D344" s="9">
        <f t="shared" si="205"/>
        <v>0.2631578947</v>
      </c>
      <c r="E344" s="9">
        <f t="shared" si="205"/>
        <v>0.2371134021</v>
      </c>
      <c r="F344" s="9">
        <f t="shared" si="205"/>
        <v>0.25</v>
      </c>
      <c r="G344" s="9">
        <f t="shared" si="205"/>
        <v>0.2362204724</v>
      </c>
      <c r="H344" s="9">
        <f t="shared" si="205"/>
        <v>0.2283464567</v>
      </c>
      <c r="I344" s="9">
        <f t="shared" si="205"/>
        <v>0.2307692308</v>
      </c>
      <c r="J344" s="9">
        <f t="shared" si="205"/>
        <v>0.2357723577</v>
      </c>
    </row>
    <row r="345">
      <c r="A345" s="19" t="s">
        <v>516</v>
      </c>
      <c r="B345" s="9">
        <f>B82/$B82</f>
        <v>1</v>
      </c>
      <c r="C345" s="9">
        <f t="shared" ref="C345:J345" si="206">C82/C82</f>
        <v>1</v>
      </c>
      <c r="D345" s="9">
        <f t="shared" si="206"/>
        <v>1</v>
      </c>
      <c r="E345" s="9">
        <f t="shared" si="206"/>
        <v>1</v>
      </c>
      <c r="F345" s="9">
        <f t="shared" si="206"/>
        <v>1</v>
      </c>
      <c r="G345" s="9">
        <f t="shared" si="206"/>
        <v>1</v>
      </c>
      <c r="H345" s="9">
        <f t="shared" si="206"/>
        <v>1</v>
      </c>
      <c r="I345" s="9">
        <f t="shared" si="206"/>
        <v>1</v>
      </c>
      <c r="J345" s="9">
        <f t="shared" si="206"/>
        <v>1</v>
      </c>
    </row>
    <row r="346">
      <c r="A346" s="19" t="s">
        <v>517</v>
      </c>
      <c r="B346" s="9">
        <f>B83/$B82</f>
        <v>1.007676459</v>
      </c>
      <c r="C346" s="9">
        <f t="shared" ref="C346:J346" si="207">C83/C82</f>
        <v>1.001094092</v>
      </c>
      <c r="D346" s="9">
        <f t="shared" si="207"/>
        <v>1.008015342</v>
      </c>
      <c r="E346" s="9">
        <f t="shared" si="207"/>
        <v>1.012800392</v>
      </c>
      <c r="F346" s="9">
        <f t="shared" si="207"/>
        <v>1.005557104</v>
      </c>
      <c r="G346" s="9">
        <f t="shared" si="207"/>
        <v>1.002907161</v>
      </c>
      <c r="H346" s="9">
        <f t="shared" si="207"/>
        <v>0.9987967493</v>
      </c>
      <c r="I346" s="9">
        <f t="shared" si="207"/>
        <v>0.9943029425</v>
      </c>
      <c r="J346" s="9">
        <f t="shared" si="207"/>
        <v>1.000768108</v>
      </c>
    </row>
    <row r="347">
      <c r="A347" s="19" t="s">
        <v>518</v>
      </c>
      <c r="B347" s="9">
        <f>B84/$B82</f>
        <v>1.005117639</v>
      </c>
      <c r="C347" s="9">
        <f t="shared" ref="C347:J347" si="208">C84/C82</f>
        <v>1.006682832</v>
      </c>
      <c r="D347" s="9">
        <f t="shared" si="208"/>
        <v>1.002655389</v>
      </c>
      <c r="E347" s="9">
        <f t="shared" si="208"/>
        <v>1.015301618</v>
      </c>
      <c r="F347" s="9">
        <f t="shared" si="208"/>
        <v>1.007376686</v>
      </c>
      <c r="G347" s="9">
        <f t="shared" si="208"/>
        <v>1.004877041</v>
      </c>
      <c r="H347" s="9">
        <f t="shared" si="208"/>
        <v>1.005740098</v>
      </c>
      <c r="I347" s="9">
        <f t="shared" si="208"/>
        <v>1.007400301</v>
      </c>
      <c r="J347" s="9">
        <f t="shared" si="208"/>
        <v>1.003456487</v>
      </c>
    </row>
    <row r="348">
      <c r="A348" s="19" t="s">
        <v>519</v>
      </c>
      <c r="B348" s="9">
        <f>B85/$B82</f>
        <v>1.005350259</v>
      </c>
      <c r="C348" s="9">
        <f t="shared" ref="C348:J348" si="209">C85/C82</f>
        <v>1.008752735</v>
      </c>
      <c r="D348" s="9">
        <f t="shared" si="209"/>
        <v>1.011998426</v>
      </c>
      <c r="E348" s="9">
        <f t="shared" si="209"/>
        <v>1.018097106</v>
      </c>
      <c r="F348" s="9">
        <f t="shared" si="209"/>
        <v>1.012097766</v>
      </c>
      <c r="G348" s="9">
        <f t="shared" si="209"/>
        <v>1.008101925</v>
      </c>
      <c r="H348" s="9">
        <f t="shared" si="209"/>
        <v>1.021619063</v>
      </c>
      <c r="I348" s="9">
        <f t="shared" si="209"/>
        <v>1.0141937</v>
      </c>
      <c r="J348" s="9">
        <f t="shared" si="209"/>
        <v>1.002457946</v>
      </c>
    </row>
    <row r="349">
      <c r="A349" s="19" t="s">
        <v>520</v>
      </c>
      <c r="B349" s="9">
        <f>B86/$B82</f>
        <v>1.021766582</v>
      </c>
      <c r="C349" s="9">
        <f t="shared" ref="C349:J349" si="210">C86/C82</f>
        <v>1.019989355</v>
      </c>
      <c r="D349" s="9">
        <f t="shared" si="210"/>
        <v>1.022669158</v>
      </c>
      <c r="E349" s="9">
        <f t="shared" si="210"/>
        <v>1.028641491</v>
      </c>
      <c r="F349" s="9">
        <f t="shared" si="210"/>
        <v>1.026310181</v>
      </c>
      <c r="G349" s="9">
        <f t="shared" si="210"/>
        <v>1.016267395</v>
      </c>
      <c r="H349" s="9">
        <f t="shared" si="210"/>
        <v>0.9986783967</v>
      </c>
      <c r="I349" s="9">
        <f t="shared" si="210"/>
        <v>1.015290041</v>
      </c>
      <c r="J349" s="9">
        <f t="shared" si="210"/>
        <v>1.019279515</v>
      </c>
    </row>
    <row r="350">
      <c r="A350" s="19" t="s">
        <v>521</v>
      </c>
      <c r="B350" s="9">
        <f>B87/$B87</f>
        <v>1</v>
      </c>
      <c r="C350" s="9">
        <f t="shared" ref="C350:J350" si="211">C87/C87</f>
        <v>1</v>
      </c>
      <c r="D350" s="9">
        <f t="shared" si="211"/>
        <v>1</v>
      </c>
      <c r="E350" s="9">
        <f t="shared" si="211"/>
        <v>1</v>
      </c>
      <c r="F350" s="9">
        <f t="shared" si="211"/>
        <v>1</v>
      </c>
      <c r="G350" s="9">
        <f t="shared" si="211"/>
        <v>1</v>
      </c>
      <c r="H350" s="9">
        <f t="shared" si="211"/>
        <v>1</v>
      </c>
      <c r="I350" s="9">
        <f t="shared" si="211"/>
        <v>1</v>
      </c>
      <c r="J350" s="9">
        <f t="shared" si="211"/>
        <v>1</v>
      </c>
    </row>
    <row r="351">
      <c r="A351" s="19" t="s">
        <v>522</v>
      </c>
      <c r="B351" s="9">
        <f>B88/$B87</f>
        <v>0.9134948097</v>
      </c>
      <c r="C351" s="9">
        <f t="shared" ref="C351:J351" si="212">C88/C87</f>
        <v>0.9130434783</v>
      </c>
      <c r="D351" s="9">
        <f t="shared" si="212"/>
        <v>0.5890410959</v>
      </c>
      <c r="E351" s="9">
        <f t="shared" si="212"/>
        <v>0.595505618</v>
      </c>
      <c r="F351" s="9">
        <f t="shared" si="212"/>
        <v>0.5666235446</v>
      </c>
      <c r="G351" s="9">
        <f t="shared" si="212"/>
        <v>0.5707762557</v>
      </c>
      <c r="H351" s="9">
        <f t="shared" si="212"/>
        <v>0.6228813559</v>
      </c>
      <c r="I351" s="9">
        <f t="shared" si="212"/>
        <v>0.5766773163</v>
      </c>
      <c r="J351" s="9">
        <f t="shared" si="212"/>
        <v>0.5847953216</v>
      </c>
    </row>
    <row r="352">
      <c r="A352" s="19" t="s">
        <v>523</v>
      </c>
      <c r="B352" s="9">
        <f>B89/$B87</f>
        <v>0.9307958478</v>
      </c>
      <c r="C352" s="9">
        <f t="shared" ref="C352:J352" si="213">C89/C87</f>
        <v>0.9765886288</v>
      </c>
      <c r="D352" s="9">
        <f t="shared" si="213"/>
        <v>0.4474885845</v>
      </c>
      <c r="E352" s="9">
        <f t="shared" si="213"/>
        <v>0.4531835206</v>
      </c>
      <c r="F352" s="9">
        <f t="shared" si="213"/>
        <v>0.4812419146</v>
      </c>
      <c r="G352" s="9">
        <f t="shared" si="213"/>
        <v>0.4946727549</v>
      </c>
      <c r="H352" s="9">
        <f t="shared" si="213"/>
        <v>0.4915254237</v>
      </c>
      <c r="I352" s="9">
        <f t="shared" si="213"/>
        <v>0.4872204473</v>
      </c>
      <c r="J352" s="9">
        <f t="shared" si="213"/>
        <v>0.4795321637</v>
      </c>
    </row>
    <row r="353">
      <c r="A353" s="19" t="s">
        <v>524</v>
      </c>
      <c r="B353" s="9">
        <f>B90/$B87</f>
        <v>0.9723183391</v>
      </c>
      <c r="C353" s="9">
        <f t="shared" ref="C353:J353" si="214">C90/C87</f>
        <v>0.9799331104</v>
      </c>
      <c r="D353" s="9">
        <f t="shared" si="214"/>
        <v>0.4657534247</v>
      </c>
      <c r="E353" s="9">
        <f t="shared" si="214"/>
        <v>0.4494382022</v>
      </c>
      <c r="F353" s="9">
        <f t="shared" si="214"/>
        <v>0.4825355757</v>
      </c>
      <c r="G353" s="9">
        <f t="shared" si="214"/>
        <v>0.496194825</v>
      </c>
      <c r="H353" s="9">
        <f t="shared" si="214"/>
        <v>0.4851694915</v>
      </c>
      <c r="I353" s="9">
        <f t="shared" si="214"/>
        <v>0.4840255591</v>
      </c>
      <c r="J353" s="9">
        <f t="shared" si="214"/>
        <v>0.4736842105</v>
      </c>
    </row>
    <row r="354">
      <c r="A354" s="19" t="s">
        <v>525</v>
      </c>
      <c r="B354" s="9">
        <f>B91/$B87</f>
        <v>0.9792387543</v>
      </c>
      <c r="C354" s="9">
        <f t="shared" ref="C354:J354" si="215">C91/C87</f>
        <v>0.9966555184</v>
      </c>
      <c r="D354" s="9">
        <f t="shared" si="215"/>
        <v>0.4840182648</v>
      </c>
      <c r="E354" s="9">
        <f t="shared" si="215"/>
        <v>0.4831460674</v>
      </c>
      <c r="F354" s="9">
        <f t="shared" si="215"/>
        <v>0.4799482536</v>
      </c>
      <c r="G354" s="9">
        <f t="shared" si="215"/>
        <v>0.4885844749</v>
      </c>
      <c r="H354" s="9">
        <f t="shared" si="215"/>
        <v>0.5021186441</v>
      </c>
      <c r="I354" s="9">
        <f t="shared" si="215"/>
        <v>0.4856230032</v>
      </c>
      <c r="J354" s="9">
        <f t="shared" si="215"/>
        <v>0.4736842105</v>
      </c>
    </row>
    <row r="355">
      <c r="A355" s="19" t="s">
        <v>526</v>
      </c>
      <c r="B355" s="9">
        <f>B92/$B92</f>
        <v>1</v>
      </c>
      <c r="C355" s="9">
        <f t="shared" ref="C355:J355" si="216">C92/C92</f>
        <v>1</v>
      </c>
      <c r="D355" s="9">
        <f t="shared" si="216"/>
        <v>1</v>
      </c>
      <c r="E355" s="9">
        <f t="shared" si="216"/>
        <v>1</v>
      </c>
      <c r="F355" s="9">
        <f t="shared" si="216"/>
        <v>1</v>
      </c>
      <c r="G355" s="9">
        <f t="shared" si="216"/>
        <v>1</v>
      </c>
      <c r="H355" s="9">
        <f t="shared" si="216"/>
        <v>1</v>
      </c>
      <c r="I355" s="9">
        <f t="shared" si="216"/>
        <v>1</v>
      </c>
      <c r="J355" s="9">
        <f t="shared" si="216"/>
        <v>1</v>
      </c>
    </row>
    <row r="356">
      <c r="A356" s="19" t="s">
        <v>527</v>
      </c>
      <c r="B356" s="9">
        <f>B93/$B92</f>
        <v>2.135574837</v>
      </c>
      <c r="C356" s="9">
        <f t="shared" ref="C356:J356" si="217">C93/C92</f>
        <v>1.880566802</v>
      </c>
      <c r="D356" s="9">
        <f t="shared" si="217"/>
        <v>0.5283540802</v>
      </c>
      <c r="E356" s="9">
        <f t="shared" si="217"/>
        <v>0.5200486027</v>
      </c>
      <c r="F356" s="9">
        <f t="shared" si="217"/>
        <v>0.5138086063</v>
      </c>
      <c r="G356" s="9">
        <f t="shared" si="217"/>
        <v>0.5292887029</v>
      </c>
      <c r="H356" s="9">
        <f t="shared" si="217"/>
        <v>0.5247389923</v>
      </c>
      <c r="I356" s="9">
        <f t="shared" si="217"/>
        <v>0.512773047</v>
      </c>
      <c r="J356" s="9">
        <f t="shared" si="217"/>
        <v>0.5306122449</v>
      </c>
    </row>
    <row r="357">
      <c r="A357" s="19" t="s">
        <v>528</v>
      </c>
      <c r="B357" s="9">
        <f>B94/$B92</f>
        <v>3.204989154</v>
      </c>
      <c r="C357" s="9">
        <f t="shared" ref="C357:J357" si="218">C94/C92</f>
        <v>2.980769231</v>
      </c>
      <c r="D357" s="9">
        <f t="shared" si="218"/>
        <v>0.3015214385</v>
      </c>
      <c r="E357" s="9">
        <f t="shared" si="218"/>
        <v>0.2952612394</v>
      </c>
      <c r="F357" s="9">
        <f t="shared" si="218"/>
        <v>0.2732819525</v>
      </c>
      <c r="G357" s="9">
        <f t="shared" si="218"/>
        <v>0.2928870293</v>
      </c>
      <c r="H357" s="9">
        <f t="shared" si="218"/>
        <v>0.2814344076</v>
      </c>
      <c r="I357" s="9">
        <f t="shared" si="218"/>
        <v>0.2724916698</v>
      </c>
      <c r="J357" s="9">
        <f t="shared" si="218"/>
        <v>0.3040816327</v>
      </c>
    </row>
    <row r="358">
      <c r="A358" s="19" t="s">
        <v>529</v>
      </c>
      <c r="B358" s="9">
        <f>B95/$B92</f>
        <v>5.090021692</v>
      </c>
      <c r="C358" s="9">
        <f t="shared" ref="C358:J358" si="219">C95/C92</f>
        <v>5.199392713</v>
      </c>
      <c r="D358" s="9">
        <f t="shared" si="219"/>
        <v>0.214384509</v>
      </c>
      <c r="E358" s="9">
        <f t="shared" si="219"/>
        <v>0.2065613609</v>
      </c>
      <c r="F358" s="9">
        <f t="shared" si="219"/>
        <v>0.1852922286</v>
      </c>
      <c r="G358" s="9">
        <f t="shared" si="219"/>
        <v>0.2011854951</v>
      </c>
      <c r="H358" s="9">
        <f t="shared" si="219"/>
        <v>0.1979119383</v>
      </c>
      <c r="I358" s="9">
        <f t="shared" si="219"/>
        <v>0.1851166235</v>
      </c>
      <c r="J358" s="9">
        <f t="shared" si="219"/>
        <v>0.2224489796</v>
      </c>
    </row>
    <row r="359">
      <c r="A359" s="19" t="s">
        <v>530</v>
      </c>
      <c r="B359" s="9">
        <f>B96/$B92</f>
        <v>10.08785249</v>
      </c>
      <c r="C359" s="9">
        <f t="shared" ref="C359:J359" si="220">C96/C92</f>
        <v>9.589068826</v>
      </c>
      <c r="D359" s="9">
        <f t="shared" si="220"/>
        <v>0.2171507607</v>
      </c>
      <c r="E359" s="9">
        <f t="shared" si="220"/>
        <v>0.212636695</v>
      </c>
      <c r="F359" s="9">
        <f t="shared" si="220"/>
        <v>0.1817597945</v>
      </c>
      <c r="G359" s="9">
        <f t="shared" si="220"/>
        <v>0.2015341702</v>
      </c>
      <c r="H359" s="9">
        <f t="shared" si="220"/>
        <v>0.1942805266</v>
      </c>
      <c r="I359" s="9">
        <f t="shared" si="220"/>
        <v>0.1851166235</v>
      </c>
      <c r="J359" s="9">
        <f t="shared" si="220"/>
        <v>0.2428571429</v>
      </c>
    </row>
    <row r="360">
      <c r="A360" s="19" t="s">
        <v>531</v>
      </c>
      <c r="B360" s="9">
        <f>B97/$B97</f>
        <v>1</v>
      </c>
      <c r="C360" s="9">
        <f t="shared" ref="C360:J360" si="221">C97/C97</f>
        <v>1</v>
      </c>
      <c r="D360" s="9">
        <f t="shared" si="221"/>
        <v>1</v>
      </c>
      <c r="E360" s="9">
        <f t="shared" si="221"/>
        <v>1</v>
      </c>
      <c r="F360" s="9">
        <f t="shared" si="221"/>
        <v>1</v>
      </c>
      <c r="G360" s="9">
        <f t="shared" si="221"/>
        <v>1</v>
      </c>
      <c r="H360" s="9">
        <f t="shared" si="221"/>
        <v>1</v>
      </c>
      <c r="I360" s="9">
        <f t="shared" si="221"/>
        <v>1</v>
      </c>
      <c r="J360" s="9">
        <f t="shared" si="221"/>
        <v>1</v>
      </c>
    </row>
    <row r="361">
      <c r="A361" s="19" t="s">
        <v>532</v>
      </c>
      <c r="B361" s="9">
        <f>B98/$B97</f>
        <v>1.173611111</v>
      </c>
      <c r="C361" s="9">
        <f t="shared" ref="C361:J361" si="222">C98/C97</f>
        <v>1.132450331</v>
      </c>
      <c r="D361" s="9">
        <f t="shared" si="222"/>
        <v>0.623853211</v>
      </c>
      <c r="E361" s="9">
        <f t="shared" si="222"/>
        <v>0.6181818182</v>
      </c>
      <c r="F361" s="9">
        <f t="shared" si="222"/>
        <v>0.6090909091</v>
      </c>
      <c r="G361" s="9">
        <f t="shared" si="222"/>
        <v>0.6438356164</v>
      </c>
      <c r="H361" s="9">
        <f t="shared" si="222"/>
        <v>0.6621621622</v>
      </c>
      <c r="I361" s="9">
        <f t="shared" si="222"/>
        <v>0.6388888889</v>
      </c>
      <c r="J361" s="9">
        <f t="shared" si="222"/>
        <v>0.6071428571</v>
      </c>
    </row>
    <row r="362">
      <c r="A362" s="19" t="s">
        <v>533</v>
      </c>
      <c r="B362" s="9">
        <f>B99/$B97</f>
        <v>1.347222222</v>
      </c>
      <c r="C362" s="9">
        <f t="shared" ref="C362:J362" si="223">C99/C97</f>
        <v>1.470198675</v>
      </c>
      <c r="D362" s="9">
        <f t="shared" si="223"/>
        <v>0.4495412844</v>
      </c>
      <c r="E362" s="9">
        <f t="shared" si="223"/>
        <v>0.4454545455</v>
      </c>
      <c r="F362" s="9">
        <f t="shared" si="223"/>
        <v>0.4181818182</v>
      </c>
      <c r="G362" s="9">
        <f t="shared" si="223"/>
        <v>0.4657534247</v>
      </c>
      <c r="H362" s="9">
        <f t="shared" si="223"/>
        <v>0.4662162162</v>
      </c>
      <c r="I362" s="9">
        <f t="shared" si="223"/>
        <v>0.4074074074</v>
      </c>
      <c r="J362" s="9">
        <f t="shared" si="223"/>
        <v>0.4017857143</v>
      </c>
    </row>
    <row r="363">
      <c r="A363" s="19" t="s">
        <v>534</v>
      </c>
      <c r="B363" s="9">
        <f>B100/$B97</f>
        <v>1.694444444</v>
      </c>
      <c r="C363" s="9">
        <f t="shared" ref="C363:J363" si="224">C100/C97</f>
        <v>1.642384106</v>
      </c>
      <c r="D363" s="9">
        <f t="shared" si="224"/>
        <v>0.3394495413</v>
      </c>
      <c r="E363" s="9">
        <f t="shared" si="224"/>
        <v>0.3363636364</v>
      </c>
      <c r="F363" s="9">
        <f t="shared" si="224"/>
        <v>0.3454545455</v>
      </c>
      <c r="G363" s="9">
        <f t="shared" si="224"/>
        <v>0.404109589</v>
      </c>
      <c r="H363" s="9">
        <f t="shared" si="224"/>
        <v>0.3986486486</v>
      </c>
      <c r="I363" s="9">
        <f t="shared" si="224"/>
        <v>0.3148148148</v>
      </c>
      <c r="J363" s="9">
        <f t="shared" si="224"/>
        <v>0.3214285714</v>
      </c>
    </row>
    <row r="364">
      <c r="A364" s="19" t="s">
        <v>535</v>
      </c>
      <c r="B364" s="9">
        <f>B101/$B97</f>
        <v>1.791666667</v>
      </c>
      <c r="C364" s="9">
        <f t="shared" ref="C364:J364" si="225">C101/C97</f>
        <v>1.80794702</v>
      </c>
      <c r="D364" s="9">
        <f t="shared" si="225"/>
        <v>0.3577981651</v>
      </c>
      <c r="E364" s="9">
        <f t="shared" si="225"/>
        <v>0.3454545455</v>
      </c>
      <c r="F364" s="9">
        <f t="shared" si="225"/>
        <v>0.3545454545</v>
      </c>
      <c r="G364" s="9">
        <f t="shared" si="225"/>
        <v>0.4109589041</v>
      </c>
      <c r="H364" s="9">
        <f t="shared" si="225"/>
        <v>0.4054054054</v>
      </c>
      <c r="I364" s="9">
        <f t="shared" si="225"/>
        <v>0.3333333333</v>
      </c>
      <c r="J364" s="9">
        <f t="shared" si="225"/>
        <v>0.3303571429</v>
      </c>
    </row>
    <row r="365">
      <c r="A365" s="19" t="s">
        <v>536</v>
      </c>
      <c r="B365" s="9">
        <f>B102/$B102</f>
        <v>1</v>
      </c>
      <c r="C365" s="9">
        <f t="shared" ref="C365:J365" si="226">C102/C102</f>
        <v>1</v>
      </c>
      <c r="D365" s="9">
        <f t="shared" si="226"/>
        <v>1</v>
      </c>
      <c r="E365" s="9">
        <f t="shared" si="226"/>
        <v>1</v>
      </c>
      <c r="F365" s="9">
        <f t="shared" si="226"/>
        <v>1</v>
      </c>
      <c r="G365" s="9">
        <f t="shared" si="226"/>
        <v>1</v>
      </c>
      <c r="H365" s="9">
        <f t="shared" si="226"/>
        <v>1</v>
      </c>
      <c r="I365" s="9">
        <f t="shared" si="226"/>
        <v>1</v>
      </c>
      <c r="J365" s="9">
        <f t="shared" si="226"/>
        <v>1</v>
      </c>
    </row>
    <row r="366">
      <c r="A366" s="19" t="s">
        <v>537</v>
      </c>
      <c r="B366" s="9">
        <f>B103/$B102</f>
        <v>0.5402726146</v>
      </c>
      <c r="C366" s="9">
        <f t="shared" ref="C366:J366" si="227">C103/C102</f>
        <v>0.5392156863</v>
      </c>
      <c r="D366" s="9">
        <f t="shared" si="227"/>
        <v>0.5146871009</v>
      </c>
      <c r="E366" s="9">
        <f t="shared" si="227"/>
        <v>0.5173210162</v>
      </c>
      <c r="F366" s="9">
        <f t="shared" si="227"/>
        <v>0.5048092869</v>
      </c>
      <c r="G366" s="9">
        <f t="shared" si="227"/>
        <v>0.498349835</v>
      </c>
      <c r="H366" s="9">
        <f t="shared" si="227"/>
        <v>0.5114835506</v>
      </c>
      <c r="I366" s="9">
        <f t="shared" si="227"/>
        <v>0.4889629321</v>
      </c>
      <c r="J366" s="9">
        <f t="shared" si="227"/>
        <v>0.5362318841</v>
      </c>
    </row>
    <row r="367">
      <c r="A367" s="19" t="s">
        <v>538</v>
      </c>
      <c r="B367" s="9">
        <f>B104/$B102</f>
        <v>0.375464684</v>
      </c>
      <c r="C367" s="9">
        <f t="shared" ref="C367:J367" si="228">C104/C102</f>
        <v>0.381127451</v>
      </c>
      <c r="D367" s="9">
        <f t="shared" si="228"/>
        <v>0.275862069</v>
      </c>
      <c r="E367" s="9">
        <f t="shared" si="228"/>
        <v>0.2771362587</v>
      </c>
      <c r="F367" s="9">
        <f t="shared" si="228"/>
        <v>0.2706467662</v>
      </c>
      <c r="G367" s="9">
        <f t="shared" si="228"/>
        <v>0.2648514851</v>
      </c>
      <c r="H367" s="9">
        <f t="shared" si="228"/>
        <v>0.268777157</v>
      </c>
      <c r="I367" s="9">
        <f t="shared" si="228"/>
        <v>0.2628071637</v>
      </c>
      <c r="J367" s="9">
        <f t="shared" si="228"/>
        <v>0.2874396135</v>
      </c>
    </row>
    <row r="368">
      <c r="A368" s="19" t="s">
        <v>539</v>
      </c>
      <c r="B368" s="9">
        <f>B105/$B102</f>
        <v>0.6741016109</v>
      </c>
      <c r="C368" s="9">
        <f t="shared" ref="C368:J368" si="229">C105/C102</f>
        <v>0.6801470588</v>
      </c>
      <c r="D368" s="9">
        <f t="shared" si="229"/>
        <v>0.1685823755</v>
      </c>
      <c r="E368" s="9">
        <f t="shared" si="229"/>
        <v>0.1709006928</v>
      </c>
      <c r="F368" s="9">
        <f t="shared" si="229"/>
        <v>0.1605306799</v>
      </c>
      <c r="G368" s="9">
        <f t="shared" si="229"/>
        <v>0.1596534653</v>
      </c>
      <c r="H368" s="9">
        <f t="shared" si="229"/>
        <v>0.1750465549</v>
      </c>
      <c r="I368" s="9">
        <f t="shared" si="229"/>
        <v>0.1599333611</v>
      </c>
      <c r="J368" s="9">
        <f t="shared" si="229"/>
        <v>0.1884057971</v>
      </c>
    </row>
    <row r="369">
      <c r="A369" s="19" t="s">
        <v>540</v>
      </c>
      <c r="B369" s="9">
        <f>B106/$B102</f>
        <v>1.841387856</v>
      </c>
      <c r="C369" s="9">
        <f t="shared" ref="C369:J369" si="230">C106/C102</f>
        <v>1.850490196</v>
      </c>
      <c r="D369" s="9">
        <f t="shared" si="230"/>
        <v>0.1558109834</v>
      </c>
      <c r="E369" s="9">
        <f t="shared" si="230"/>
        <v>0.1709006928</v>
      </c>
      <c r="F369" s="9">
        <f t="shared" si="230"/>
        <v>0.1585406302</v>
      </c>
      <c r="G369" s="9">
        <f t="shared" si="230"/>
        <v>0.1679042904</v>
      </c>
      <c r="H369" s="9">
        <f t="shared" si="230"/>
        <v>0.1688392303</v>
      </c>
      <c r="I369" s="9">
        <f t="shared" si="230"/>
        <v>0.1649312786</v>
      </c>
      <c r="J369" s="9">
        <f t="shared" si="230"/>
        <v>0.2053140097</v>
      </c>
    </row>
    <row r="370">
      <c r="A370" s="19" t="s">
        <v>541</v>
      </c>
      <c r="B370" s="9">
        <f>B107/$B107</f>
        <v>1</v>
      </c>
      <c r="C370" s="9">
        <f t="shared" ref="C370:J370" si="231">C107/C107</f>
        <v>1</v>
      </c>
      <c r="D370" s="9">
        <f t="shared" si="231"/>
        <v>1</v>
      </c>
      <c r="E370" s="9">
        <f t="shared" si="231"/>
        <v>1</v>
      </c>
      <c r="F370" s="9">
        <f t="shared" si="231"/>
        <v>1</v>
      </c>
      <c r="G370" s="9">
        <f t="shared" si="231"/>
        <v>1</v>
      </c>
      <c r="H370" s="9">
        <f t="shared" si="231"/>
        <v>1</v>
      </c>
      <c r="I370" s="9">
        <f t="shared" si="231"/>
        <v>1</v>
      </c>
      <c r="J370" s="9">
        <f t="shared" si="231"/>
        <v>1</v>
      </c>
    </row>
    <row r="371">
      <c r="A371" s="19" t="s">
        <v>542</v>
      </c>
      <c r="B371" s="9">
        <f>B108/$B107</f>
        <v>0.6817102138</v>
      </c>
      <c r="C371" s="9">
        <f t="shared" ref="C371:J371" si="232">C108/C107</f>
        <v>0.6586538462</v>
      </c>
      <c r="D371" s="9">
        <f t="shared" si="232"/>
        <v>0.5076530612</v>
      </c>
      <c r="E371" s="9">
        <f t="shared" si="232"/>
        <v>0.509569378</v>
      </c>
      <c r="F371" s="9">
        <f t="shared" si="232"/>
        <v>0.5030534351</v>
      </c>
      <c r="G371" s="9">
        <f t="shared" si="232"/>
        <v>0.5022381379</v>
      </c>
      <c r="H371" s="9">
        <f t="shared" si="232"/>
        <v>0.5024813896</v>
      </c>
      <c r="I371" s="9">
        <f t="shared" si="232"/>
        <v>0.504587156</v>
      </c>
      <c r="J371" s="9">
        <f t="shared" si="232"/>
        <v>0.5020408163</v>
      </c>
    </row>
    <row r="372">
      <c r="A372" s="19" t="s">
        <v>543</v>
      </c>
      <c r="B372" s="9">
        <f>B109/$B107</f>
        <v>0.7624703088</v>
      </c>
      <c r="C372" s="9">
        <f t="shared" ref="C372:J372" si="233">C109/C107</f>
        <v>0.8485576923</v>
      </c>
      <c r="D372" s="9">
        <f t="shared" si="233"/>
        <v>0.2729591837</v>
      </c>
      <c r="E372" s="9">
        <f t="shared" si="233"/>
        <v>0.2655502392</v>
      </c>
      <c r="F372" s="9">
        <f t="shared" si="233"/>
        <v>0.2641221374</v>
      </c>
      <c r="G372" s="9">
        <f t="shared" si="233"/>
        <v>0.2658907789</v>
      </c>
      <c r="H372" s="9">
        <f t="shared" si="233"/>
        <v>0.2642679901</v>
      </c>
      <c r="I372" s="9">
        <f t="shared" si="233"/>
        <v>0.2623853211</v>
      </c>
      <c r="J372" s="9">
        <f t="shared" si="233"/>
        <v>0.2653061224</v>
      </c>
    </row>
    <row r="373">
      <c r="A373" s="19" t="s">
        <v>544</v>
      </c>
      <c r="B373" s="9">
        <f>B110/$B107</f>
        <v>1.247030879</v>
      </c>
      <c r="C373" s="9">
        <f t="shared" ref="C373:J373" si="234">C110/C107</f>
        <v>1.334134615</v>
      </c>
      <c r="D373" s="9">
        <f t="shared" si="234"/>
        <v>0.1734693878</v>
      </c>
      <c r="E373" s="9">
        <f t="shared" si="234"/>
        <v>0.1866028708</v>
      </c>
      <c r="F373" s="9">
        <f t="shared" si="234"/>
        <v>0.1564885496</v>
      </c>
      <c r="G373" s="9">
        <f t="shared" si="234"/>
        <v>0.1593554163</v>
      </c>
      <c r="H373" s="9">
        <f t="shared" si="234"/>
        <v>0.158808933</v>
      </c>
      <c r="I373" s="9">
        <f t="shared" si="234"/>
        <v>0.1605504587</v>
      </c>
      <c r="J373" s="9">
        <f t="shared" si="234"/>
        <v>0.1836734694</v>
      </c>
    </row>
    <row r="374">
      <c r="A374" s="19" t="s">
        <v>545</v>
      </c>
      <c r="B374" s="9">
        <f>B111/$B107</f>
        <v>1.622327791</v>
      </c>
      <c r="C374" s="9">
        <f t="shared" ref="C374:J374" si="235">C111/C107</f>
        <v>1.706730769</v>
      </c>
      <c r="D374" s="9">
        <f t="shared" si="235"/>
        <v>0.1581632653</v>
      </c>
      <c r="E374" s="9">
        <f t="shared" si="235"/>
        <v>0.1578947368</v>
      </c>
      <c r="F374" s="9">
        <f t="shared" si="235"/>
        <v>0.1511450382</v>
      </c>
      <c r="G374" s="9">
        <f t="shared" si="235"/>
        <v>0.1566696509</v>
      </c>
      <c r="H374" s="9">
        <f t="shared" si="235"/>
        <v>0.1538461538</v>
      </c>
      <c r="I374" s="9">
        <f t="shared" si="235"/>
        <v>0.1541284404</v>
      </c>
      <c r="J374" s="9">
        <f t="shared" si="235"/>
        <v>0.1591836735</v>
      </c>
    </row>
    <row r="375">
      <c r="A375" s="19" t="s">
        <v>546</v>
      </c>
      <c r="B375" s="9">
        <f>B112/$B112</f>
        <v>1</v>
      </c>
      <c r="C375" s="9">
        <f t="shared" ref="C375:J375" si="236">C112/C112</f>
        <v>1</v>
      </c>
      <c r="D375" s="9">
        <f t="shared" si="236"/>
        <v>1</v>
      </c>
      <c r="E375" s="9">
        <f t="shared" si="236"/>
        <v>1</v>
      </c>
      <c r="F375" s="9">
        <f t="shared" si="236"/>
        <v>1</v>
      </c>
      <c r="G375" s="9">
        <f t="shared" si="236"/>
        <v>1</v>
      </c>
      <c r="H375" s="9">
        <f t="shared" si="236"/>
        <v>1</v>
      </c>
      <c r="I375" s="9">
        <f t="shared" si="236"/>
        <v>1</v>
      </c>
      <c r="J375" s="9">
        <f t="shared" si="236"/>
        <v>1</v>
      </c>
    </row>
    <row r="376">
      <c r="A376" s="19" t="s">
        <v>547</v>
      </c>
      <c r="B376" s="9">
        <f>B113/$B112</f>
        <v>0.6100840336</v>
      </c>
      <c r="C376" s="9">
        <f t="shared" ref="C376:J376" si="237">C113/C112</f>
        <v>0.6072607261</v>
      </c>
      <c r="D376" s="9">
        <f t="shared" si="237"/>
        <v>0.5370675453</v>
      </c>
      <c r="E376" s="9">
        <f t="shared" si="237"/>
        <v>0.5371428571</v>
      </c>
      <c r="F376" s="9">
        <f t="shared" si="237"/>
        <v>0.5272003538</v>
      </c>
      <c r="G376" s="9">
        <f t="shared" si="237"/>
        <v>0.539147671</v>
      </c>
      <c r="H376" s="9">
        <f t="shared" si="237"/>
        <v>0.5265515035</v>
      </c>
      <c r="I376" s="9">
        <f t="shared" si="237"/>
        <v>0.5318924618</v>
      </c>
      <c r="J376" s="9">
        <f t="shared" si="237"/>
        <v>0.5415860735</v>
      </c>
    </row>
    <row r="377">
      <c r="A377" s="19" t="s">
        <v>548</v>
      </c>
      <c r="B377" s="9">
        <f>B114/$B112</f>
        <v>0.5764705882</v>
      </c>
      <c r="C377" s="9">
        <f t="shared" ref="C377:J377" si="238">C114/C112</f>
        <v>0.5858085809</v>
      </c>
      <c r="D377" s="9">
        <f t="shared" si="238"/>
        <v>0.3047775947</v>
      </c>
      <c r="E377" s="9">
        <f t="shared" si="238"/>
        <v>0.3085714286</v>
      </c>
      <c r="F377" s="9">
        <f t="shared" si="238"/>
        <v>0.2998673153</v>
      </c>
      <c r="G377" s="9">
        <f t="shared" si="238"/>
        <v>0.3057482656</v>
      </c>
      <c r="H377" s="9">
        <f t="shared" si="238"/>
        <v>0.3019833653</v>
      </c>
      <c r="I377" s="9">
        <f t="shared" si="238"/>
        <v>0.3015287296</v>
      </c>
      <c r="J377" s="9">
        <f t="shared" si="238"/>
        <v>0.3036750484</v>
      </c>
    </row>
    <row r="378">
      <c r="A378" s="19" t="s">
        <v>549</v>
      </c>
      <c r="B378" s="9">
        <f>B115/$B112</f>
        <v>0.8285714286</v>
      </c>
      <c r="C378" s="9">
        <f t="shared" ref="C378:J378" si="239">C115/C112</f>
        <v>0.8333333333</v>
      </c>
      <c r="D378" s="9">
        <f t="shared" si="239"/>
        <v>0.2042833608</v>
      </c>
      <c r="E378" s="9">
        <f t="shared" si="239"/>
        <v>0.2071428571</v>
      </c>
      <c r="F378" s="9">
        <f t="shared" si="239"/>
        <v>0.1950464396</v>
      </c>
      <c r="G378" s="9">
        <f t="shared" si="239"/>
        <v>0.2021803766</v>
      </c>
      <c r="H378" s="9">
        <f t="shared" si="239"/>
        <v>0.1989763276</v>
      </c>
      <c r="I378" s="9">
        <f t="shared" si="239"/>
        <v>0.1992619926</v>
      </c>
      <c r="J378" s="9">
        <f t="shared" si="239"/>
        <v>0.2108317215</v>
      </c>
    </row>
    <row r="379">
      <c r="A379" s="19" t="s">
        <v>550</v>
      </c>
      <c r="B379" s="9">
        <f>B116/$B112</f>
        <v>0.974789916</v>
      </c>
      <c r="C379" s="9">
        <f t="shared" ref="C379:J379" si="240">C116/C112</f>
        <v>1.00660066</v>
      </c>
      <c r="D379" s="9">
        <f t="shared" si="240"/>
        <v>0.2125205931</v>
      </c>
      <c r="E379" s="9">
        <f t="shared" si="240"/>
        <v>0.2157142857</v>
      </c>
      <c r="F379" s="9">
        <f t="shared" si="240"/>
        <v>0.1950464396</v>
      </c>
      <c r="G379" s="9">
        <f t="shared" si="240"/>
        <v>0.2021803766</v>
      </c>
      <c r="H379" s="9">
        <f t="shared" si="240"/>
        <v>0.197696737</v>
      </c>
      <c r="I379" s="9">
        <f t="shared" si="240"/>
        <v>0.1992619926</v>
      </c>
      <c r="J379" s="9">
        <f t="shared" si="240"/>
        <v>0.2147001934</v>
      </c>
    </row>
    <row r="380">
      <c r="A380" s="19" t="s">
        <v>551</v>
      </c>
      <c r="B380" s="9">
        <f>B117/$B117</f>
        <v>1</v>
      </c>
      <c r="C380" s="9">
        <f t="shared" ref="C380:J380" si="241">C117/C117</f>
        <v>1</v>
      </c>
      <c r="D380" s="9">
        <f t="shared" si="241"/>
        <v>1</v>
      </c>
      <c r="E380" s="9">
        <f t="shared" si="241"/>
        <v>1</v>
      </c>
      <c r="F380" s="9">
        <f t="shared" si="241"/>
        <v>1</v>
      </c>
      <c r="G380" s="9">
        <f t="shared" si="241"/>
        <v>1</v>
      </c>
      <c r="H380" s="9">
        <f t="shared" si="241"/>
        <v>1</v>
      </c>
      <c r="I380" s="9">
        <f t="shared" si="241"/>
        <v>1</v>
      </c>
      <c r="J380" s="9">
        <f t="shared" si="241"/>
        <v>1</v>
      </c>
    </row>
    <row r="381">
      <c r="A381" s="19" t="s">
        <v>552</v>
      </c>
      <c r="B381" s="9">
        <f>B118/$B117</f>
        <v>1</v>
      </c>
      <c r="C381" s="9">
        <f t="shared" ref="C381:J381" si="242">C118/C117</f>
        <v>1.142857143</v>
      </c>
      <c r="D381" s="9">
        <f t="shared" si="242"/>
        <v>1</v>
      </c>
      <c r="E381" s="9">
        <f t="shared" si="242"/>
        <v>1.142857143</v>
      </c>
      <c r="F381" s="9">
        <f t="shared" si="242"/>
        <v>1</v>
      </c>
      <c r="G381" s="9">
        <f t="shared" si="242"/>
        <v>1</v>
      </c>
      <c r="H381" s="9">
        <f t="shared" si="242"/>
        <v>1</v>
      </c>
      <c r="I381" s="9">
        <f t="shared" si="242"/>
        <v>1</v>
      </c>
      <c r="J381" s="9">
        <f t="shared" si="242"/>
        <v>1.142857143</v>
      </c>
    </row>
    <row r="382">
      <c r="A382" s="19" t="s">
        <v>553</v>
      </c>
      <c r="B382" s="9">
        <f>B119/$B117</f>
        <v>1</v>
      </c>
      <c r="C382" s="9">
        <f t="shared" ref="C382:J382" si="243">C119/C117</f>
        <v>1</v>
      </c>
      <c r="D382" s="9">
        <f t="shared" si="243"/>
        <v>1</v>
      </c>
      <c r="E382" s="9">
        <f t="shared" si="243"/>
        <v>1</v>
      </c>
      <c r="F382" s="9">
        <f t="shared" si="243"/>
        <v>1</v>
      </c>
      <c r="G382" s="9">
        <f t="shared" si="243"/>
        <v>0.875</v>
      </c>
      <c r="H382" s="9">
        <f t="shared" si="243"/>
        <v>1</v>
      </c>
      <c r="I382" s="9">
        <f t="shared" si="243"/>
        <v>1</v>
      </c>
      <c r="J382" s="9">
        <f t="shared" si="243"/>
        <v>1.142857143</v>
      </c>
    </row>
    <row r="383">
      <c r="A383" s="19" t="s">
        <v>554</v>
      </c>
      <c r="B383" s="9">
        <f>B120/$B117</f>
        <v>1</v>
      </c>
      <c r="C383" s="9">
        <f t="shared" ref="C383:J383" si="244">C120/C117</f>
        <v>1</v>
      </c>
      <c r="D383" s="9">
        <f t="shared" si="244"/>
        <v>1</v>
      </c>
      <c r="E383" s="9">
        <f t="shared" si="244"/>
        <v>1</v>
      </c>
      <c r="F383" s="9">
        <f t="shared" si="244"/>
        <v>1</v>
      </c>
      <c r="G383" s="9">
        <f t="shared" si="244"/>
        <v>1</v>
      </c>
      <c r="H383" s="9">
        <f t="shared" si="244"/>
        <v>1</v>
      </c>
      <c r="I383" s="9">
        <f t="shared" si="244"/>
        <v>1</v>
      </c>
      <c r="J383" s="9">
        <f t="shared" si="244"/>
        <v>1</v>
      </c>
    </row>
    <row r="384">
      <c r="A384" s="19" t="s">
        <v>555</v>
      </c>
      <c r="B384" s="9">
        <f>B121/$B117</f>
        <v>1</v>
      </c>
      <c r="C384" s="9">
        <f t="shared" ref="C384:J384" si="245">C121/C117</f>
        <v>1</v>
      </c>
      <c r="D384" s="9">
        <f t="shared" si="245"/>
        <v>1</v>
      </c>
      <c r="E384" s="9">
        <f t="shared" si="245"/>
        <v>1.142857143</v>
      </c>
      <c r="F384" s="9">
        <f t="shared" si="245"/>
        <v>1.142857143</v>
      </c>
      <c r="G384" s="9">
        <f t="shared" si="245"/>
        <v>1</v>
      </c>
      <c r="H384" s="9">
        <f t="shared" si="245"/>
        <v>1.142857143</v>
      </c>
      <c r="I384" s="9">
        <f t="shared" si="245"/>
        <v>1.142857143</v>
      </c>
      <c r="J384" s="9">
        <f t="shared" si="245"/>
        <v>1</v>
      </c>
    </row>
    <row r="387">
      <c r="B387" s="1" t="s">
        <v>427</v>
      </c>
      <c r="C387" s="1" t="s">
        <v>428</v>
      </c>
      <c r="D387" s="1" t="s">
        <v>429</v>
      </c>
      <c r="E387" s="1" t="s">
        <v>430</v>
      </c>
      <c r="F387" s="1" t="s">
        <v>431</v>
      </c>
      <c r="G387" s="1" t="s">
        <v>432</v>
      </c>
      <c r="H387" s="1" t="s">
        <v>433</v>
      </c>
      <c r="I387" s="1" t="s">
        <v>434</v>
      </c>
      <c r="J387" s="1" t="s">
        <v>435</v>
      </c>
    </row>
    <row r="388">
      <c r="A388" s="1" t="s">
        <v>561</v>
      </c>
      <c r="B388" s="1">
        <v>0.01</v>
      </c>
      <c r="C388" s="1">
        <v>0.01</v>
      </c>
      <c r="D388" s="1">
        <v>0.02</v>
      </c>
      <c r="E388" s="1">
        <v>0.03</v>
      </c>
      <c r="F388" s="1">
        <v>0.02</v>
      </c>
      <c r="G388" s="1">
        <v>0.02</v>
      </c>
      <c r="H388" s="1">
        <v>0.01</v>
      </c>
      <c r="I388" s="1">
        <v>0.04</v>
      </c>
      <c r="J388" s="1">
        <v>0.02</v>
      </c>
    </row>
    <row r="389">
      <c r="A389" s="1" t="s">
        <v>562</v>
      </c>
      <c r="B389" s="1">
        <v>0.01</v>
      </c>
      <c r="C389" s="1">
        <v>0.01</v>
      </c>
      <c r="D389" s="1">
        <v>0.02</v>
      </c>
      <c r="E389" s="1">
        <v>0.02</v>
      </c>
      <c r="F389" s="1">
        <v>0.01</v>
      </c>
      <c r="G389" s="1">
        <v>0.02</v>
      </c>
      <c r="H389" s="1">
        <v>0.02</v>
      </c>
      <c r="I389" s="1">
        <v>0.04</v>
      </c>
      <c r="J389" s="1">
        <v>0.01</v>
      </c>
    </row>
    <row r="390">
      <c r="A390" s="1" t="s">
        <v>563</v>
      </c>
      <c r="B390" s="1">
        <v>0.01</v>
      </c>
      <c r="C390" s="1">
        <v>0.02</v>
      </c>
      <c r="D390" s="1">
        <v>0.04</v>
      </c>
      <c r="E390" s="1">
        <v>0.01</v>
      </c>
      <c r="F390" s="1">
        <v>0.01</v>
      </c>
      <c r="G390" s="1">
        <v>0.02</v>
      </c>
      <c r="H390" s="1">
        <v>0.02</v>
      </c>
      <c r="I390" s="1">
        <v>0.02</v>
      </c>
      <c r="J390" s="1">
        <v>0.02</v>
      </c>
    </row>
    <row r="391">
      <c r="A391" s="1" t="s">
        <v>564</v>
      </c>
      <c r="B391" s="1">
        <v>0.01</v>
      </c>
      <c r="C391" s="1">
        <v>0.02</v>
      </c>
      <c r="D391" s="1">
        <v>0.03</v>
      </c>
      <c r="E391" s="1">
        <v>0.01</v>
      </c>
      <c r="F391" s="1">
        <v>0.02</v>
      </c>
      <c r="G391" s="1">
        <v>0.02</v>
      </c>
      <c r="H391" s="1">
        <v>0.02</v>
      </c>
      <c r="I391" s="1">
        <v>0.04</v>
      </c>
      <c r="J391" s="1">
        <v>0.02</v>
      </c>
    </row>
    <row r="392">
      <c r="A392" s="1" t="s">
        <v>565</v>
      </c>
      <c r="B392" s="1">
        <v>0.01</v>
      </c>
      <c r="C392" s="1">
        <v>0.01</v>
      </c>
      <c r="D392" s="1">
        <v>0.01</v>
      </c>
      <c r="E392" s="1">
        <v>0.01</v>
      </c>
      <c r="F392" s="1">
        <v>0.01</v>
      </c>
      <c r="G392" s="1">
        <v>0.02</v>
      </c>
      <c r="H392" s="1">
        <v>0.04</v>
      </c>
      <c r="I392" s="1">
        <v>0.02</v>
      </c>
      <c r="J392" s="1">
        <v>0.02</v>
      </c>
    </row>
    <row r="393">
      <c r="A393" s="1" t="s">
        <v>566</v>
      </c>
      <c r="B393" s="1">
        <v>1.43</v>
      </c>
      <c r="C393" s="1">
        <v>1.51</v>
      </c>
      <c r="D393" s="1">
        <v>1.11</v>
      </c>
      <c r="E393" s="1">
        <v>1.39</v>
      </c>
      <c r="F393" s="1">
        <v>5.06</v>
      </c>
      <c r="G393" s="1">
        <v>4.87</v>
      </c>
      <c r="H393" s="1">
        <v>3.54</v>
      </c>
      <c r="I393" s="1">
        <v>4.63</v>
      </c>
      <c r="J393" s="1">
        <v>1.12</v>
      </c>
    </row>
    <row r="394">
      <c r="A394" s="1" t="s">
        <v>567</v>
      </c>
      <c r="B394" s="1">
        <v>1.21</v>
      </c>
      <c r="C394" s="1">
        <v>1.26</v>
      </c>
      <c r="D394" s="1">
        <v>0.75</v>
      </c>
      <c r="E394" s="1">
        <v>0.94</v>
      </c>
      <c r="F394" s="1">
        <v>3.2</v>
      </c>
      <c r="G394" s="1">
        <v>3.07</v>
      </c>
      <c r="H394" s="1">
        <v>2.31</v>
      </c>
      <c r="I394" s="1">
        <v>2.98</v>
      </c>
      <c r="J394" s="1">
        <v>0.75</v>
      </c>
    </row>
    <row r="395">
      <c r="A395" s="1" t="s">
        <v>568</v>
      </c>
      <c r="B395" s="1">
        <v>1.36</v>
      </c>
      <c r="C395" s="1">
        <v>1.45</v>
      </c>
      <c r="D395" s="1">
        <v>0.56</v>
      </c>
      <c r="E395" s="1">
        <v>0.69</v>
      </c>
      <c r="F395" s="1">
        <v>2.21</v>
      </c>
      <c r="G395" s="1">
        <v>2.25</v>
      </c>
      <c r="H395" s="1">
        <v>1.66</v>
      </c>
      <c r="I395" s="1">
        <v>2.12</v>
      </c>
      <c r="J395" s="1">
        <v>0.58</v>
      </c>
    </row>
    <row r="396">
      <c r="A396" s="1" t="s">
        <v>569</v>
      </c>
      <c r="B396" s="1">
        <v>1.64</v>
      </c>
      <c r="C396" s="1">
        <v>1.77</v>
      </c>
      <c r="D396" s="1">
        <v>0.49</v>
      </c>
      <c r="E396" s="1">
        <v>0.59</v>
      </c>
      <c r="F396" s="1">
        <v>1.81</v>
      </c>
      <c r="G396" s="1">
        <v>1.78</v>
      </c>
      <c r="H396" s="1">
        <v>1.35</v>
      </c>
      <c r="I396" s="1">
        <v>1.72</v>
      </c>
      <c r="J396" s="1">
        <v>0.5</v>
      </c>
    </row>
    <row r="397">
      <c r="A397" s="1" t="s">
        <v>570</v>
      </c>
      <c r="B397" s="1">
        <v>1.7</v>
      </c>
      <c r="C397" s="1">
        <v>1.84</v>
      </c>
      <c r="D397" s="1">
        <v>0.49</v>
      </c>
      <c r="E397" s="1">
        <v>0.62</v>
      </c>
      <c r="F397" s="1">
        <v>1.79</v>
      </c>
      <c r="G397" s="1">
        <v>1.79</v>
      </c>
      <c r="H397" s="1">
        <v>1.34</v>
      </c>
      <c r="I397" s="1">
        <v>1.69</v>
      </c>
      <c r="J397" s="1">
        <v>0.5</v>
      </c>
    </row>
    <row r="398">
      <c r="A398" s="1" t="s">
        <v>571</v>
      </c>
      <c r="B398" s="1">
        <v>0.02</v>
      </c>
      <c r="C398" s="1">
        <v>0.03</v>
      </c>
      <c r="D398" s="1">
        <v>0.04</v>
      </c>
      <c r="E398" s="1">
        <v>0.02</v>
      </c>
      <c r="F398" s="1">
        <v>0.02</v>
      </c>
      <c r="G398" s="1">
        <v>0.03</v>
      </c>
      <c r="H398" s="1">
        <v>0.04</v>
      </c>
      <c r="I398" s="1">
        <v>0.03</v>
      </c>
      <c r="J398" s="1">
        <v>0.02</v>
      </c>
    </row>
    <row r="399">
      <c r="A399" s="1" t="s">
        <v>572</v>
      </c>
      <c r="B399" s="1">
        <v>0.02</v>
      </c>
      <c r="C399" s="1">
        <v>0.02</v>
      </c>
      <c r="D399" s="1">
        <v>0.04</v>
      </c>
      <c r="E399" s="1">
        <v>0.05</v>
      </c>
      <c r="F399" s="1">
        <v>0.02</v>
      </c>
      <c r="G399" s="1">
        <v>0.07</v>
      </c>
      <c r="H399" s="1">
        <v>0.03</v>
      </c>
      <c r="I399" s="1">
        <v>0.03</v>
      </c>
      <c r="J399" s="1">
        <v>0.03</v>
      </c>
    </row>
    <row r="400">
      <c r="A400" s="1" t="s">
        <v>573</v>
      </c>
      <c r="B400" s="1">
        <v>0.02</v>
      </c>
      <c r="C400" s="1">
        <v>0.02</v>
      </c>
      <c r="D400" s="1">
        <v>0.03</v>
      </c>
      <c r="E400" s="1">
        <v>0.03</v>
      </c>
      <c r="F400" s="1">
        <v>0.05</v>
      </c>
      <c r="G400" s="1">
        <v>0.03</v>
      </c>
      <c r="H400" s="1">
        <v>0.03</v>
      </c>
      <c r="I400" s="1">
        <v>0.03</v>
      </c>
      <c r="J400" s="1">
        <v>0.03</v>
      </c>
    </row>
    <row r="401">
      <c r="A401" s="1" t="s">
        <v>574</v>
      </c>
      <c r="B401" s="1">
        <v>0.02</v>
      </c>
      <c r="C401" s="1">
        <v>0.03</v>
      </c>
      <c r="D401" s="1">
        <v>0.03</v>
      </c>
      <c r="E401" s="1">
        <v>0.04</v>
      </c>
      <c r="F401" s="1">
        <v>0.03</v>
      </c>
      <c r="G401" s="1">
        <v>0.04</v>
      </c>
      <c r="H401" s="1">
        <v>0.04</v>
      </c>
      <c r="I401" s="1">
        <v>0.07</v>
      </c>
      <c r="J401" s="1">
        <v>0.03</v>
      </c>
    </row>
    <row r="402">
      <c r="A402" s="1" t="s">
        <v>575</v>
      </c>
      <c r="B402" s="1">
        <v>0.03</v>
      </c>
      <c r="C402" s="1">
        <v>0.07</v>
      </c>
      <c r="D402" s="1">
        <v>0.04</v>
      </c>
      <c r="E402" s="1">
        <v>0.04</v>
      </c>
      <c r="F402" s="1">
        <v>0.04</v>
      </c>
      <c r="G402" s="1">
        <v>0.05</v>
      </c>
      <c r="H402" s="1">
        <v>0.04</v>
      </c>
      <c r="I402" s="1">
        <v>0.05</v>
      </c>
      <c r="J402" s="1">
        <v>0.04</v>
      </c>
    </row>
    <row r="403">
      <c r="A403" s="1" t="s">
        <v>576</v>
      </c>
      <c r="B403" s="1">
        <v>0.03</v>
      </c>
      <c r="C403" s="1">
        <v>0.03</v>
      </c>
      <c r="D403" s="1">
        <v>0.06</v>
      </c>
      <c r="E403" s="1">
        <v>0.05</v>
      </c>
      <c r="F403" s="1">
        <v>0.03</v>
      </c>
      <c r="G403" s="1">
        <v>0.04</v>
      </c>
      <c r="H403" s="1">
        <v>0.03</v>
      </c>
      <c r="I403" s="1">
        <v>0.03</v>
      </c>
      <c r="J403" s="1">
        <v>0.03</v>
      </c>
    </row>
    <row r="404">
      <c r="A404" s="1" t="s">
        <v>577</v>
      </c>
      <c r="B404" s="1">
        <v>0.03</v>
      </c>
      <c r="C404" s="1">
        <v>0.04</v>
      </c>
      <c r="D404" s="1">
        <v>0.04</v>
      </c>
      <c r="E404" s="1">
        <v>0.07</v>
      </c>
      <c r="F404" s="1">
        <v>0.03</v>
      </c>
      <c r="G404" s="1">
        <v>0.04</v>
      </c>
      <c r="H404" s="1">
        <v>0.03</v>
      </c>
      <c r="I404" s="1">
        <v>0.04</v>
      </c>
      <c r="J404" s="1">
        <v>0.04</v>
      </c>
    </row>
    <row r="405">
      <c r="A405" s="1" t="s">
        <v>578</v>
      </c>
      <c r="B405" s="1">
        <v>0.03</v>
      </c>
      <c r="C405" s="1">
        <v>0.05</v>
      </c>
      <c r="D405" s="1">
        <v>0.04</v>
      </c>
      <c r="E405" s="1">
        <v>0.07</v>
      </c>
      <c r="F405" s="1">
        <v>0.07</v>
      </c>
      <c r="G405" s="1">
        <v>0.06</v>
      </c>
      <c r="H405" s="1">
        <v>0.04</v>
      </c>
      <c r="I405" s="1">
        <v>0.04</v>
      </c>
      <c r="J405" s="1">
        <v>0.05</v>
      </c>
    </row>
    <row r="406">
      <c r="A406" s="1" t="s">
        <v>579</v>
      </c>
      <c r="B406" s="1">
        <v>0.05</v>
      </c>
      <c r="C406" s="1">
        <v>0.06</v>
      </c>
      <c r="D406" s="1">
        <v>0.03</v>
      </c>
      <c r="E406" s="1">
        <v>0.07</v>
      </c>
      <c r="F406" s="1">
        <v>0.04</v>
      </c>
      <c r="G406" s="1">
        <v>0.05</v>
      </c>
      <c r="H406" s="1">
        <v>0.04</v>
      </c>
      <c r="I406" s="1">
        <v>0.04</v>
      </c>
      <c r="J406" s="1">
        <v>0.07</v>
      </c>
    </row>
    <row r="407">
      <c r="A407" s="1" t="s">
        <v>580</v>
      </c>
      <c r="B407" s="1">
        <v>0.05</v>
      </c>
      <c r="C407" s="1">
        <v>0.05</v>
      </c>
      <c r="D407" s="1">
        <v>0.04</v>
      </c>
      <c r="E407" s="1">
        <v>0.04</v>
      </c>
      <c r="F407" s="1">
        <v>0.05</v>
      </c>
      <c r="G407" s="1">
        <v>0.06</v>
      </c>
      <c r="H407" s="1">
        <v>0.05</v>
      </c>
      <c r="I407" s="1">
        <v>0.06</v>
      </c>
      <c r="J407" s="1">
        <v>0.05</v>
      </c>
    </row>
    <row r="408">
      <c r="A408" s="1" t="s">
        <v>581</v>
      </c>
      <c r="B408" s="1">
        <v>0.01</v>
      </c>
      <c r="C408" s="1">
        <v>0.01</v>
      </c>
      <c r="D408" s="1">
        <v>0.01</v>
      </c>
      <c r="E408" s="1">
        <v>0.02</v>
      </c>
      <c r="F408" s="1">
        <v>0.04</v>
      </c>
      <c r="G408" s="1">
        <v>0.03</v>
      </c>
      <c r="H408" s="1">
        <v>0.01</v>
      </c>
      <c r="I408" s="1">
        <v>0.02</v>
      </c>
      <c r="J408" s="1">
        <v>0.02</v>
      </c>
    </row>
    <row r="409">
      <c r="A409" s="1" t="s">
        <v>582</v>
      </c>
      <c r="B409" s="1">
        <v>0.01</v>
      </c>
      <c r="C409" s="1">
        <v>0.02</v>
      </c>
      <c r="D409" s="1">
        <v>0.01</v>
      </c>
      <c r="E409" s="1">
        <v>0.02</v>
      </c>
      <c r="F409" s="1">
        <v>0.04</v>
      </c>
      <c r="G409" s="1">
        <v>0.01</v>
      </c>
      <c r="H409" s="1">
        <v>0.01</v>
      </c>
      <c r="I409" s="1">
        <v>0.01</v>
      </c>
      <c r="J409" s="1">
        <v>0.01</v>
      </c>
    </row>
    <row r="410">
      <c r="A410" s="1" t="s">
        <v>583</v>
      </c>
      <c r="B410" s="1">
        <v>0.01</v>
      </c>
      <c r="C410" s="1">
        <v>0.01</v>
      </c>
      <c r="D410" s="1">
        <v>0.01</v>
      </c>
      <c r="E410" s="1">
        <v>0.02</v>
      </c>
      <c r="F410" s="1">
        <v>0.01</v>
      </c>
      <c r="G410" s="1">
        <v>0.02</v>
      </c>
      <c r="H410" s="1">
        <v>0.02</v>
      </c>
      <c r="I410" s="1">
        <v>0.02</v>
      </c>
      <c r="J410" s="1">
        <v>0.02</v>
      </c>
    </row>
    <row r="411">
      <c r="A411" s="1" t="s">
        <v>584</v>
      </c>
      <c r="B411" s="1">
        <v>0.01</v>
      </c>
      <c r="C411" s="1">
        <v>0.01</v>
      </c>
      <c r="D411" s="1">
        <v>0.02</v>
      </c>
      <c r="E411" s="1">
        <v>0.02</v>
      </c>
      <c r="F411" s="1">
        <v>0.01</v>
      </c>
      <c r="G411" s="1">
        <v>0.02</v>
      </c>
      <c r="H411" s="1">
        <v>0.01</v>
      </c>
      <c r="I411" s="1">
        <v>0.04</v>
      </c>
      <c r="J411" s="1">
        <v>0.02</v>
      </c>
    </row>
    <row r="412">
      <c r="A412" s="1" t="s">
        <v>585</v>
      </c>
      <c r="B412" s="1">
        <v>0.01</v>
      </c>
      <c r="C412" s="1">
        <v>0.01</v>
      </c>
      <c r="D412" s="1">
        <v>0.01</v>
      </c>
      <c r="E412" s="1">
        <v>0.01</v>
      </c>
      <c r="F412" s="1">
        <v>0.02</v>
      </c>
      <c r="G412" s="1">
        <v>0.03</v>
      </c>
      <c r="H412" s="1">
        <v>0.02</v>
      </c>
      <c r="I412" s="1">
        <v>0.04</v>
      </c>
      <c r="J412" s="1">
        <v>0.02</v>
      </c>
    </row>
    <row r="413">
      <c r="A413" s="1" t="s">
        <v>586</v>
      </c>
      <c r="B413" s="1">
        <v>0.18</v>
      </c>
      <c r="C413" s="1">
        <v>0.15</v>
      </c>
      <c r="D413" s="1">
        <v>0.15</v>
      </c>
      <c r="E413" s="1">
        <v>0.16</v>
      </c>
      <c r="F413" s="1">
        <v>0.29</v>
      </c>
      <c r="G413" s="1">
        <v>0.27</v>
      </c>
      <c r="H413" s="1">
        <v>0.22</v>
      </c>
      <c r="I413" s="1">
        <v>0.26</v>
      </c>
      <c r="J413" s="1">
        <v>0.15</v>
      </c>
    </row>
    <row r="414">
      <c r="A414" s="1" t="s">
        <v>587</v>
      </c>
      <c r="B414" s="1">
        <v>0.15</v>
      </c>
      <c r="C414" s="1">
        <v>0.15</v>
      </c>
      <c r="D414" s="1">
        <v>0.15</v>
      </c>
      <c r="E414" s="1">
        <v>0.16</v>
      </c>
      <c r="F414" s="1">
        <v>0.29</v>
      </c>
      <c r="G414" s="1">
        <v>0.28</v>
      </c>
      <c r="H414" s="1">
        <v>0.23</v>
      </c>
      <c r="I414" s="1">
        <v>0.28</v>
      </c>
      <c r="J414" s="1">
        <v>0.16</v>
      </c>
    </row>
    <row r="415">
      <c r="A415" s="1" t="s">
        <v>588</v>
      </c>
      <c r="B415" s="1">
        <v>0.15</v>
      </c>
      <c r="C415" s="1">
        <v>0.16</v>
      </c>
      <c r="D415" s="1">
        <v>0.15</v>
      </c>
      <c r="E415" s="1">
        <v>0.16</v>
      </c>
      <c r="F415" s="1">
        <v>0.3</v>
      </c>
      <c r="G415" s="1">
        <v>0.28</v>
      </c>
      <c r="H415" s="1">
        <v>0.23</v>
      </c>
      <c r="I415" s="1">
        <v>0.26</v>
      </c>
      <c r="J415" s="1">
        <v>0.15</v>
      </c>
    </row>
    <row r="416">
      <c r="A416" s="1" t="s">
        <v>589</v>
      </c>
      <c r="B416" s="1">
        <v>0.16</v>
      </c>
      <c r="C416" s="1">
        <v>0.16</v>
      </c>
      <c r="D416" s="1">
        <v>0.15</v>
      </c>
      <c r="E416" s="1">
        <v>0.17</v>
      </c>
      <c r="F416" s="1">
        <v>0.3</v>
      </c>
      <c r="G416" s="1">
        <v>0.28</v>
      </c>
      <c r="H416" s="1">
        <v>0.26</v>
      </c>
      <c r="I416" s="1">
        <v>0.27</v>
      </c>
      <c r="J416" s="1">
        <v>0.15</v>
      </c>
    </row>
    <row r="417">
      <c r="A417" s="1" t="s">
        <v>590</v>
      </c>
      <c r="B417" s="1">
        <v>0.17</v>
      </c>
      <c r="C417" s="1">
        <v>0.18</v>
      </c>
      <c r="D417" s="1">
        <v>0.16</v>
      </c>
      <c r="E417" s="1">
        <v>0.17</v>
      </c>
      <c r="F417" s="1">
        <v>0.31</v>
      </c>
      <c r="G417" s="1">
        <v>0.29</v>
      </c>
      <c r="H417" s="1">
        <v>0.24</v>
      </c>
      <c r="I417" s="1">
        <v>0.27</v>
      </c>
      <c r="J417" s="1">
        <v>0.16</v>
      </c>
    </row>
    <row r="418">
      <c r="A418" s="1" t="s">
        <v>591</v>
      </c>
      <c r="B418" s="1">
        <v>0.24</v>
      </c>
      <c r="C418" s="1">
        <v>0.27</v>
      </c>
      <c r="D418" s="1">
        <v>0.2</v>
      </c>
      <c r="E418" s="1">
        <v>0.22</v>
      </c>
      <c r="F418" s="1">
        <v>0.69</v>
      </c>
      <c r="G418" s="1">
        <v>0.69</v>
      </c>
      <c r="H418" s="1">
        <v>0.54</v>
      </c>
      <c r="I418" s="1">
        <v>0.61</v>
      </c>
      <c r="J418" s="1">
        <v>0.15</v>
      </c>
    </row>
    <row r="419">
      <c r="A419" s="1" t="s">
        <v>592</v>
      </c>
      <c r="B419" s="1">
        <v>0.48</v>
      </c>
      <c r="C419" s="1">
        <v>0.54</v>
      </c>
      <c r="D419" s="1">
        <v>0.13</v>
      </c>
      <c r="E419" s="1">
        <v>0.14</v>
      </c>
      <c r="F419" s="1">
        <v>0.41</v>
      </c>
      <c r="G419" s="1">
        <v>0.41</v>
      </c>
      <c r="H419" s="1">
        <v>0.32</v>
      </c>
      <c r="I419" s="1">
        <v>0.36</v>
      </c>
      <c r="J419" s="1">
        <v>0.1</v>
      </c>
    </row>
    <row r="420">
      <c r="A420" s="1" t="s">
        <v>593</v>
      </c>
      <c r="B420" s="1">
        <v>0.73</v>
      </c>
      <c r="C420" s="1">
        <v>0.83</v>
      </c>
      <c r="D420" s="1">
        <v>0.11</v>
      </c>
      <c r="E420" s="1">
        <v>0.12</v>
      </c>
      <c r="F420" s="1">
        <v>0.25</v>
      </c>
      <c r="G420" s="1">
        <v>0.26</v>
      </c>
      <c r="H420" s="1">
        <v>0.22</v>
      </c>
      <c r="I420" s="1">
        <v>0.21</v>
      </c>
      <c r="J420" s="1">
        <v>0.08</v>
      </c>
    </row>
    <row r="421">
      <c r="A421" s="1" t="s">
        <v>594</v>
      </c>
      <c r="B421" s="1">
        <v>1.49</v>
      </c>
      <c r="C421" s="1">
        <v>1.64</v>
      </c>
      <c r="D421" s="1">
        <v>0.1</v>
      </c>
      <c r="E421" s="1">
        <v>0.1</v>
      </c>
      <c r="F421" s="1">
        <v>0.2</v>
      </c>
      <c r="G421" s="1">
        <v>0.22</v>
      </c>
      <c r="H421" s="1">
        <v>0.19</v>
      </c>
      <c r="I421" s="1">
        <v>0.17</v>
      </c>
      <c r="J421" s="1">
        <v>0.09</v>
      </c>
    </row>
    <row r="422">
      <c r="A422" s="1" t="s">
        <v>595</v>
      </c>
      <c r="B422" s="1">
        <v>3.18</v>
      </c>
      <c r="C422" s="1">
        <v>3.21</v>
      </c>
      <c r="D422" s="1">
        <v>0.1</v>
      </c>
      <c r="E422" s="1">
        <v>0.11</v>
      </c>
      <c r="F422" s="1">
        <v>0.18</v>
      </c>
      <c r="G422" s="1">
        <v>0.23</v>
      </c>
      <c r="H422" s="1">
        <v>0.2</v>
      </c>
      <c r="I422" s="1">
        <v>0.18</v>
      </c>
      <c r="J422" s="1">
        <v>0.1</v>
      </c>
    </row>
    <row r="423">
      <c r="A423" s="1" t="s">
        <v>596</v>
      </c>
      <c r="B423" s="1">
        <v>0.02</v>
      </c>
      <c r="C423" s="1">
        <v>0.02</v>
      </c>
      <c r="D423" s="1">
        <v>0.03</v>
      </c>
      <c r="E423" s="1">
        <v>0.04</v>
      </c>
      <c r="F423" s="1">
        <v>0.06</v>
      </c>
      <c r="G423" s="1">
        <v>0.05</v>
      </c>
      <c r="H423" s="1">
        <v>0.03</v>
      </c>
      <c r="I423" s="1">
        <v>0.03</v>
      </c>
      <c r="J423" s="1">
        <v>0.03</v>
      </c>
    </row>
    <row r="424">
      <c r="A424" s="1" t="s">
        <v>597</v>
      </c>
      <c r="B424" s="1">
        <v>0.03</v>
      </c>
      <c r="C424" s="1">
        <v>0.03</v>
      </c>
      <c r="D424" s="1">
        <v>0.03</v>
      </c>
      <c r="E424" s="1">
        <v>0.03</v>
      </c>
      <c r="F424" s="1">
        <v>0.04</v>
      </c>
      <c r="G424" s="1">
        <v>0.06</v>
      </c>
      <c r="H424" s="1">
        <v>0.07</v>
      </c>
      <c r="I424" s="1">
        <v>0.04</v>
      </c>
      <c r="J424" s="1">
        <v>0.03</v>
      </c>
    </row>
    <row r="425">
      <c r="A425" s="1" t="s">
        <v>598</v>
      </c>
      <c r="B425" s="1">
        <v>0.04</v>
      </c>
      <c r="C425" s="1">
        <v>0.03</v>
      </c>
      <c r="D425" s="1">
        <v>0.04</v>
      </c>
      <c r="E425" s="1">
        <v>0.05</v>
      </c>
      <c r="F425" s="1">
        <v>0.07</v>
      </c>
      <c r="G425" s="1">
        <v>0.04</v>
      </c>
      <c r="H425" s="1">
        <v>0.04</v>
      </c>
      <c r="I425" s="1">
        <v>0.05</v>
      </c>
      <c r="J425" s="1">
        <v>0.04</v>
      </c>
    </row>
    <row r="426">
      <c r="A426" s="1" t="s">
        <v>599</v>
      </c>
      <c r="B426" s="1">
        <v>0.07</v>
      </c>
      <c r="C426" s="1">
        <v>0.05</v>
      </c>
      <c r="D426" s="1">
        <v>0.04</v>
      </c>
      <c r="E426" s="1">
        <v>0.05</v>
      </c>
      <c r="F426" s="1">
        <v>0.06</v>
      </c>
      <c r="G426" s="1">
        <v>0.05</v>
      </c>
      <c r="H426" s="1">
        <v>0.05</v>
      </c>
      <c r="I426" s="1">
        <v>0.06</v>
      </c>
      <c r="J426" s="1">
        <v>0.06</v>
      </c>
    </row>
    <row r="427">
      <c r="A427" s="1" t="s">
        <v>600</v>
      </c>
      <c r="B427" s="1">
        <v>0.06</v>
      </c>
      <c r="C427" s="1">
        <v>0.06</v>
      </c>
      <c r="D427" s="1">
        <v>0.06</v>
      </c>
      <c r="E427" s="1">
        <v>0.06</v>
      </c>
      <c r="F427" s="1">
        <v>0.06</v>
      </c>
      <c r="G427" s="1">
        <v>0.07</v>
      </c>
      <c r="H427" s="1">
        <v>0.06</v>
      </c>
      <c r="I427" s="1">
        <v>0.07</v>
      </c>
      <c r="J427" s="1">
        <v>0.07</v>
      </c>
    </row>
    <row r="428">
      <c r="A428" s="1" t="s">
        <v>601</v>
      </c>
      <c r="B428" s="1">
        <v>0.01</v>
      </c>
      <c r="C428" s="1">
        <v>0.01</v>
      </c>
      <c r="D428" s="1">
        <v>0.02</v>
      </c>
      <c r="E428" s="1">
        <v>0.03</v>
      </c>
      <c r="F428" s="1">
        <v>0.02</v>
      </c>
      <c r="G428" s="1">
        <v>0.02</v>
      </c>
      <c r="H428" s="1">
        <v>0.02</v>
      </c>
      <c r="I428" s="1">
        <v>0.03</v>
      </c>
      <c r="J428" s="1">
        <v>0.02</v>
      </c>
    </row>
    <row r="429">
      <c r="A429" s="1" t="s">
        <v>602</v>
      </c>
      <c r="B429" s="1">
        <v>0.03</v>
      </c>
      <c r="C429" s="1">
        <v>0.03</v>
      </c>
      <c r="D429" s="1">
        <v>0.02</v>
      </c>
      <c r="E429" s="1">
        <v>0.03</v>
      </c>
      <c r="F429" s="1">
        <v>0.03</v>
      </c>
      <c r="G429" s="1">
        <v>0.06</v>
      </c>
      <c r="H429" s="1">
        <v>0.02</v>
      </c>
      <c r="I429" s="1">
        <v>0.03</v>
      </c>
      <c r="J429" s="1">
        <v>0.02</v>
      </c>
    </row>
    <row r="430">
      <c r="A430" s="1" t="s">
        <v>603</v>
      </c>
      <c r="B430" s="1">
        <v>0.08</v>
      </c>
      <c r="C430" s="1">
        <v>0.09</v>
      </c>
      <c r="D430" s="1">
        <v>0.02</v>
      </c>
      <c r="E430" s="1">
        <v>0.02</v>
      </c>
      <c r="F430" s="1">
        <v>0.02</v>
      </c>
      <c r="G430" s="1">
        <v>0.03</v>
      </c>
      <c r="H430" s="1">
        <v>0.03</v>
      </c>
      <c r="I430" s="1">
        <v>0.03</v>
      </c>
      <c r="J430" s="1">
        <v>0.04</v>
      </c>
    </row>
    <row r="431">
      <c r="A431" s="1" t="s">
        <v>604</v>
      </c>
      <c r="B431" s="1">
        <v>0.34</v>
      </c>
      <c r="C431" s="1">
        <v>0.35</v>
      </c>
      <c r="D431" s="1">
        <v>0.03</v>
      </c>
      <c r="E431" s="1">
        <v>0.05</v>
      </c>
      <c r="F431" s="1">
        <v>0.04</v>
      </c>
      <c r="G431" s="1">
        <v>0.04</v>
      </c>
      <c r="H431" s="1">
        <v>0.04</v>
      </c>
      <c r="I431" s="1">
        <v>0.04</v>
      </c>
      <c r="J431" s="1">
        <v>0.04</v>
      </c>
    </row>
    <row r="432">
      <c r="A432" s="1" t="s">
        <v>605</v>
      </c>
      <c r="B432" s="1">
        <v>1.24</v>
      </c>
      <c r="C432" s="1">
        <v>1.82</v>
      </c>
      <c r="D432" s="1">
        <v>0.08</v>
      </c>
      <c r="E432" s="1">
        <v>0.05</v>
      </c>
      <c r="F432" s="1">
        <v>0.07</v>
      </c>
      <c r="G432" s="1">
        <v>0.07</v>
      </c>
      <c r="H432" s="1">
        <v>0.06</v>
      </c>
      <c r="I432" s="1">
        <v>0.07</v>
      </c>
      <c r="J432" s="1">
        <v>0.06</v>
      </c>
    </row>
    <row r="433">
      <c r="A433" s="1" t="s">
        <v>606</v>
      </c>
      <c r="B433" s="1">
        <v>0.01</v>
      </c>
      <c r="C433" s="1">
        <v>0.01</v>
      </c>
      <c r="D433" s="1">
        <v>0.01</v>
      </c>
      <c r="E433" s="1">
        <v>0.02</v>
      </c>
      <c r="F433" s="1">
        <v>0.02</v>
      </c>
      <c r="G433" s="1">
        <v>0.03</v>
      </c>
      <c r="H433" s="1">
        <v>0.04</v>
      </c>
      <c r="I433" s="1">
        <v>0.05</v>
      </c>
      <c r="J433" s="1">
        <v>0.05</v>
      </c>
    </row>
    <row r="434">
      <c r="A434" s="1" t="s">
        <v>607</v>
      </c>
      <c r="B434" s="1">
        <v>0.01</v>
      </c>
      <c r="C434" s="1">
        <v>0.02</v>
      </c>
      <c r="D434" s="1">
        <v>0.01</v>
      </c>
      <c r="E434" s="1">
        <v>0.01</v>
      </c>
      <c r="F434" s="1">
        <v>0.04</v>
      </c>
      <c r="G434" s="1">
        <v>0.01</v>
      </c>
      <c r="H434" s="1">
        <v>0.01</v>
      </c>
      <c r="I434" s="1">
        <v>0.02</v>
      </c>
      <c r="J434" s="1">
        <v>0.01</v>
      </c>
    </row>
    <row r="435">
      <c r="A435" s="1" t="s">
        <v>608</v>
      </c>
      <c r="B435" s="1">
        <v>0.01</v>
      </c>
      <c r="C435" s="1">
        <v>0.01</v>
      </c>
      <c r="D435" s="1">
        <v>0.01</v>
      </c>
      <c r="E435" s="1">
        <v>0.01</v>
      </c>
      <c r="F435" s="1">
        <v>0.01</v>
      </c>
      <c r="G435" s="1">
        <v>0.02</v>
      </c>
      <c r="H435" s="1">
        <v>0.02</v>
      </c>
      <c r="I435" s="1">
        <v>0.03</v>
      </c>
      <c r="J435" s="1">
        <v>0.01</v>
      </c>
    </row>
    <row r="436">
      <c r="A436" s="1" t="s">
        <v>609</v>
      </c>
      <c r="B436" s="1">
        <v>0.01</v>
      </c>
      <c r="C436" s="1">
        <v>0.01</v>
      </c>
      <c r="D436" s="1">
        <v>0.01</v>
      </c>
      <c r="E436" s="1">
        <v>0.02</v>
      </c>
      <c r="F436" s="1">
        <v>0.01</v>
      </c>
      <c r="G436" s="1">
        <v>0.01</v>
      </c>
      <c r="H436" s="1">
        <v>0.01</v>
      </c>
      <c r="I436" s="1">
        <v>0.01</v>
      </c>
      <c r="J436" s="1">
        <v>0.03</v>
      </c>
    </row>
    <row r="437">
      <c r="A437" s="1" t="s">
        <v>610</v>
      </c>
      <c r="B437" s="1">
        <v>0.01</v>
      </c>
      <c r="C437" s="1">
        <v>0.03</v>
      </c>
      <c r="D437" s="1">
        <v>0.01</v>
      </c>
      <c r="E437" s="1">
        <v>0.03</v>
      </c>
      <c r="F437" s="1">
        <v>0.02</v>
      </c>
      <c r="G437" s="1">
        <v>0.01</v>
      </c>
      <c r="H437" s="1">
        <v>0.01</v>
      </c>
      <c r="I437" s="1">
        <v>0.01</v>
      </c>
      <c r="J437" s="1">
        <v>0.01</v>
      </c>
    </row>
    <row r="438">
      <c r="A438" s="1" t="s">
        <v>611</v>
      </c>
      <c r="B438" s="1">
        <v>0.43</v>
      </c>
      <c r="C438" s="1">
        <v>0.45</v>
      </c>
      <c r="D438" s="1">
        <v>0.4</v>
      </c>
      <c r="E438" s="1">
        <v>0.5</v>
      </c>
      <c r="F438" s="1">
        <v>1.28</v>
      </c>
      <c r="G438" s="1">
        <v>1.2</v>
      </c>
      <c r="H438" s="1">
        <v>0.98</v>
      </c>
      <c r="I438" s="1">
        <v>1.11</v>
      </c>
      <c r="J438" s="1">
        <v>0.36</v>
      </c>
    </row>
    <row r="439">
      <c r="A439" s="1" t="s">
        <v>612</v>
      </c>
      <c r="B439" s="1">
        <v>0.41</v>
      </c>
      <c r="C439" s="1">
        <v>0.44</v>
      </c>
      <c r="D439" s="1">
        <v>0.37</v>
      </c>
      <c r="E439" s="1">
        <v>0.46</v>
      </c>
      <c r="F439" s="1">
        <v>1.18</v>
      </c>
      <c r="G439" s="1">
        <v>1.08</v>
      </c>
      <c r="H439" s="1">
        <v>0.92</v>
      </c>
      <c r="I439" s="1">
        <v>1.01</v>
      </c>
      <c r="J439" s="1">
        <v>0.34</v>
      </c>
    </row>
    <row r="440">
      <c r="A440" s="1" t="s">
        <v>613</v>
      </c>
      <c r="B440" s="1">
        <v>0.43</v>
      </c>
      <c r="C440" s="1">
        <v>0.45</v>
      </c>
      <c r="D440" s="1">
        <v>0.36</v>
      </c>
      <c r="E440" s="1">
        <v>0.44</v>
      </c>
      <c r="F440" s="1">
        <v>1.14</v>
      </c>
      <c r="G440" s="1">
        <v>1.01</v>
      </c>
      <c r="H440" s="1">
        <v>0.88</v>
      </c>
      <c r="I440" s="1">
        <v>1.0</v>
      </c>
      <c r="J440" s="1">
        <v>0.32</v>
      </c>
    </row>
    <row r="441">
      <c r="A441" s="1" t="s">
        <v>614</v>
      </c>
      <c r="B441" s="1">
        <v>0.49</v>
      </c>
      <c r="C441" s="1">
        <v>0.52</v>
      </c>
      <c r="D441" s="1">
        <v>0.36</v>
      </c>
      <c r="E441" s="1">
        <v>0.45</v>
      </c>
      <c r="F441" s="1">
        <v>1.13</v>
      </c>
      <c r="G441" s="1">
        <v>1.02</v>
      </c>
      <c r="H441" s="1">
        <v>0.87</v>
      </c>
      <c r="I441" s="1">
        <v>0.97</v>
      </c>
      <c r="J441" s="1">
        <v>0.32</v>
      </c>
    </row>
    <row r="442">
      <c r="A442" s="1" t="s">
        <v>615</v>
      </c>
      <c r="B442" s="1">
        <v>0.63</v>
      </c>
      <c r="C442" s="1">
        <v>0.66</v>
      </c>
      <c r="D442" s="1">
        <v>0.37</v>
      </c>
      <c r="E442" s="1">
        <v>0.46</v>
      </c>
      <c r="F442" s="1">
        <v>1.12</v>
      </c>
      <c r="G442" s="1">
        <v>1.03</v>
      </c>
      <c r="H442" s="1">
        <v>0.88</v>
      </c>
      <c r="I442" s="1">
        <v>0.97</v>
      </c>
      <c r="J442" s="1">
        <v>0.33</v>
      </c>
    </row>
    <row r="443">
      <c r="A443" s="1" t="s">
        <v>616</v>
      </c>
      <c r="B443" s="1">
        <v>0.07</v>
      </c>
      <c r="C443" s="1">
        <v>0.07</v>
      </c>
      <c r="D443" s="1">
        <v>0.07</v>
      </c>
      <c r="E443" s="1">
        <v>0.07</v>
      </c>
      <c r="F443" s="1">
        <v>0.08</v>
      </c>
      <c r="G443" s="1">
        <v>0.07</v>
      </c>
      <c r="H443" s="1">
        <v>0.07</v>
      </c>
      <c r="I443" s="1">
        <v>0.07</v>
      </c>
      <c r="J443" s="1">
        <v>0.07</v>
      </c>
    </row>
    <row r="444">
      <c r="A444" s="1" t="s">
        <v>617</v>
      </c>
      <c r="B444" s="1">
        <v>0.07</v>
      </c>
      <c r="C444" s="1">
        <v>0.07</v>
      </c>
      <c r="D444" s="1">
        <v>0.08</v>
      </c>
      <c r="E444" s="1">
        <v>0.07</v>
      </c>
      <c r="F444" s="1">
        <v>0.07</v>
      </c>
      <c r="G444" s="1">
        <v>0.07</v>
      </c>
      <c r="H444" s="1">
        <v>0.07</v>
      </c>
      <c r="I444" s="1">
        <v>0.07</v>
      </c>
      <c r="J444" s="1">
        <v>0.08</v>
      </c>
    </row>
    <row r="445">
      <c r="A445" s="1" t="s">
        <v>618</v>
      </c>
      <c r="B445" s="1">
        <v>0.08</v>
      </c>
      <c r="C445" s="1">
        <v>0.07</v>
      </c>
      <c r="D445" s="1">
        <v>0.07</v>
      </c>
      <c r="E445" s="1">
        <v>0.07</v>
      </c>
      <c r="F445" s="1">
        <v>0.08</v>
      </c>
      <c r="G445" s="1">
        <v>0.08</v>
      </c>
      <c r="H445" s="1">
        <v>0.07</v>
      </c>
      <c r="I445" s="1">
        <v>0.08</v>
      </c>
      <c r="J445" s="1">
        <v>0.07</v>
      </c>
    </row>
    <row r="446">
      <c r="A446" s="1" t="s">
        <v>619</v>
      </c>
      <c r="B446" s="1">
        <v>0.07</v>
      </c>
      <c r="C446" s="1">
        <v>0.09</v>
      </c>
      <c r="D446" s="1">
        <v>0.07</v>
      </c>
      <c r="E446" s="1">
        <v>0.07</v>
      </c>
      <c r="F446" s="1">
        <v>0.08</v>
      </c>
      <c r="G446" s="1">
        <v>0.1</v>
      </c>
      <c r="H446" s="1">
        <v>0.07</v>
      </c>
      <c r="I446" s="1">
        <v>0.09</v>
      </c>
      <c r="J446" s="1">
        <v>0.07</v>
      </c>
    </row>
    <row r="447">
      <c r="A447" s="1" t="s">
        <v>620</v>
      </c>
      <c r="B447" s="1">
        <v>0.07</v>
      </c>
      <c r="C447" s="1">
        <v>0.11</v>
      </c>
      <c r="D447" s="1">
        <v>0.07</v>
      </c>
      <c r="E447" s="1">
        <v>0.07</v>
      </c>
      <c r="F447" s="1">
        <v>0.07</v>
      </c>
      <c r="G447" s="1">
        <v>0.08</v>
      </c>
      <c r="H447" s="1">
        <v>0.07</v>
      </c>
      <c r="I447" s="1">
        <v>0.07</v>
      </c>
      <c r="J447" s="1">
        <v>0.07</v>
      </c>
    </row>
    <row r="449">
      <c r="B449" s="1" t="s">
        <v>427</v>
      </c>
      <c r="C449" s="1" t="s">
        <v>428</v>
      </c>
      <c r="D449" s="1" t="s">
        <v>429</v>
      </c>
      <c r="E449" s="1" t="s">
        <v>430</v>
      </c>
      <c r="F449" s="1" t="s">
        <v>431</v>
      </c>
      <c r="G449" s="1" t="s">
        <v>432</v>
      </c>
      <c r="H449" s="1" t="s">
        <v>433</v>
      </c>
      <c r="I449" s="1" t="s">
        <v>434</v>
      </c>
      <c r="J449" s="1" t="s">
        <v>435</v>
      </c>
    </row>
    <row r="450">
      <c r="A450" s="1" t="s">
        <v>561</v>
      </c>
      <c r="B450" s="9">
        <f t="shared" ref="B450:J450" si="246">B388/$B388</f>
        <v>1</v>
      </c>
      <c r="C450" s="9">
        <f t="shared" si="246"/>
        <v>1</v>
      </c>
      <c r="D450" s="9">
        <f t="shared" si="246"/>
        <v>2</v>
      </c>
      <c r="E450" s="9">
        <f t="shared" si="246"/>
        <v>3</v>
      </c>
      <c r="F450" s="9">
        <f t="shared" si="246"/>
        <v>2</v>
      </c>
      <c r="G450" s="9">
        <f t="shared" si="246"/>
        <v>2</v>
      </c>
      <c r="H450" s="9">
        <f t="shared" si="246"/>
        <v>1</v>
      </c>
      <c r="I450" s="9">
        <f t="shared" si="246"/>
        <v>4</v>
      </c>
      <c r="J450" s="9">
        <f t="shared" si="246"/>
        <v>2</v>
      </c>
    </row>
    <row r="451">
      <c r="A451" s="1" t="s">
        <v>562</v>
      </c>
      <c r="B451" s="9">
        <f t="shared" ref="B451:J451" si="247">B389/$B389</f>
        <v>1</v>
      </c>
      <c r="C451" s="9">
        <f t="shared" si="247"/>
        <v>1</v>
      </c>
      <c r="D451" s="9">
        <f t="shared" si="247"/>
        <v>2</v>
      </c>
      <c r="E451" s="9">
        <f t="shared" si="247"/>
        <v>2</v>
      </c>
      <c r="F451" s="9">
        <f t="shared" si="247"/>
        <v>1</v>
      </c>
      <c r="G451" s="9">
        <f t="shared" si="247"/>
        <v>2</v>
      </c>
      <c r="H451" s="9">
        <f t="shared" si="247"/>
        <v>2</v>
      </c>
      <c r="I451" s="9">
        <f t="shared" si="247"/>
        <v>4</v>
      </c>
      <c r="J451" s="9">
        <f t="shared" si="247"/>
        <v>1</v>
      </c>
    </row>
    <row r="452">
      <c r="A452" s="1" t="s">
        <v>563</v>
      </c>
      <c r="B452" s="9">
        <f t="shared" ref="B452:J452" si="248">B390/$B390</f>
        <v>1</v>
      </c>
      <c r="C452" s="9">
        <f t="shared" si="248"/>
        <v>2</v>
      </c>
      <c r="D452" s="9">
        <f t="shared" si="248"/>
        <v>4</v>
      </c>
      <c r="E452" s="9">
        <f t="shared" si="248"/>
        <v>1</v>
      </c>
      <c r="F452" s="9">
        <f t="shared" si="248"/>
        <v>1</v>
      </c>
      <c r="G452" s="9">
        <f t="shared" si="248"/>
        <v>2</v>
      </c>
      <c r="H452" s="9">
        <f t="shared" si="248"/>
        <v>2</v>
      </c>
      <c r="I452" s="9">
        <f t="shared" si="248"/>
        <v>2</v>
      </c>
      <c r="J452" s="9">
        <f t="shared" si="248"/>
        <v>2</v>
      </c>
    </row>
    <row r="453">
      <c r="A453" s="1" t="s">
        <v>564</v>
      </c>
      <c r="B453" s="9">
        <f t="shared" ref="B453:J453" si="249">B391/$B391</f>
        <v>1</v>
      </c>
      <c r="C453" s="9">
        <f t="shared" si="249"/>
        <v>2</v>
      </c>
      <c r="D453" s="9">
        <f t="shared" si="249"/>
        <v>3</v>
      </c>
      <c r="E453" s="9">
        <f t="shared" si="249"/>
        <v>1</v>
      </c>
      <c r="F453" s="9">
        <f t="shared" si="249"/>
        <v>2</v>
      </c>
      <c r="G453" s="9">
        <f t="shared" si="249"/>
        <v>2</v>
      </c>
      <c r="H453" s="9">
        <f t="shared" si="249"/>
        <v>2</v>
      </c>
      <c r="I453" s="9">
        <f t="shared" si="249"/>
        <v>4</v>
      </c>
      <c r="J453" s="9">
        <f t="shared" si="249"/>
        <v>2</v>
      </c>
    </row>
    <row r="454">
      <c r="A454" s="1" t="s">
        <v>565</v>
      </c>
      <c r="B454" s="9">
        <f t="shared" ref="B454:J454" si="250">B392/$B392</f>
        <v>1</v>
      </c>
      <c r="C454" s="9">
        <f t="shared" si="250"/>
        <v>1</v>
      </c>
      <c r="D454" s="9">
        <f t="shared" si="250"/>
        <v>1</v>
      </c>
      <c r="E454" s="9">
        <f t="shared" si="250"/>
        <v>1</v>
      </c>
      <c r="F454" s="9">
        <f t="shared" si="250"/>
        <v>1</v>
      </c>
      <c r="G454" s="9">
        <f t="shared" si="250"/>
        <v>2</v>
      </c>
      <c r="H454" s="9">
        <f t="shared" si="250"/>
        <v>4</v>
      </c>
      <c r="I454" s="9">
        <f t="shared" si="250"/>
        <v>2</v>
      </c>
      <c r="J454" s="9">
        <f t="shared" si="250"/>
        <v>2</v>
      </c>
    </row>
    <row r="455">
      <c r="A455" s="1" t="s">
        <v>566</v>
      </c>
      <c r="B455" s="9">
        <f t="shared" ref="B455:J455" si="251">B393/$B393</f>
        <v>1</v>
      </c>
      <c r="C455" s="9">
        <f t="shared" si="251"/>
        <v>1.055944056</v>
      </c>
      <c r="D455" s="9">
        <f t="shared" si="251"/>
        <v>0.7762237762</v>
      </c>
      <c r="E455" s="9">
        <f t="shared" si="251"/>
        <v>0.972027972</v>
      </c>
      <c r="F455" s="9">
        <f t="shared" si="251"/>
        <v>3.538461538</v>
      </c>
      <c r="G455" s="9">
        <f t="shared" si="251"/>
        <v>3.405594406</v>
      </c>
      <c r="H455" s="9">
        <f t="shared" si="251"/>
        <v>2.475524476</v>
      </c>
      <c r="I455" s="9">
        <f t="shared" si="251"/>
        <v>3.237762238</v>
      </c>
      <c r="J455" s="9">
        <f t="shared" si="251"/>
        <v>0.7832167832</v>
      </c>
    </row>
    <row r="456">
      <c r="A456" s="1" t="s">
        <v>567</v>
      </c>
      <c r="B456" s="9">
        <f t="shared" ref="B456:J456" si="252">B394/$B394</f>
        <v>1</v>
      </c>
      <c r="C456" s="9">
        <f t="shared" si="252"/>
        <v>1.041322314</v>
      </c>
      <c r="D456" s="9">
        <f t="shared" si="252"/>
        <v>0.6198347107</v>
      </c>
      <c r="E456" s="9">
        <f t="shared" si="252"/>
        <v>0.7768595041</v>
      </c>
      <c r="F456" s="9">
        <f t="shared" si="252"/>
        <v>2.644628099</v>
      </c>
      <c r="G456" s="9">
        <f t="shared" si="252"/>
        <v>2.537190083</v>
      </c>
      <c r="H456" s="9">
        <f t="shared" si="252"/>
        <v>1.909090909</v>
      </c>
      <c r="I456" s="9">
        <f t="shared" si="252"/>
        <v>2.462809917</v>
      </c>
      <c r="J456" s="9">
        <f t="shared" si="252"/>
        <v>0.6198347107</v>
      </c>
    </row>
    <row r="457">
      <c r="A457" s="1" t="s">
        <v>568</v>
      </c>
      <c r="B457" s="9">
        <f t="shared" ref="B457:J457" si="253">B395/$B395</f>
        <v>1</v>
      </c>
      <c r="C457" s="9">
        <f t="shared" si="253"/>
        <v>1.066176471</v>
      </c>
      <c r="D457" s="9">
        <f t="shared" si="253"/>
        <v>0.4117647059</v>
      </c>
      <c r="E457" s="9">
        <f t="shared" si="253"/>
        <v>0.5073529412</v>
      </c>
      <c r="F457" s="9">
        <f t="shared" si="253"/>
        <v>1.625</v>
      </c>
      <c r="G457" s="9">
        <f t="shared" si="253"/>
        <v>1.654411765</v>
      </c>
      <c r="H457" s="9">
        <f t="shared" si="253"/>
        <v>1.220588235</v>
      </c>
      <c r="I457" s="9">
        <f t="shared" si="253"/>
        <v>1.558823529</v>
      </c>
      <c r="J457" s="9">
        <f t="shared" si="253"/>
        <v>0.4264705882</v>
      </c>
    </row>
    <row r="458">
      <c r="A458" s="1" t="s">
        <v>569</v>
      </c>
      <c r="B458" s="9">
        <f t="shared" ref="B458:J458" si="254">B396/$B396</f>
        <v>1</v>
      </c>
      <c r="C458" s="9">
        <f t="shared" si="254"/>
        <v>1.079268293</v>
      </c>
      <c r="D458" s="9">
        <f t="shared" si="254"/>
        <v>0.2987804878</v>
      </c>
      <c r="E458" s="9">
        <f t="shared" si="254"/>
        <v>0.3597560976</v>
      </c>
      <c r="F458" s="9">
        <f t="shared" si="254"/>
        <v>1.103658537</v>
      </c>
      <c r="G458" s="9">
        <f t="shared" si="254"/>
        <v>1.085365854</v>
      </c>
      <c r="H458" s="9">
        <f t="shared" si="254"/>
        <v>0.8231707317</v>
      </c>
      <c r="I458" s="9">
        <f t="shared" si="254"/>
        <v>1.048780488</v>
      </c>
      <c r="J458" s="9">
        <f t="shared" si="254"/>
        <v>0.3048780488</v>
      </c>
    </row>
    <row r="459">
      <c r="A459" s="1" t="s">
        <v>570</v>
      </c>
      <c r="B459" s="9">
        <f t="shared" ref="B459:J459" si="255">B397/$B397</f>
        <v>1</v>
      </c>
      <c r="C459" s="9">
        <f t="shared" si="255"/>
        <v>1.082352941</v>
      </c>
      <c r="D459" s="9">
        <f t="shared" si="255"/>
        <v>0.2882352941</v>
      </c>
      <c r="E459" s="9">
        <f t="shared" si="255"/>
        <v>0.3647058824</v>
      </c>
      <c r="F459" s="9">
        <f t="shared" si="255"/>
        <v>1.052941176</v>
      </c>
      <c r="G459" s="9">
        <f t="shared" si="255"/>
        <v>1.052941176</v>
      </c>
      <c r="H459" s="9">
        <f t="shared" si="255"/>
        <v>0.7882352941</v>
      </c>
      <c r="I459" s="9">
        <f t="shared" si="255"/>
        <v>0.9941176471</v>
      </c>
      <c r="J459" s="9">
        <f t="shared" si="255"/>
        <v>0.2941176471</v>
      </c>
    </row>
    <row r="460">
      <c r="A460" s="1" t="s">
        <v>571</v>
      </c>
      <c r="B460" s="9">
        <f t="shared" ref="B460:J460" si="256">B398/$B398</f>
        <v>1</v>
      </c>
      <c r="C460" s="9">
        <f t="shared" si="256"/>
        <v>1.5</v>
      </c>
      <c r="D460" s="9">
        <f t="shared" si="256"/>
        <v>2</v>
      </c>
      <c r="E460" s="9">
        <f t="shared" si="256"/>
        <v>1</v>
      </c>
      <c r="F460" s="9">
        <f t="shared" si="256"/>
        <v>1</v>
      </c>
      <c r="G460" s="9">
        <f t="shared" si="256"/>
        <v>1.5</v>
      </c>
      <c r="H460" s="9">
        <f t="shared" si="256"/>
        <v>2</v>
      </c>
      <c r="I460" s="9">
        <f t="shared" si="256"/>
        <v>1.5</v>
      </c>
      <c r="J460" s="9">
        <f t="shared" si="256"/>
        <v>1</v>
      </c>
    </row>
    <row r="461">
      <c r="A461" s="1" t="s">
        <v>572</v>
      </c>
      <c r="B461" s="9">
        <f t="shared" ref="B461:J461" si="257">B399/$B399</f>
        <v>1</v>
      </c>
      <c r="C461" s="9">
        <f t="shared" si="257"/>
        <v>1</v>
      </c>
      <c r="D461" s="9">
        <f t="shared" si="257"/>
        <v>2</v>
      </c>
      <c r="E461" s="9">
        <f t="shared" si="257"/>
        <v>2.5</v>
      </c>
      <c r="F461" s="9">
        <f t="shared" si="257"/>
        <v>1</v>
      </c>
      <c r="G461" s="9">
        <f t="shared" si="257"/>
        <v>3.5</v>
      </c>
      <c r="H461" s="9">
        <f t="shared" si="257"/>
        <v>1.5</v>
      </c>
      <c r="I461" s="9">
        <f t="shared" si="257"/>
        <v>1.5</v>
      </c>
      <c r="J461" s="9">
        <f t="shared" si="257"/>
        <v>1.5</v>
      </c>
    </row>
    <row r="462">
      <c r="A462" s="1" t="s">
        <v>573</v>
      </c>
      <c r="B462" s="9">
        <f t="shared" ref="B462:J462" si="258">B400/$B400</f>
        <v>1</v>
      </c>
      <c r="C462" s="9">
        <f t="shared" si="258"/>
        <v>1</v>
      </c>
      <c r="D462" s="9">
        <f t="shared" si="258"/>
        <v>1.5</v>
      </c>
      <c r="E462" s="9">
        <f t="shared" si="258"/>
        <v>1.5</v>
      </c>
      <c r="F462" s="9">
        <f t="shared" si="258"/>
        <v>2.5</v>
      </c>
      <c r="G462" s="9">
        <f t="shared" si="258"/>
        <v>1.5</v>
      </c>
      <c r="H462" s="9">
        <f t="shared" si="258"/>
        <v>1.5</v>
      </c>
      <c r="I462" s="9">
        <f t="shared" si="258"/>
        <v>1.5</v>
      </c>
      <c r="J462" s="9">
        <f t="shared" si="258"/>
        <v>1.5</v>
      </c>
    </row>
    <row r="463">
      <c r="A463" s="1" t="s">
        <v>574</v>
      </c>
      <c r="B463" s="9">
        <f t="shared" ref="B463:J463" si="259">B401/$B401</f>
        <v>1</v>
      </c>
      <c r="C463" s="9">
        <f t="shared" si="259"/>
        <v>1.5</v>
      </c>
      <c r="D463" s="9">
        <f t="shared" si="259"/>
        <v>1.5</v>
      </c>
      <c r="E463" s="9">
        <f t="shared" si="259"/>
        <v>2</v>
      </c>
      <c r="F463" s="9">
        <f t="shared" si="259"/>
        <v>1.5</v>
      </c>
      <c r="G463" s="9">
        <f t="shared" si="259"/>
        <v>2</v>
      </c>
      <c r="H463" s="9">
        <f t="shared" si="259"/>
        <v>2</v>
      </c>
      <c r="I463" s="9">
        <f t="shared" si="259"/>
        <v>3.5</v>
      </c>
      <c r="J463" s="9">
        <f t="shared" si="259"/>
        <v>1.5</v>
      </c>
    </row>
    <row r="464">
      <c r="A464" s="1" t="s">
        <v>575</v>
      </c>
      <c r="B464" s="9">
        <f t="shared" ref="B464:J464" si="260">B402/$B402</f>
        <v>1</v>
      </c>
      <c r="C464" s="9">
        <f t="shared" si="260"/>
        <v>2.333333333</v>
      </c>
      <c r="D464" s="9">
        <f t="shared" si="260"/>
        <v>1.333333333</v>
      </c>
      <c r="E464" s="9">
        <f t="shared" si="260"/>
        <v>1.333333333</v>
      </c>
      <c r="F464" s="9">
        <f t="shared" si="260"/>
        <v>1.333333333</v>
      </c>
      <c r="G464" s="9">
        <f t="shared" si="260"/>
        <v>1.666666667</v>
      </c>
      <c r="H464" s="9">
        <f t="shared" si="260"/>
        <v>1.333333333</v>
      </c>
      <c r="I464" s="9">
        <f t="shared" si="260"/>
        <v>1.666666667</v>
      </c>
      <c r="J464" s="9">
        <f t="shared" si="260"/>
        <v>1.333333333</v>
      </c>
    </row>
    <row r="465">
      <c r="A465" s="1" t="s">
        <v>576</v>
      </c>
      <c r="B465" s="9">
        <f t="shared" ref="B465:J465" si="261">B403/$B403</f>
        <v>1</v>
      </c>
      <c r="C465" s="9">
        <f t="shared" si="261"/>
        <v>1</v>
      </c>
      <c r="D465" s="9">
        <f t="shared" si="261"/>
        <v>2</v>
      </c>
      <c r="E465" s="9">
        <f t="shared" si="261"/>
        <v>1.666666667</v>
      </c>
      <c r="F465" s="9">
        <f t="shared" si="261"/>
        <v>1</v>
      </c>
      <c r="G465" s="9">
        <f t="shared" si="261"/>
        <v>1.333333333</v>
      </c>
      <c r="H465" s="9">
        <f t="shared" si="261"/>
        <v>1</v>
      </c>
      <c r="I465" s="9">
        <f t="shared" si="261"/>
        <v>1</v>
      </c>
      <c r="J465" s="9">
        <f t="shared" si="261"/>
        <v>1</v>
      </c>
    </row>
    <row r="466">
      <c r="A466" s="1" t="s">
        <v>577</v>
      </c>
      <c r="B466" s="9">
        <f t="shared" ref="B466:J466" si="262">B404/$B404</f>
        <v>1</v>
      </c>
      <c r="C466" s="9">
        <f t="shared" si="262"/>
        <v>1.333333333</v>
      </c>
      <c r="D466" s="9">
        <f t="shared" si="262"/>
        <v>1.333333333</v>
      </c>
      <c r="E466" s="9">
        <f t="shared" si="262"/>
        <v>2.333333333</v>
      </c>
      <c r="F466" s="9">
        <f t="shared" si="262"/>
        <v>1</v>
      </c>
      <c r="G466" s="9">
        <f t="shared" si="262"/>
        <v>1.333333333</v>
      </c>
      <c r="H466" s="9">
        <f t="shared" si="262"/>
        <v>1</v>
      </c>
      <c r="I466" s="9">
        <f t="shared" si="262"/>
        <v>1.333333333</v>
      </c>
      <c r="J466" s="9">
        <f t="shared" si="262"/>
        <v>1.333333333</v>
      </c>
    </row>
    <row r="467">
      <c r="A467" s="1" t="s">
        <v>578</v>
      </c>
      <c r="B467" s="9">
        <f t="shared" ref="B467:J467" si="263">B405/$B405</f>
        <v>1</v>
      </c>
      <c r="C467" s="9">
        <f t="shared" si="263"/>
        <v>1.666666667</v>
      </c>
      <c r="D467" s="9">
        <f t="shared" si="263"/>
        <v>1.333333333</v>
      </c>
      <c r="E467" s="9">
        <f t="shared" si="263"/>
        <v>2.333333333</v>
      </c>
      <c r="F467" s="9">
        <f t="shared" si="263"/>
        <v>2.333333333</v>
      </c>
      <c r="G467" s="9">
        <f t="shared" si="263"/>
        <v>2</v>
      </c>
      <c r="H467" s="9">
        <f t="shared" si="263"/>
        <v>1.333333333</v>
      </c>
      <c r="I467" s="9">
        <f t="shared" si="263"/>
        <v>1.333333333</v>
      </c>
      <c r="J467" s="9">
        <f t="shared" si="263"/>
        <v>1.666666667</v>
      </c>
    </row>
    <row r="468">
      <c r="A468" s="1" t="s">
        <v>579</v>
      </c>
      <c r="B468" s="9">
        <f t="shared" ref="B468:J468" si="264">B406/$B406</f>
        <v>1</v>
      </c>
      <c r="C468" s="9">
        <f t="shared" si="264"/>
        <v>1.2</v>
      </c>
      <c r="D468" s="9">
        <f t="shared" si="264"/>
        <v>0.6</v>
      </c>
      <c r="E468" s="9">
        <f t="shared" si="264"/>
        <v>1.4</v>
      </c>
      <c r="F468" s="9">
        <f t="shared" si="264"/>
        <v>0.8</v>
      </c>
      <c r="G468" s="9">
        <f t="shared" si="264"/>
        <v>1</v>
      </c>
      <c r="H468" s="9">
        <f t="shared" si="264"/>
        <v>0.8</v>
      </c>
      <c r="I468" s="9">
        <f t="shared" si="264"/>
        <v>0.8</v>
      </c>
      <c r="J468" s="9">
        <f t="shared" si="264"/>
        <v>1.4</v>
      </c>
    </row>
    <row r="469">
      <c r="A469" s="1" t="s">
        <v>580</v>
      </c>
      <c r="B469" s="9">
        <f t="shared" ref="B469:J469" si="265">B407/$B407</f>
        <v>1</v>
      </c>
      <c r="C469" s="9">
        <f t="shared" si="265"/>
        <v>1</v>
      </c>
      <c r="D469" s="9">
        <f t="shared" si="265"/>
        <v>0.8</v>
      </c>
      <c r="E469" s="9">
        <f t="shared" si="265"/>
        <v>0.8</v>
      </c>
      <c r="F469" s="9">
        <f t="shared" si="265"/>
        <v>1</v>
      </c>
      <c r="G469" s="9">
        <f t="shared" si="265"/>
        <v>1.2</v>
      </c>
      <c r="H469" s="9">
        <f t="shared" si="265"/>
        <v>1</v>
      </c>
      <c r="I469" s="9">
        <f t="shared" si="265"/>
        <v>1.2</v>
      </c>
      <c r="J469" s="9">
        <f t="shared" si="265"/>
        <v>1</v>
      </c>
    </row>
    <row r="470">
      <c r="A470" s="1" t="s">
        <v>581</v>
      </c>
      <c r="B470" s="9">
        <f t="shared" ref="B470:J470" si="266">B408/$B408</f>
        <v>1</v>
      </c>
      <c r="C470" s="9">
        <f t="shared" si="266"/>
        <v>1</v>
      </c>
      <c r="D470" s="9">
        <f t="shared" si="266"/>
        <v>1</v>
      </c>
      <c r="E470" s="9">
        <f t="shared" si="266"/>
        <v>2</v>
      </c>
      <c r="F470" s="9">
        <f t="shared" si="266"/>
        <v>4</v>
      </c>
      <c r="G470" s="9">
        <f t="shared" si="266"/>
        <v>3</v>
      </c>
      <c r="H470" s="9">
        <f t="shared" si="266"/>
        <v>1</v>
      </c>
      <c r="I470" s="9">
        <f t="shared" si="266"/>
        <v>2</v>
      </c>
      <c r="J470" s="9">
        <f t="shared" si="266"/>
        <v>2</v>
      </c>
    </row>
    <row r="471">
      <c r="A471" s="1" t="s">
        <v>582</v>
      </c>
      <c r="B471" s="9">
        <f t="shared" ref="B471:J471" si="267">B409/$B409</f>
        <v>1</v>
      </c>
      <c r="C471" s="9">
        <f t="shared" si="267"/>
        <v>2</v>
      </c>
      <c r="D471" s="9">
        <f t="shared" si="267"/>
        <v>1</v>
      </c>
      <c r="E471" s="9">
        <f t="shared" si="267"/>
        <v>2</v>
      </c>
      <c r="F471" s="9">
        <f t="shared" si="267"/>
        <v>4</v>
      </c>
      <c r="G471" s="9">
        <f t="shared" si="267"/>
        <v>1</v>
      </c>
      <c r="H471" s="9">
        <f t="shared" si="267"/>
        <v>1</v>
      </c>
      <c r="I471" s="9">
        <f t="shared" si="267"/>
        <v>1</v>
      </c>
      <c r="J471" s="9">
        <f t="shared" si="267"/>
        <v>1</v>
      </c>
    </row>
    <row r="472">
      <c r="A472" s="1" t="s">
        <v>583</v>
      </c>
      <c r="B472" s="9">
        <f t="shared" ref="B472:J472" si="268">B410/$B410</f>
        <v>1</v>
      </c>
      <c r="C472" s="9">
        <f t="shared" si="268"/>
        <v>1</v>
      </c>
      <c r="D472" s="9">
        <f t="shared" si="268"/>
        <v>1</v>
      </c>
      <c r="E472" s="9">
        <f t="shared" si="268"/>
        <v>2</v>
      </c>
      <c r="F472" s="9">
        <f t="shared" si="268"/>
        <v>1</v>
      </c>
      <c r="G472" s="9">
        <f t="shared" si="268"/>
        <v>2</v>
      </c>
      <c r="H472" s="9">
        <f t="shared" si="268"/>
        <v>2</v>
      </c>
      <c r="I472" s="9">
        <f t="shared" si="268"/>
        <v>2</v>
      </c>
      <c r="J472" s="9">
        <f t="shared" si="268"/>
        <v>2</v>
      </c>
    </row>
    <row r="473">
      <c r="A473" s="1" t="s">
        <v>584</v>
      </c>
      <c r="B473" s="9">
        <f t="shared" ref="B473:J473" si="269">B411/$B411</f>
        <v>1</v>
      </c>
      <c r="C473" s="9">
        <f t="shared" si="269"/>
        <v>1</v>
      </c>
      <c r="D473" s="9">
        <f t="shared" si="269"/>
        <v>2</v>
      </c>
      <c r="E473" s="9">
        <f t="shared" si="269"/>
        <v>2</v>
      </c>
      <c r="F473" s="9">
        <f t="shared" si="269"/>
        <v>1</v>
      </c>
      <c r="G473" s="9">
        <f t="shared" si="269"/>
        <v>2</v>
      </c>
      <c r="H473" s="9">
        <f t="shared" si="269"/>
        <v>1</v>
      </c>
      <c r="I473" s="9">
        <f t="shared" si="269"/>
        <v>4</v>
      </c>
      <c r="J473" s="9">
        <f t="shared" si="269"/>
        <v>2</v>
      </c>
    </row>
    <row r="474">
      <c r="A474" s="1" t="s">
        <v>585</v>
      </c>
      <c r="B474" s="9">
        <f t="shared" ref="B474:J474" si="270">B412/$B412</f>
        <v>1</v>
      </c>
      <c r="C474" s="9">
        <f t="shared" si="270"/>
        <v>1</v>
      </c>
      <c r="D474" s="9">
        <f t="shared" si="270"/>
        <v>1</v>
      </c>
      <c r="E474" s="9">
        <f t="shared" si="270"/>
        <v>1</v>
      </c>
      <c r="F474" s="9">
        <f t="shared" si="270"/>
        <v>2</v>
      </c>
      <c r="G474" s="9">
        <f t="shared" si="270"/>
        <v>3</v>
      </c>
      <c r="H474" s="9">
        <f t="shared" si="270"/>
        <v>2</v>
      </c>
      <c r="I474" s="9">
        <f t="shared" si="270"/>
        <v>4</v>
      </c>
      <c r="J474" s="9">
        <f t="shared" si="270"/>
        <v>2</v>
      </c>
    </row>
    <row r="475">
      <c r="A475" s="1" t="s">
        <v>586</v>
      </c>
      <c r="B475" s="9">
        <f t="shared" ref="B475:J475" si="271">B413/$B413</f>
        <v>1</v>
      </c>
      <c r="C475" s="9">
        <f t="shared" si="271"/>
        <v>0.8333333333</v>
      </c>
      <c r="D475" s="9">
        <f t="shared" si="271"/>
        <v>0.8333333333</v>
      </c>
      <c r="E475" s="9">
        <f t="shared" si="271"/>
        <v>0.8888888889</v>
      </c>
      <c r="F475" s="9">
        <f t="shared" si="271"/>
        <v>1.611111111</v>
      </c>
      <c r="G475" s="9">
        <f t="shared" si="271"/>
        <v>1.5</v>
      </c>
      <c r="H475" s="9">
        <f t="shared" si="271"/>
        <v>1.222222222</v>
      </c>
      <c r="I475" s="9">
        <f t="shared" si="271"/>
        <v>1.444444444</v>
      </c>
      <c r="J475" s="9">
        <f t="shared" si="271"/>
        <v>0.8333333333</v>
      </c>
    </row>
    <row r="476">
      <c r="A476" s="1" t="s">
        <v>587</v>
      </c>
      <c r="B476" s="9">
        <f t="shared" ref="B476:J476" si="272">B414/$B414</f>
        <v>1</v>
      </c>
      <c r="C476" s="9">
        <f t="shared" si="272"/>
        <v>1</v>
      </c>
      <c r="D476" s="9">
        <f t="shared" si="272"/>
        <v>1</v>
      </c>
      <c r="E476" s="9">
        <f t="shared" si="272"/>
        <v>1.066666667</v>
      </c>
      <c r="F476" s="9">
        <f t="shared" si="272"/>
        <v>1.933333333</v>
      </c>
      <c r="G476" s="9">
        <f t="shared" si="272"/>
        <v>1.866666667</v>
      </c>
      <c r="H476" s="9">
        <f t="shared" si="272"/>
        <v>1.533333333</v>
      </c>
      <c r="I476" s="9">
        <f t="shared" si="272"/>
        <v>1.866666667</v>
      </c>
      <c r="J476" s="9">
        <f t="shared" si="272"/>
        <v>1.066666667</v>
      </c>
    </row>
    <row r="477">
      <c r="A477" s="1" t="s">
        <v>588</v>
      </c>
      <c r="B477" s="9">
        <f t="shared" ref="B477:J477" si="273">B415/$B415</f>
        <v>1</v>
      </c>
      <c r="C477" s="9">
        <f t="shared" si="273"/>
        <v>1.066666667</v>
      </c>
      <c r="D477" s="9">
        <f t="shared" si="273"/>
        <v>1</v>
      </c>
      <c r="E477" s="9">
        <f t="shared" si="273"/>
        <v>1.066666667</v>
      </c>
      <c r="F477" s="9">
        <f t="shared" si="273"/>
        <v>2</v>
      </c>
      <c r="G477" s="9">
        <f t="shared" si="273"/>
        <v>1.866666667</v>
      </c>
      <c r="H477" s="9">
        <f t="shared" si="273"/>
        <v>1.533333333</v>
      </c>
      <c r="I477" s="9">
        <f t="shared" si="273"/>
        <v>1.733333333</v>
      </c>
      <c r="J477" s="9">
        <f t="shared" si="273"/>
        <v>1</v>
      </c>
    </row>
    <row r="478">
      <c r="A478" s="1" t="s">
        <v>589</v>
      </c>
      <c r="B478" s="9">
        <f t="shared" ref="B478:J478" si="274">B416/$B416</f>
        <v>1</v>
      </c>
      <c r="C478" s="9">
        <f t="shared" si="274"/>
        <v>1</v>
      </c>
      <c r="D478" s="9">
        <f t="shared" si="274"/>
        <v>0.9375</v>
      </c>
      <c r="E478" s="9">
        <f t="shared" si="274"/>
        <v>1.0625</v>
      </c>
      <c r="F478" s="9">
        <f t="shared" si="274"/>
        <v>1.875</v>
      </c>
      <c r="G478" s="9">
        <f t="shared" si="274"/>
        <v>1.75</v>
      </c>
      <c r="H478" s="9">
        <f t="shared" si="274"/>
        <v>1.625</v>
      </c>
      <c r="I478" s="9">
        <f t="shared" si="274"/>
        <v>1.6875</v>
      </c>
      <c r="J478" s="9">
        <f t="shared" si="274"/>
        <v>0.9375</v>
      </c>
    </row>
    <row r="479">
      <c r="A479" s="1" t="s">
        <v>590</v>
      </c>
      <c r="B479" s="9">
        <f t="shared" ref="B479:J479" si="275">B417/$B417</f>
        <v>1</v>
      </c>
      <c r="C479" s="9">
        <f t="shared" si="275"/>
        <v>1.058823529</v>
      </c>
      <c r="D479" s="9">
        <f t="shared" si="275"/>
        <v>0.9411764706</v>
      </c>
      <c r="E479" s="9">
        <f t="shared" si="275"/>
        <v>1</v>
      </c>
      <c r="F479" s="9">
        <f t="shared" si="275"/>
        <v>1.823529412</v>
      </c>
      <c r="G479" s="9">
        <f t="shared" si="275"/>
        <v>1.705882353</v>
      </c>
      <c r="H479" s="9">
        <f t="shared" si="275"/>
        <v>1.411764706</v>
      </c>
      <c r="I479" s="9">
        <f t="shared" si="275"/>
        <v>1.588235294</v>
      </c>
      <c r="J479" s="9">
        <f t="shared" si="275"/>
        <v>0.9411764706</v>
      </c>
    </row>
    <row r="480">
      <c r="A480" s="1" t="s">
        <v>591</v>
      </c>
      <c r="B480" s="9">
        <f t="shared" ref="B480:J480" si="276">B418/$B418</f>
        <v>1</v>
      </c>
      <c r="C480" s="9">
        <f t="shared" si="276"/>
        <v>1.125</v>
      </c>
      <c r="D480" s="9">
        <f t="shared" si="276"/>
        <v>0.8333333333</v>
      </c>
      <c r="E480" s="9">
        <f t="shared" si="276"/>
        <v>0.9166666667</v>
      </c>
      <c r="F480" s="9">
        <f t="shared" si="276"/>
        <v>2.875</v>
      </c>
      <c r="G480" s="9">
        <f t="shared" si="276"/>
        <v>2.875</v>
      </c>
      <c r="H480" s="9">
        <f t="shared" si="276"/>
        <v>2.25</v>
      </c>
      <c r="I480" s="9">
        <f t="shared" si="276"/>
        <v>2.541666667</v>
      </c>
      <c r="J480" s="9">
        <f t="shared" si="276"/>
        <v>0.625</v>
      </c>
    </row>
    <row r="481">
      <c r="A481" s="1" t="s">
        <v>592</v>
      </c>
      <c r="B481" s="9">
        <f t="shared" ref="B481:J481" si="277">B419/$B419</f>
        <v>1</v>
      </c>
      <c r="C481" s="9">
        <f t="shared" si="277"/>
        <v>1.125</v>
      </c>
      <c r="D481" s="9">
        <f t="shared" si="277"/>
        <v>0.2708333333</v>
      </c>
      <c r="E481" s="9">
        <f t="shared" si="277"/>
        <v>0.2916666667</v>
      </c>
      <c r="F481" s="9">
        <f t="shared" si="277"/>
        <v>0.8541666667</v>
      </c>
      <c r="G481" s="9">
        <f t="shared" si="277"/>
        <v>0.8541666667</v>
      </c>
      <c r="H481" s="9">
        <f t="shared" si="277"/>
        <v>0.6666666667</v>
      </c>
      <c r="I481" s="9">
        <f t="shared" si="277"/>
        <v>0.75</v>
      </c>
      <c r="J481" s="9">
        <f t="shared" si="277"/>
        <v>0.2083333333</v>
      </c>
    </row>
    <row r="482">
      <c r="A482" s="1" t="s">
        <v>593</v>
      </c>
      <c r="B482" s="9">
        <f t="shared" ref="B482:J482" si="278">B420/$B420</f>
        <v>1</v>
      </c>
      <c r="C482" s="9">
        <f t="shared" si="278"/>
        <v>1.136986301</v>
      </c>
      <c r="D482" s="9">
        <f t="shared" si="278"/>
        <v>0.1506849315</v>
      </c>
      <c r="E482" s="9">
        <f t="shared" si="278"/>
        <v>0.1643835616</v>
      </c>
      <c r="F482" s="9">
        <f t="shared" si="278"/>
        <v>0.3424657534</v>
      </c>
      <c r="G482" s="9">
        <f t="shared" si="278"/>
        <v>0.3561643836</v>
      </c>
      <c r="H482" s="9">
        <f t="shared" si="278"/>
        <v>0.301369863</v>
      </c>
      <c r="I482" s="9">
        <f t="shared" si="278"/>
        <v>0.2876712329</v>
      </c>
      <c r="J482" s="9">
        <f t="shared" si="278"/>
        <v>0.1095890411</v>
      </c>
    </row>
    <row r="483">
      <c r="A483" s="1" t="s">
        <v>594</v>
      </c>
      <c r="B483" s="9">
        <f t="shared" ref="B483:J483" si="279">B421/$B421</f>
        <v>1</v>
      </c>
      <c r="C483" s="9">
        <f t="shared" si="279"/>
        <v>1.100671141</v>
      </c>
      <c r="D483" s="9">
        <f t="shared" si="279"/>
        <v>0.06711409396</v>
      </c>
      <c r="E483" s="9">
        <f t="shared" si="279"/>
        <v>0.06711409396</v>
      </c>
      <c r="F483" s="9">
        <f t="shared" si="279"/>
        <v>0.1342281879</v>
      </c>
      <c r="G483" s="9">
        <f t="shared" si="279"/>
        <v>0.1476510067</v>
      </c>
      <c r="H483" s="9">
        <f t="shared" si="279"/>
        <v>0.1275167785</v>
      </c>
      <c r="I483" s="9">
        <f t="shared" si="279"/>
        <v>0.1140939597</v>
      </c>
      <c r="J483" s="9">
        <f t="shared" si="279"/>
        <v>0.06040268456</v>
      </c>
    </row>
    <row r="484">
      <c r="A484" s="1" t="s">
        <v>595</v>
      </c>
      <c r="B484" s="9">
        <f t="shared" ref="B484:J484" si="280">B422/$B422</f>
        <v>1</v>
      </c>
      <c r="C484" s="9">
        <f t="shared" si="280"/>
        <v>1.009433962</v>
      </c>
      <c r="D484" s="9">
        <f t="shared" si="280"/>
        <v>0.03144654088</v>
      </c>
      <c r="E484" s="9">
        <f t="shared" si="280"/>
        <v>0.03459119497</v>
      </c>
      <c r="F484" s="9">
        <f t="shared" si="280"/>
        <v>0.05660377358</v>
      </c>
      <c r="G484" s="9">
        <f t="shared" si="280"/>
        <v>0.07232704403</v>
      </c>
      <c r="H484" s="9">
        <f t="shared" si="280"/>
        <v>0.06289308176</v>
      </c>
      <c r="I484" s="9">
        <f t="shared" si="280"/>
        <v>0.05660377358</v>
      </c>
      <c r="J484" s="9">
        <f t="shared" si="280"/>
        <v>0.03144654088</v>
      </c>
    </row>
    <row r="485">
      <c r="A485" s="1" t="s">
        <v>596</v>
      </c>
      <c r="B485" s="9">
        <f t="shared" ref="B485:J485" si="281">B423/$B423</f>
        <v>1</v>
      </c>
      <c r="C485" s="9">
        <f t="shared" si="281"/>
        <v>1</v>
      </c>
      <c r="D485" s="9">
        <f t="shared" si="281"/>
        <v>1.5</v>
      </c>
      <c r="E485" s="9">
        <f t="shared" si="281"/>
        <v>2</v>
      </c>
      <c r="F485" s="9">
        <f t="shared" si="281"/>
        <v>3</v>
      </c>
      <c r="G485" s="9">
        <f t="shared" si="281"/>
        <v>2.5</v>
      </c>
      <c r="H485" s="9">
        <f t="shared" si="281"/>
        <v>1.5</v>
      </c>
      <c r="I485" s="9">
        <f t="shared" si="281"/>
        <v>1.5</v>
      </c>
      <c r="J485" s="9">
        <f t="shared" si="281"/>
        <v>1.5</v>
      </c>
    </row>
    <row r="486">
      <c r="A486" s="1" t="s">
        <v>597</v>
      </c>
      <c r="B486" s="9">
        <f t="shared" ref="B486:J486" si="282">B424/$B424</f>
        <v>1</v>
      </c>
      <c r="C486" s="9">
        <f t="shared" si="282"/>
        <v>1</v>
      </c>
      <c r="D486" s="9">
        <f t="shared" si="282"/>
        <v>1</v>
      </c>
      <c r="E486" s="9">
        <f t="shared" si="282"/>
        <v>1</v>
      </c>
      <c r="F486" s="9">
        <f t="shared" si="282"/>
        <v>1.333333333</v>
      </c>
      <c r="G486" s="9">
        <f t="shared" si="282"/>
        <v>2</v>
      </c>
      <c r="H486" s="9">
        <f t="shared" si="282"/>
        <v>2.333333333</v>
      </c>
      <c r="I486" s="9">
        <f t="shared" si="282"/>
        <v>1.333333333</v>
      </c>
      <c r="J486" s="9">
        <f t="shared" si="282"/>
        <v>1</v>
      </c>
    </row>
    <row r="487">
      <c r="A487" s="1" t="s">
        <v>598</v>
      </c>
      <c r="B487" s="9">
        <f t="shared" ref="B487:J487" si="283">B425/$B425</f>
        <v>1</v>
      </c>
      <c r="C487" s="9">
        <f t="shared" si="283"/>
        <v>0.75</v>
      </c>
      <c r="D487" s="9">
        <f t="shared" si="283"/>
        <v>1</v>
      </c>
      <c r="E487" s="9">
        <f t="shared" si="283"/>
        <v>1.25</v>
      </c>
      <c r="F487" s="9">
        <f t="shared" si="283"/>
        <v>1.75</v>
      </c>
      <c r="G487" s="9">
        <f t="shared" si="283"/>
        <v>1</v>
      </c>
      <c r="H487" s="9">
        <f t="shared" si="283"/>
        <v>1</v>
      </c>
      <c r="I487" s="9">
        <f t="shared" si="283"/>
        <v>1.25</v>
      </c>
      <c r="J487" s="9">
        <f t="shared" si="283"/>
        <v>1</v>
      </c>
    </row>
    <row r="488">
      <c r="A488" s="1" t="s">
        <v>599</v>
      </c>
      <c r="B488" s="9">
        <f t="shared" ref="B488:J488" si="284">B426/$B426</f>
        <v>1</v>
      </c>
      <c r="C488" s="9">
        <f t="shared" si="284"/>
        <v>0.7142857143</v>
      </c>
      <c r="D488" s="9">
        <f t="shared" si="284"/>
        <v>0.5714285714</v>
      </c>
      <c r="E488" s="9">
        <f t="shared" si="284"/>
        <v>0.7142857143</v>
      </c>
      <c r="F488" s="9">
        <f t="shared" si="284"/>
        <v>0.8571428571</v>
      </c>
      <c r="G488" s="9">
        <f t="shared" si="284"/>
        <v>0.7142857143</v>
      </c>
      <c r="H488" s="9">
        <f t="shared" si="284"/>
        <v>0.7142857143</v>
      </c>
      <c r="I488" s="9">
        <f t="shared" si="284"/>
        <v>0.8571428571</v>
      </c>
      <c r="J488" s="9">
        <f t="shared" si="284"/>
        <v>0.8571428571</v>
      </c>
    </row>
    <row r="489">
      <c r="A489" s="1" t="s">
        <v>600</v>
      </c>
      <c r="B489" s="9">
        <f t="shared" ref="B489:J489" si="285">B427/$B427</f>
        <v>1</v>
      </c>
      <c r="C489" s="9">
        <f t="shared" si="285"/>
        <v>1</v>
      </c>
      <c r="D489" s="9">
        <f t="shared" si="285"/>
        <v>1</v>
      </c>
      <c r="E489" s="9">
        <f t="shared" si="285"/>
        <v>1</v>
      </c>
      <c r="F489" s="9">
        <f t="shared" si="285"/>
        <v>1</v>
      </c>
      <c r="G489" s="9">
        <f t="shared" si="285"/>
        <v>1.166666667</v>
      </c>
      <c r="H489" s="9">
        <f t="shared" si="285"/>
        <v>1</v>
      </c>
      <c r="I489" s="9">
        <f t="shared" si="285"/>
        <v>1.166666667</v>
      </c>
      <c r="J489" s="9">
        <f t="shared" si="285"/>
        <v>1.166666667</v>
      </c>
    </row>
    <row r="490">
      <c r="A490" s="1" t="s">
        <v>601</v>
      </c>
      <c r="B490" s="9">
        <f t="shared" ref="B490:J490" si="286">B428/$B428</f>
        <v>1</v>
      </c>
      <c r="C490" s="9">
        <f t="shared" si="286"/>
        <v>1</v>
      </c>
      <c r="D490" s="9">
        <f t="shared" si="286"/>
        <v>2</v>
      </c>
      <c r="E490" s="9">
        <f t="shared" si="286"/>
        <v>3</v>
      </c>
      <c r="F490" s="9">
        <f t="shared" si="286"/>
        <v>2</v>
      </c>
      <c r="G490" s="9">
        <f t="shared" si="286"/>
        <v>2</v>
      </c>
      <c r="H490" s="9">
        <f t="shared" si="286"/>
        <v>2</v>
      </c>
      <c r="I490" s="9">
        <f t="shared" si="286"/>
        <v>3</v>
      </c>
      <c r="J490" s="9">
        <f t="shared" si="286"/>
        <v>2</v>
      </c>
    </row>
    <row r="491">
      <c r="A491" s="1" t="s">
        <v>602</v>
      </c>
      <c r="B491" s="9">
        <f t="shared" ref="B491:J491" si="287">B429/$B429</f>
        <v>1</v>
      </c>
      <c r="C491" s="9">
        <f t="shared" si="287"/>
        <v>1</v>
      </c>
      <c r="D491" s="9">
        <f t="shared" si="287"/>
        <v>0.6666666667</v>
      </c>
      <c r="E491" s="9">
        <f t="shared" si="287"/>
        <v>1</v>
      </c>
      <c r="F491" s="9">
        <f t="shared" si="287"/>
        <v>1</v>
      </c>
      <c r="G491" s="9">
        <f t="shared" si="287"/>
        <v>2</v>
      </c>
      <c r="H491" s="9">
        <f t="shared" si="287"/>
        <v>0.6666666667</v>
      </c>
      <c r="I491" s="9">
        <f t="shared" si="287"/>
        <v>1</v>
      </c>
      <c r="J491" s="9">
        <f t="shared" si="287"/>
        <v>0.6666666667</v>
      </c>
    </row>
    <row r="492">
      <c r="A492" s="1" t="s">
        <v>603</v>
      </c>
      <c r="B492" s="9">
        <f t="shared" ref="B492:J492" si="288">B430/$B430</f>
        <v>1</v>
      </c>
      <c r="C492" s="9">
        <f t="shared" si="288"/>
        <v>1.125</v>
      </c>
      <c r="D492" s="9">
        <f t="shared" si="288"/>
        <v>0.25</v>
      </c>
      <c r="E492" s="9">
        <f t="shared" si="288"/>
        <v>0.25</v>
      </c>
      <c r="F492" s="9">
        <f t="shared" si="288"/>
        <v>0.25</v>
      </c>
      <c r="G492" s="9">
        <f t="shared" si="288"/>
        <v>0.375</v>
      </c>
      <c r="H492" s="9">
        <f t="shared" si="288"/>
        <v>0.375</v>
      </c>
      <c r="I492" s="9">
        <f t="shared" si="288"/>
        <v>0.375</v>
      </c>
      <c r="J492" s="9">
        <f t="shared" si="288"/>
        <v>0.5</v>
      </c>
    </row>
    <row r="493">
      <c r="A493" s="1" t="s">
        <v>604</v>
      </c>
      <c r="B493" s="9">
        <f t="shared" ref="B493:J493" si="289">B431/$B431</f>
        <v>1</v>
      </c>
      <c r="C493" s="9">
        <f t="shared" si="289"/>
        <v>1.029411765</v>
      </c>
      <c r="D493" s="9">
        <f t="shared" si="289"/>
        <v>0.08823529412</v>
      </c>
      <c r="E493" s="9">
        <f t="shared" si="289"/>
        <v>0.1470588235</v>
      </c>
      <c r="F493" s="9">
        <f t="shared" si="289"/>
        <v>0.1176470588</v>
      </c>
      <c r="G493" s="9">
        <f t="shared" si="289"/>
        <v>0.1176470588</v>
      </c>
      <c r="H493" s="9">
        <f t="shared" si="289"/>
        <v>0.1176470588</v>
      </c>
      <c r="I493" s="9">
        <f t="shared" si="289"/>
        <v>0.1176470588</v>
      </c>
      <c r="J493" s="9">
        <f t="shared" si="289"/>
        <v>0.1176470588</v>
      </c>
    </row>
    <row r="494">
      <c r="A494" s="1" t="s">
        <v>605</v>
      </c>
      <c r="B494" s="9">
        <f t="shared" ref="B494:J494" si="290">B432/$B432</f>
        <v>1</v>
      </c>
      <c r="C494" s="9">
        <f t="shared" si="290"/>
        <v>1.467741935</v>
      </c>
      <c r="D494" s="9">
        <f t="shared" si="290"/>
        <v>0.06451612903</v>
      </c>
      <c r="E494" s="9">
        <f t="shared" si="290"/>
        <v>0.04032258065</v>
      </c>
      <c r="F494" s="9">
        <f t="shared" si="290"/>
        <v>0.0564516129</v>
      </c>
      <c r="G494" s="9">
        <f t="shared" si="290"/>
        <v>0.0564516129</v>
      </c>
      <c r="H494" s="9">
        <f t="shared" si="290"/>
        <v>0.04838709677</v>
      </c>
      <c r="I494" s="9">
        <f t="shared" si="290"/>
        <v>0.0564516129</v>
      </c>
      <c r="J494" s="9">
        <f t="shared" si="290"/>
        <v>0.04838709677</v>
      </c>
    </row>
    <row r="495">
      <c r="A495" s="1" t="s">
        <v>606</v>
      </c>
      <c r="B495" s="9">
        <f t="shared" ref="B495:J495" si="291">B433/$B433</f>
        <v>1</v>
      </c>
      <c r="C495" s="9">
        <f t="shared" si="291"/>
        <v>1</v>
      </c>
      <c r="D495" s="9">
        <f t="shared" si="291"/>
        <v>1</v>
      </c>
      <c r="E495" s="9">
        <f t="shared" si="291"/>
        <v>2</v>
      </c>
      <c r="F495" s="9">
        <f t="shared" si="291"/>
        <v>2</v>
      </c>
      <c r="G495" s="9">
        <f t="shared" si="291"/>
        <v>3</v>
      </c>
      <c r="H495" s="9">
        <f t="shared" si="291"/>
        <v>4</v>
      </c>
      <c r="I495" s="9">
        <f t="shared" si="291"/>
        <v>5</v>
      </c>
      <c r="J495" s="9">
        <f t="shared" si="291"/>
        <v>5</v>
      </c>
    </row>
    <row r="496">
      <c r="A496" s="1" t="s">
        <v>607</v>
      </c>
      <c r="B496" s="9">
        <f t="shared" ref="B496:J496" si="292">B434/$B434</f>
        <v>1</v>
      </c>
      <c r="C496" s="9">
        <f t="shared" si="292"/>
        <v>2</v>
      </c>
      <c r="D496" s="9">
        <f t="shared" si="292"/>
        <v>1</v>
      </c>
      <c r="E496" s="9">
        <f t="shared" si="292"/>
        <v>1</v>
      </c>
      <c r="F496" s="9">
        <f t="shared" si="292"/>
        <v>4</v>
      </c>
      <c r="G496" s="9">
        <f t="shared" si="292"/>
        <v>1</v>
      </c>
      <c r="H496" s="9">
        <f t="shared" si="292"/>
        <v>1</v>
      </c>
      <c r="I496" s="9">
        <f t="shared" si="292"/>
        <v>2</v>
      </c>
      <c r="J496" s="9">
        <f t="shared" si="292"/>
        <v>1</v>
      </c>
    </row>
    <row r="497">
      <c r="A497" s="1" t="s">
        <v>608</v>
      </c>
      <c r="B497" s="9">
        <f t="shared" ref="B497:J497" si="293">B435/$B435</f>
        <v>1</v>
      </c>
      <c r="C497" s="9">
        <f t="shared" si="293"/>
        <v>1</v>
      </c>
      <c r="D497" s="9">
        <f t="shared" si="293"/>
        <v>1</v>
      </c>
      <c r="E497" s="9">
        <f t="shared" si="293"/>
        <v>1</v>
      </c>
      <c r="F497" s="9">
        <f t="shared" si="293"/>
        <v>1</v>
      </c>
      <c r="G497" s="9">
        <f t="shared" si="293"/>
        <v>2</v>
      </c>
      <c r="H497" s="9">
        <f t="shared" si="293"/>
        <v>2</v>
      </c>
      <c r="I497" s="9">
        <f t="shared" si="293"/>
        <v>3</v>
      </c>
      <c r="J497" s="9">
        <f t="shared" si="293"/>
        <v>1</v>
      </c>
    </row>
    <row r="498">
      <c r="A498" s="1" t="s">
        <v>609</v>
      </c>
      <c r="B498" s="9">
        <f t="shared" ref="B498:J498" si="294">B436/$B436</f>
        <v>1</v>
      </c>
      <c r="C498" s="9">
        <f t="shared" si="294"/>
        <v>1</v>
      </c>
      <c r="D498" s="9">
        <f t="shared" si="294"/>
        <v>1</v>
      </c>
      <c r="E498" s="9">
        <f t="shared" si="294"/>
        <v>2</v>
      </c>
      <c r="F498" s="9">
        <f t="shared" si="294"/>
        <v>1</v>
      </c>
      <c r="G498" s="9">
        <f t="shared" si="294"/>
        <v>1</v>
      </c>
      <c r="H498" s="9">
        <f t="shared" si="294"/>
        <v>1</v>
      </c>
      <c r="I498" s="9">
        <f t="shared" si="294"/>
        <v>1</v>
      </c>
      <c r="J498" s="9">
        <f t="shared" si="294"/>
        <v>3</v>
      </c>
    </row>
    <row r="499">
      <c r="A499" s="1" t="s">
        <v>610</v>
      </c>
      <c r="B499" s="9">
        <f t="shared" ref="B499:J499" si="295">B437/$B437</f>
        <v>1</v>
      </c>
      <c r="C499" s="9">
        <f t="shared" si="295"/>
        <v>3</v>
      </c>
      <c r="D499" s="9">
        <f t="shared" si="295"/>
        <v>1</v>
      </c>
      <c r="E499" s="9">
        <f t="shared" si="295"/>
        <v>3</v>
      </c>
      <c r="F499" s="9">
        <f t="shared" si="295"/>
        <v>2</v>
      </c>
      <c r="G499" s="9">
        <f t="shared" si="295"/>
        <v>1</v>
      </c>
      <c r="H499" s="9">
        <f t="shared" si="295"/>
        <v>1</v>
      </c>
      <c r="I499" s="9">
        <f t="shared" si="295"/>
        <v>1</v>
      </c>
      <c r="J499" s="9">
        <f t="shared" si="295"/>
        <v>1</v>
      </c>
    </row>
    <row r="500">
      <c r="A500" s="1" t="s">
        <v>611</v>
      </c>
      <c r="B500" s="9">
        <f t="shared" ref="B500:J500" si="296">B438/$B438</f>
        <v>1</v>
      </c>
      <c r="C500" s="9">
        <f t="shared" si="296"/>
        <v>1.046511628</v>
      </c>
      <c r="D500" s="9">
        <f t="shared" si="296"/>
        <v>0.9302325581</v>
      </c>
      <c r="E500" s="9">
        <f t="shared" si="296"/>
        <v>1.162790698</v>
      </c>
      <c r="F500" s="9">
        <f t="shared" si="296"/>
        <v>2.976744186</v>
      </c>
      <c r="G500" s="9">
        <f t="shared" si="296"/>
        <v>2.790697674</v>
      </c>
      <c r="H500" s="9">
        <f t="shared" si="296"/>
        <v>2.279069767</v>
      </c>
      <c r="I500" s="9">
        <f t="shared" si="296"/>
        <v>2.581395349</v>
      </c>
      <c r="J500" s="9">
        <f t="shared" si="296"/>
        <v>0.8372093023</v>
      </c>
    </row>
    <row r="501">
      <c r="A501" s="1" t="s">
        <v>612</v>
      </c>
      <c r="B501" s="9">
        <f t="shared" ref="B501:J501" si="297">B439/$B439</f>
        <v>1</v>
      </c>
      <c r="C501" s="9">
        <f t="shared" si="297"/>
        <v>1.073170732</v>
      </c>
      <c r="D501" s="9">
        <f t="shared" si="297"/>
        <v>0.9024390244</v>
      </c>
      <c r="E501" s="9">
        <f t="shared" si="297"/>
        <v>1.12195122</v>
      </c>
      <c r="F501" s="9">
        <f t="shared" si="297"/>
        <v>2.87804878</v>
      </c>
      <c r="G501" s="9">
        <f t="shared" si="297"/>
        <v>2.634146341</v>
      </c>
      <c r="H501" s="9">
        <f t="shared" si="297"/>
        <v>2.243902439</v>
      </c>
      <c r="I501" s="9">
        <f t="shared" si="297"/>
        <v>2.463414634</v>
      </c>
      <c r="J501" s="9">
        <f t="shared" si="297"/>
        <v>0.8292682927</v>
      </c>
    </row>
    <row r="502">
      <c r="A502" s="1" t="s">
        <v>613</v>
      </c>
      <c r="B502" s="9">
        <f t="shared" ref="B502:J502" si="298">B440/$B440</f>
        <v>1</v>
      </c>
      <c r="C502" s="9">
        <f t="shared" si="298"/>
        <v>1.046511628</v>
      </c>
      <c r="D502" s="9">
        <f t="shared" si="298"/>
        <v>0.8372093023</v>
      </c>
      <c r="E502" s="9">
        <f t="shared" si="298"/>
        <v>1.023255814</v>
      </c>
      <c r="F502" s="9">
        <f t="shared" si="298"/>
        <v>2.651162791</v>
      </c>
      <c r="G502" s="9">
        <f t="shared" si="298"/>
        <v>2.348837209</v>
      </c>
      <c r="H502" s="9">
        <f t="shared" si="298"/>
        <v>2.046511628</v>
      </c>
      <c r="I502" s="9">
        <f t="shared" si="298"/>
        <v>2.325581395</v>
      </c>
      <c r="J502" s="9">
        <f t="shared" si="298"/>
        <v>0.7441860465</v>
      </c>
    </row>
    <row r="503">
      <c r="A503" s="1" t="s">
        <v>614</v>
      </c>
      <c r="B503" s="9">
        <f t="shared" ref="B503:J503" si="299">B441/$B441</f>
        <v>1</v>
      </c>
      <c r="C503" s="9">
        <f t="shared" si="299"/>
        <v>1.06122449</v>
      </c>
      <c r="D503" s="9">
        <f t="shared" si="299"/>
        <v>0.7346938776</v>
      </c>
      <c r="E503" s="9">
        <f t="shared" si="299"/>
        <v>0.9183673469</v>
      </c>
      <c r="F503" s="9">
        <f t="shared" si="299"/>
        <v>2.306122449</v>
      </c>
      <c r="G503" s="9">
        <f t="shared" si="299"/>
        <v>2.081632653</v>
      </c>
      <c r="H503" s="9">
        <f t="shared" si="299"/>
        <v>1.775510204</v>
      </c>
      <c r="I503" s="9">
        <f t="shared" si="299"/>
        <v>1.979591837</v>
      </c>
      <c r="J503" s="9">
        <f t="shared" si="299"/>
        <v>0.6530612245</v>
      </c>
    </row>
    <row r="504">
      <c r="A504" s="1" t="s">
        <v>615</v>
      </c>
      <c r="B504" s="9">
        <f t="shared" ref="B504:J504" si="300">B442/$B442</f>
        <v>1</v>
      </c>
      <c r="C504" s="9">
        <f t="shared" si="300"/>
        <v>1.047619048</v>
      </c>
      <c r="D504" s="9">
        <f t="shared" si="300"/>
        <v>0.5873015873</v>
      </c>
      <c r="E504" s="9">
        <f t="shared" si="300"/>
        <v>0.7301587302</v>
      </c>
      <c r="F504" s="9">
        <f t="shared" si="300"/>
        <v>1.777777778</v>
      </c>
      <c r="G504" s="9">
        <f t="shared" si="300"/>
        <v>1.634920635</v>
      </c>
      <c r="H504" s="9">
        <f t="shared" si="300"/>
        <v>1.396825397</v>
      </c>
      <c r="I504" s="9">
        <f t="shared" si="300"/>
        <v>1.53968254</v>
      </c>
      <c r="J504" s="9">
        <f t="shared" si="300"/>
        <v>0.5238095238</v>
      </c>
    </row>
    <row r="505">
      <c r="A505" s="1" t="s">
        <v>616</v>
      </c>
      <c r="B505" s="9">
        <f t="shared" ref="B505:J505" si="301">B443/$B443</f>
        <v>1</v>
      </c>
      <c r="C505" s="9">
        <f t="shared" si="301"/>
        <v>1</v>
      </c>
      <c r="D505" s="9">
        <f t="shared" si="301"/>
        <v>1</v>
      </c>
      <c r="E505" s="9">
        <f t="shared" si="301"/>
        <v>1</v>
      </c>
      <c r="F505" s="9">
        <f t="shared" si="301"/>
        <v>1.142857143</v>
      </c>
      <c r="G505" s="9">
        <f t="shared" si="301"/>
        <v>1</v>
      </c>
      <c r="H505" s="9">
        <f t="shared" si="301"/>
        <v>1</v>
      </c>
      <c r="I505" s="9">
        <f t="shared" si="301"/>
        <v>1</v>
      </c>
      <c r="J505" s="9">
        <f t="shared" si="301"/>
        <v>1</v>
      </c>
    </row>
    <row r="506">
      <c r="A506" s="1" t="s">
        <v>617</v>
      </c>
      <c r="B506" s="9">
        <f t="shared" ref="B506:J506" si="302">B444/$B444</f>
        <v>1</v>
      </c>
      <c r="C506" s="9">
        <f t="shared" si="302"/>
        <v>1</v>
      </c>
      <c r="D506" s="9">
        <f t="shared" si="302"/>
        <v>1.142857143</v>
      </c>
      <c r="E506" s="9">
        <f t="shared" si="302"/>
        <v>1</v>
      </c>
      <c r="F506" s="9">
        <f t="shared" si="302"/>
        <v>1</v>
      </c>
      <c r="G506" s="9">
        <f t="shared" si="302"/>
        <v>1</v>
      </c>
      <c r="H506" s="9">
        <f t="shared" si="302"/>
        <v>1</v>
      </c>
      <c r="I506" s="9">
        <f t="shared" si="302"/>
        <v>1</v>
      </c>
      <c r="J506" s="9">
        <f t="shared" si="302"/>
        <v>1.142857143</v>
      </c>
    </row>
    <row r="507">
      <c r="A507" s="1" t="s">
        <v>618</v>
      </c>
      <c r="B507" s="9">
        <f t="shared" ref="B507:J507" si="303">B445/$B445</f>
        <v>1</v>
      </c>
      <c r="C507" s="9">
        <f t="shared" si="303"/>
        <v>0.875</v>
      </c>
      <c r="D507" s="9">
        <f t="shared" si="303"/>
        <v>0.875</v>
      </c>
      <c r="E507" s="9">
        <f t="shared" si="303"/>
        <v>0.875</v>
      </c>
      <c r="F507" s="9">
        <f t="shared" si="303"/>
        <v>1</v>
      </c>
      <c r="G507" s="9">
        <f t="shared" si="303"/>
        <v>1</v>
      </c>
      <c r="H507" s="9">
        <f t="shared" si="303"/>
        <v>0.875</v>
      </c>
      <c r="I507" s="9">
        <f t="shared" si="303"/>
        <v>1</v>
      </c>
      <c r="J507" s="9">
        <f t="shared" si="303"/>
        <v>0.875</v>
      </c>
    </row>
    <row r="508">
      <c r="A508" s="1" t="s">
        <v>619</v>
      </c>
      <c r="B508" s="9">
        <f t="shared" ref="B508:J508" si="304">B446/$B446</f>
        <v>1</v>
      </c>
      <c r="C508" s="9">
        <f t="shared" si="304"/>
        <v>1.285714286</v>
      </c>
      <c r="D508" s="9">
        <f t="shared" si="304"/>
        <v>1</v>
      </c>
      <c r="E508" s="9">
        <f t="shared" si="304"/>
        <v>1</v>
      </c>
      <c r="F508" s="9">
        <f t="shared" si="304"/>
        <v>1.142857143</v>
      </c>
      <c r="G508" s="9">
        <f t="shared" si="304"/>
        <v>1.428571429</v>
      </c>
      <c r="H508" s="9">
        <f t="shared" si="304"/>
        <v>1</v>
      </c>
      <c r="I508" s="9">
        <f t="shared" si="304"/>
        <v>1.285714286</v>
      </c>
      <c r="J508" s="9">
        <f t="shared" si="304"/>
        <v>1</v>
      </c>
    </row>
    <row r="509">
      <c r="A509" s="1" t="s">
        <v>620</v>
      </c>
      <c r="B509" s="9">
        <f t="shared" ref="B509:J509" si="305">B447/$B447</f>
        <v>1</v>
      </c>
      <c r="C509" s="9">
        <f t="shared" si="305"/>
        <v>1.571428571</v>
      </c>
      <c r="D509" s="9">
        <f t="shared" si="305"/>
        <v>1</v>
      </c>
      <c r="E509" s="9">
        <f t="shared" si="305"/>
        <v>1</v>
      </c>
      <c r="F509" s="9">
        <f t="shared" si="305"/>
        <v>1</v>
      </c>
      <c r="G509" s="9">
        <f t="shared" si="305"/>
        <v>1.142857143</v>
      </c>
      <c r="H509" s="9">
        <f t="shared" si="305"/>
        <v>1</v>
      </c>
      <c r="I509" s="9">
        <f t="shared" si="305"/>
        <v>1</v>
      </c>
      <c r="J509" s="9">
        <f t="shared" si="305"/>
        <v>1</v>
      </c>
    </row>
    <row r="517">
      <c r="B517" s="9">
        <v>1.0</v>
      </c>
    </row>
    <row r="518">
      <c r="B518" s="9">
        <v>0.5357664233576642</v>
      </c>
    </row>
    <row r="519">
      <c r="B519" s="9">
        <v>0.3167883211678832</v>
      </c>
    </row>
    <row r="520">
      <c r="B520" s="9">
        <v>0.21605839416058395</v>
      </c>
    </row>
    <row r="521">
      <c r="B521" s="9">
        <v>0.23649635036496353</v>
      </c>
    </row>
    <row r="522">
      <c r="B522" s="9">
        <v>1.0</v>
      </c>
    </row>
    <row r="523">
      <c r="B523" s="9">
        <v>0.58</v>
      </c>
    </row>
    <row r="524">
      <c r="B524" s="9">
        <v>0.46</v>
      </c>
    </row>
    <row r="525">
      <c r="B525" s="9">
        <v>0.42</v>
      </c>
    </row>
    <row r="526">
      <c r="B526" s="9">
        <v>0.32</v>
      </c>
    </row>
    <row r="528">
      <c r="B528" s="1" t="s">
        <v>427</v>
      </c>
      <c r="C528" s="1" t="s">
        <v>428</v>
      </c>
      <c r="D528" s="1" t="s">
        <v>429</v>
      </c>
      <c r="E528" s="1" t="s">
        <v>430</v>
      </c>
      <c r="F528" s="1" t="s">
        <v>431</v>
      </c>
      <c r="G528" s="1" t="s">
        <v>432</v>
      </c>
      <c r="H528" s="1" t="s">
        <v>433</v>
      </c>
      <c r="I528" s="1" t="s">
        <v>434</v>
      </c>
      <c r="J528" s="1" t="s">
        <v>435</v>
      </c>
      <c r="K528" s="1" t="s">
        <v>621</v>
      </c>
    </row>
    <row r="529">
      <c r="A529" s="1" t="s">
        <v>481</v>
      </c>
      <c r="B529" s="1">
        <v>66.29</v>
      </c>
      <c r="C529" s="1">
        <v>65.39</v>
      </c>
      <c r="D529" s="1">
        <v>61.95</v>
      </c>
      <c r="E529" s="1">
        <v>66.57</v>
      </c>
      <c r="F529" s="1">
        <v>205.14</v>
      </c>
      <c r="G529" s="1">
        <v>176.82</v>
      </c>
      <c r="H529" s="1">
        <v>125.92</v>
      </c>
      <c r="I529" s="1">
        <v>172.02</v>
      </c>
      <c r="J529" s="1">
        <v>38.22</v>
      </c>
      <c r="K529" s="1">
        <v>107.0</v>
      </c>
    </row>
    <row r="530">
      <c r="A530" s="1" t="s">
        <v>482</v>
      </c>
      <c r="B530" s="1">
        <v>44.81</v>
      </c>
      <c r="C530" s="1">
        <v>43.97</v>
      </c>
      <c r="D530" s="1">
        <v>31.53</v>
      </c>
      <c r="E530" s="1">
        <v>33.71</v>
      </c>
      <c r="F530" s="1">
        <v>105.14</v>
      </c>
      <c r="G530" s="1">
        <v>89.65</v>
      </c>
      <c r="H530" s="1">
        <v>64.45</v>
      </c>
      <c r="I530" s="1">
        <v>86.97</v>
      </c>
      <c r="J530" s="1">
        <v>19.15</v>
      </c>
      <c r="K530" s="1">
        <v>54.0</v>
      </c>
    </row>
    <row r="531">
      <c r="A531" s="1" t="s">
        <v>483</v>
      </c>
      <c r="B531" s="1">
        <v>52.12</v>
      </c>
      <c r="C531" s="1">
        <v>56.36</v>
      </c>
      <c r="D531" s="1">
        <v>17.07</v>
      </c>
      <c r="E531" s="1">
        <v>17.93</v>
      </c>
      <c r="F531" s="1">
        <v>55.16</v>
      </c>
      <c r="G531" s="1">
        <v>47.59</v>
      </c>
      <c r="H531" s="1">
        <v>33.55</v>
      </c>
      <c r="I531" s="1">
        <v>45.64</v>
      </c>
      <c r="J531" s="1">
        <v>10.58</v>
      </c>
      <c r="K531" s="1">
        <v>30.0</v>
      </c>
    </row>
    <row r="532">
      <c r="A532" s="1" t="s">
        <v>484</v>
      </c>
      <c r="B532" s="1">
        <v>85.45</v>
      </c>
      <c r="C532" s="1">
        <v>87.26</v>
      </c>
      <c r="D532" s="1">
        <v>10.32</v>
      </c>
      <c r="E532" s="1">
        <v>10.85</v>
      </c>
      <c r="F532" s="1">
        <v>33.09</v>
      </c>
      <c r="G532" s="1">
        <v>28.21</v>
      </c>
      <c r="H532" s="1">
        <v>20.05</v>
      </c>
      <c r="I532" s="1">
        <v>27.01</v>
      </c>
      <c r="J532" s="1">
        <v>6.78</v>
      </c>
      <c r="K532" s="1">
        <v>21.0</v>
      </c>
    </row>
    <row r="533">
      <c r="A533" s="1" t="s">
        <v>485</v>
      </c>
      <c r="B533" s="1">
        <v>108.82</v>
      </c>
      <c r="C533" s="1">
        <v>118.4</v>
      </c>
      <c r="D533" s="1">
        <v>9.82</v>
      </c>
      <c r="E533" s="1">
        <v>10.63</v>
      </c>
      <c r="F533" s="1">
        <v>31.83</v>
      </c>
      <c r="G533" s="1">
        <v>27.94</v>
      </c>
      <c r="H533" s="1">
        <v>19.2</v>
      </c>
      <c r="I533" s="1">
        <v>26.83</v>
      </c>
      <c r="J533" s="1">
        <v>6.67</v>
      </c>
      <c r="K533" s="1">
        <v>14.0</v>
      </c>
    </row>
    <row r="535">
      <c r="B535" s="1" t="s">
        <v>427</v>
      </c>
      <c r="C535" s="1" t="s">
        <v>428</v>
      </c>
      <c r="D535" s="1" t="s">
        <v>429</v>
      </c>
      <c r="E535" s="1" t="s">
        <v>430</v>
      </c>
      <c r="F535" s="1" t="s">
        <v>431</v>
      </c>
      <c r="G535" s="1" t="s">
        <v>432</v>
      </c>
      <c r="H535" s="1" t="s">
        <v>433</v>
      </c>
      <c r="I535" s="1" t="s">
        <v>434</v>
      </c>
      <c r="J535" s="1" t="s">
        <v>435</v>
      </c>
      <c r="K535" s="1" t="s">
        <v>621</v>
      </c>
    </row>
    <row r="536">
      <c r="A536" s="1" t="s">
        <v>481</v>
      </c>
      <c r="B536" s="8">
        <f t="shared" ref="B536:K536" si="306">B529/$B529</f>
        <v>1</v>
      </c>
      <c r="C536" s="8">
        <f t="shared" si="306"/>
        <v>0.9864232916</v>
      </c>
      <c r="D536" s="8">
        <f t="shared" si="306"/>
        <v>0.934530095</v>
      </c>
      <c r="E536" s="8">
        <f t="shared" si="306"/>
        <v>1.004223865</v>
      </c>
      <c r="F536" s="8">
        <f t="shared" si="306"/>
        <v>3.094584402</v>
      </c>
      <c r="G536" s="8">
        <f t="shared" si="306"/>
        <v>2.667370644</v>
      </c>
      <c r="H536" s="8">
        <f t="shared" si="306"/>
        <v>1.899532358</v>
      </c>
      <c r="I536" s="8">
        <f t="shared" si="306"/>
        <v>2.594961533</v>
      </c>
      <c r="J536" s="8">
        <f t="shared" si="306"/>
        <v>0.5765575502</v>
      </c>
      <c r="K536" s="8">
        <f t="shared" si="306"/>
        <v>1.614119777</v>
      </c>
    </row>
    <row r="537">
      <c r="A537" s="1" t="s">
        <v>482</v>
      </c>
      <c r="B537" s="8">
        <f t="shared" ref="B537:K537" si="307">B530/$B530</f>
        <v>1</v>
      </c>
      <c r="C537" s="8">
        <f t="shared" si="307"/>
        <v>0.9812541843</v>
      </c>
      <c r="D537" s="8">
        <f t="shared" si="307"/>
        <v>0.7036375809</v>
      </c>
      <c r="E537" s="8">
        <f t="shared" si="307"/>
        <v>0.7522874358</v>
      </c>
      <c r="F537" s="8">
        <f t="shared" si="307"/>
        <v>2.346351261</v>
      </c>
      <c r="G537" s="8">
        <f t="shared" si="307"/>
        <v>2.000669493</v>
      </c>
      <c r="H537" s="8">
        <f t="shared" si="307"/>
        <v>1.438295023</v>
      </c>
      <c r="I537" s="8">
        <f t="shared" si="307"/>
        <v>1.940861415</v>
      </c>
      <c r="J537" s="8">
        <f t="shared" si="307"/>
        <v>0.4273599643</v>
      </c>
      <c r="K537" s="8">
        <f t="shared" si="307"/>
        <v>1.20508815</v>
      </c>
    </row>
    <row r="538">
      <c r="A538" s="1" t="s">
        <v>483</v>
      </c>
      <c r="B538" s="8">
        <f t="shared" ref="B538:K538" si="308">B531/$B531</f>
        <v>1</v>
      </c>
      <c r="C538" s="8">
        <f t="shared" si="308"/>
        <v>1.081350729</v>
      </c>
      <c r="D538" s="8">
        <f t="shared" si="308"/>
        <v>0.3275134305</v>
      </c>
      <c r="E538" s="8">
        <f t="shared" si="308"/>
        <v>0.3440138143</v>
      </c>
      <c r="F538" s="8">
        <f t="shared" si="308"/>
        <v>1.058326938</v>
      </c>
      <c r="G538" s="8">
        <f t="shared" si="308"/>
        <v>0.913085188</v>
      </c>
      <c r="H538" s="8">
        <f t="shared" si="308"/>
        <v>0.6437068304</v>
      </c>
      <c r="I538" s="8">
        <f t="shared" si="308"/>
        <v>0.8756715272</v>
      </c>
      <c r="J538" s="8">
        <f t="shared" si="308"/>
        <v>0.2029930929</v>
      </c>
      <c r="K538" s="8">
        <f t="shared" si="308"/>
        <v>0.5755947813</v>
      </c>
    </row>
    <row r="539">
      <c r="A539" s="1" t="s">
        <v>484</v>
      </c>
      <c r="B539" s="8">
        <f t="shared" ref="B539:K539" si="309">B532/$B532</f>
        <v>1</v>
      </c>
      <c r="C539" s="8">
        <f t="shared" si="309"/>
        <v>1.021181978</v>
      </c>
      <c r="D539" s="8">
        <f t="shared" si="309"/>
        <v>0.1207723815</v>
      </c>
      <c r="E539" s="8">
        <f t="shared" si="309"/>
        <v>0.1269748391</v>
      </c>
      <c r="F539" s="8">
        <f t="shared" si="309"/>
        <v>0.3872440023</v>
      </c>
      <c r="G539" s="8">
        <f t="shared" si="309"/>
        <v>0.3301345816</v>
      </c>
      <c r="H539" s="8">
        <f t="shared" si="309"/>
        <v>0.2346401404</v>
      </c>
      <c r="I539" s="8">
        <f t="shared" si="309"/>
        <v>0.3160912815</v>
      </c>
      <c r="J539" s="8">
        <f t="shared" si="309"/>
        <v>0.07934464599</v>
      </c>
      <c r="K539" s="8">
        <f t="shared" si="309"/>
        <v>0.2457577531</v>
      </c>
    </row>
    <row r="540">
      <c r="A540" s="1" t="s">
        <v>485</v>
      </c>
      <c r="B540" s="8">
        <f t="shared" ref="B540:K540" si="310">B533/$B533</f>
        <v>1</v>
      </c>
      <c r="C540" s="8">
        <f t="shared" si="310"/>
        <v>1.088035288</v>
      </c>
      <c r="D540" s="8">
        <f t="shared" si="310"/>
        <v>0.09024076457</v>
      </c>
      <c r="E540" s="8">
        <f t="shared" si="310"/>
        <v>0.09768424922</v>
      </c>
      <c r="F540" s="8">
        <f t="shared" si="310"/>
        <v>0.2925013784</v>
      </c>
      <c r="G540" s="8">
        <f t="shared" si="310"/>
        <v>0.2567542731</v>
      </c>
      <c r="H540" s="8">
        <f t="shared" si="310"/>
        <v>0.1764381548</v>
      </c>
      <c r="I540" s="8">
        <f t="shared" si="310"/>
        <v>0.2465539423</v>
      </c>
      <c r="J540" s="8">
        <f t="shared" si="310"/>
        <v>0.0612938798</v>
      </c>
      <c r="K540" s="8">
        <f t="shared" si="310"/>
        <v>0.1286528212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622</v>
      </c>
      <c r="B1" s="1" t="s">
        <v>4</v>
      </c>
    </row>
    <row r="2">
      <c r="B2" s="1" t="s">
        <v>623</v>
      </c>
      <c r="C2" s="1" t="s">
        <v>624</v>
      </c>
      <c r="D2" s="1" t="s">
        <v>625</v>
      </c>
      <c r="E2" s="1" t="s">
        <v>626</v>
      </c>
      <c r="F2" s="1" t="s">
        <v>627</v>
      </c>
      <c r="G2" s="1" t="s">
        <v>628</v>
      </c>
      <c r="H2" s="1" t="s">
        <v>629</v>
      </c>
      <c r="I2" s="1" t="s">
        <v>630</v>
      </c>
      <c r="J2" s="1" t="s">
        <v>631</v>
      </c>
    </row>
    <row r="3">
      <c r="A3" s="1" t="s">
        <v>632</v>
      </c>
      <c r="B3" s="1">
        <v>10.2</v>
      </c>
      <c r="C3" s="1">
        <v>10.85</v>
      </c>
      <c r="D3" s="1">
        <v>9.6</v>
      </c>
      <c r="E3" s="1">
        <v>11.15</v>
      </c>
      <c r="F3" s="1">
        <v>41.04</v>
      </c>
      <c r="G3" s="1">
        <v>37.14</v>
      </c>
      <c r="H3" s="1">
        <v>28.61</v>
      </c>
      <c r="I3" s="1">
        <v>33.88</v>
      </c>
      <c r="J3" s="1">
        <v>6.85</v>
      </c>
    </row>
    <row r="4">
      <c r="A4" s="1" t="s">
        <v>633</v>
      </c>
      <c r="B4" s="1">
        <v>9.93</v>
      </c>
      <c r="C4" s="1">
        <v>10.51</v>
      </c>
      <c r="D4" s="1">
        <v>5.19</v>
      </c>
      <c r="E4" s="1">
        <v>5.95</v>
      </c>
      <c r="F4" s="1">
        <v>21.47</v>
      </c>
      <c r="G4" s="1">
        <v>19.37</v>
      </c>
      <c r="H4" s="1">
        <v>15.15</v>
      </c>
      <c r="I4" s="1">
        <v>17.88</v>
      </c>
      <c r="J4" s="1">
        <v>3.67</v>
      </c>
    </row>
    <row r="5">
      <c r="A5" s="1" t="s">
        <v>634</v>
      </c>
      <c r="B5" s="1">
        <v>12.81</v>
      </c>
      <c r="C5" s="1">
        <v>14.02</v>
      </c>
      <c r="D5" s="1">
        <v>2.93</v>
      </c>
      <c r="E5" s="1">
        <v>3.33</v>
      </c>
      <c r="F5" s="1">
        <v>11.44</v>
      </c>
      <c r="G5" s="1">
        <v>10.5</v>
      </c>
      <c r="H5" s="1">
        <v>8.21</v>
      </c>
      <c r="I5" s="1">
        <v>9.61</v>
      </c>
      <c r="J5" s="1">
        <v>2.17</v>
      </c>
    </row>
    <row r="6">
      <c r="A6" s="1" t="s">
        <v>635</v>
      </c>
      <c r="B6" s="1">
        <v>18.64</v>
      </c>
      <c r="C6" s="1">
        <v>19.27</v>
      </c>
      <c r="D6" s="1">
        <v>1.91</v>
      </c>
      <c r="E6" s="1">
        <v>2.13</v>
      </c>
      <c r="F6" s="1">
        <v>6.95</v>
      </c>
      <c r="G6" s="1">
        <v>6.47</v>
      </c>
      <c r="H6" s="1">
        <v>5.13</v>
      </c>
      <c r="I6" s="1">
        <v>5.88</v>
      </c>
      <c r="J6" s="1">
        <v>1.48</v>
      </c>
    </row>
    <row r="7">
      <c r="A7" s="1" t="s">
        <v>636</v>
      </c>
      <c r="B7" s="1">
        <v>19.71</v>
      </c>
      <c r="C7" s="1">
        <v>21.0</v>
      </c>
      <c r="D7" s="1">
        <v>1.95</v>
      </c>
      <c r="F7" s="1">
        <v>6.71</v>
      </c>
      <c r="G7" s="1">
        <v>6.37</v>
      </c>
      <c r="H7" s="1">
        <v>4.73</v>
      </c>
      <c r="I7" s="1">
        <v>5.7</v>
      </c>
      <c r="J7" s="1">
        <v>1.62</v>
      </c>
    </row>
    <row r="9">
      <c r="A9" s="1" t="s">
        <v>622</v>
      </c>
      <c r="B9" s="1" t="s">
        <v>7</v>
      </c>
    </row>
    <row r="10">
      <c r="B10" s="1" t="s">
        <v>623</v>
      </c>
      <c r="C10" s="1" t="s">
        <v>624</v>
      </c>
      <c r="D10" s="1" t="s">
        <v>625</v>
      </c>
      <c r="E10" s="1" t="s">
        <v>626</v>
      </c>
      <c r="F10" s="1" t="s">
        <v>627</v>
      </c>
      <c r="G10" s="1" t="s">
        <v>628</v>
      </c>
      <c r="H10" s="1" t="s">
        <v>629</v>
      </c>
      <c r="I10" s="1" t="s">
        <v>630</v>
      </c>
      <c r="J10" s="1" t="s">
        <v>631</v>
      </c>
    </row>
    <row r="11">
      <c r="A11" s="1" t="s">
        <v>632</v>
      </c>
      <c r="B11" s="1">
        <v>111.46</v>
      </c>
      <c r="C11" s="1">
        <v>127.08</v>
      </c>
      <c r="D11" s="1">
        <v>91.65</v>
      </c>
      <c r="E11" s="1">
        <v>94.46</v>
      </c>
      <c r="F11" s="1">
        <v>262.35</v>
      </c>
      <c r="G11" s="1">
        <v>271.79</v>
      </c>
      <c r="H11" s="1">
        <v>227.66</v>
      </c>
      <c r="I11" s="1">
        <v>209.59</v>
      </c>
      <c r="J11" s="1">
        <v>57.74</v>
      </c>
      <c r="K11" s="1">
        <v>38.01</v>
      </c>
    </row>
    <row r="12">
      <c r="A12" s="1" t="s">
        <v>633</v>
      </c>
      <c r="B12" s="1">
        <v>275.19</v>
      </c>
      <c r="C12" s="1">
        <v>307.19</v>
      </c>
      <c r="D12" s="1">
        <v>47.78</v>
      </c>
      <c r="E12" s="1">
        <v>48.72</v>
      </c>
      <c r="F12" s="1">
        <v>134.9</v>
      </c>
      <c r="G12" s="1">
        <v>142.86</v>
      </c>
      <c r="H12" s="1">
        <v>118.18</v>
      </c>
      <c r="I12" s="1">
        <v>110.86</v>
      </c>
      <c r="J12" s="1">
        <v>29.45</v>
      </c>
    </row>
    <row r="13">
      <c r="A13" s="1" t="s">
        <v>634</v>
      </c>
      <c r="B13" s="1">
        <v>389.51</v>
      </c>
      <c r="C13" s="1">
        <v>415.7</v>
      </c>
      <c r="D13" s="1">
        <v>26.02</v>
      </c>
      <c r="E13" s="1">
        <v>26.92</v>
      </c>
      <c r="F13" s="1">
        <v>74.28</v>
      </c>
      <c r="G13" s="1">
        <v>78.78</v>
      </c>
      <c r="H13" s="1">
        <v>63.56</v>
      </c>
      <c r="I13" s="1">
        <v>61.39</v>
      </c>
      <c r="J13" s="1">
        <v>17.0</v>
      </c>
    </row>
    <row r="14">
      <c r="A14" s="1" t="s">
        <v>635</v>
      </c>
      <c r="B14" s="1">
        <v>463.9</v>
      </c>
      <c r="C14" s="1">
        <v>532.47</v>
      </c>
      <c r="D14" s="1">
        <v>16.34</v>
      </c>
      <c r="E14" s="1">
        <v>16.91</v>
      </c>
      <c r="F14" s="1">
        <v>46.66</v>
      </c>
      <c r="G14" s="1">
        <v>49.08</v>
      </c>
      <c r="H14" s="1">
        <v>39.53</v>
      </c>
      <c r="I14" s="1">
        <v>38.54</v>
      </c>
      <c r="J14" s="1">
        <v>11.08</v>
      </c>
    </row>
    <row r="15">
      <c r="A15" s="1" t="s">
        <v>636</v>
      </c>
      <c r="B15" s="1">
        <v>558.07</v>
      </c>
      <c r="C15" s="1">
        <v>596.56</v>
      </c>
      <c r="D15" s="1">
        <v>16.14</v>
      </c>
      <c r="E15" s="1">
        <v>16.91</v>
      </c>
      <c r="F15" s="1">
        <v>45.47</v>
      </c>
      <c r="G15" s="1">
        <v>47.25</v>
      </c>
      <c r="H15" s="1">
        <v>37.33</v>
      </c>
      <c r="I15" s="1">
        <v>38.01</v>
      </c>
      <c r="J15" s="1">
        <v>11.63</v>
      </c>
    </row>
    <row r="17">
      <c r="A17" s="1" t="s">
        <v>622</v>
      </c>
      <c r="B17" s="1" t="s">
        <v>13</v>
      </c>
    </row>
    <row r="18">
      <c r="B18" s="1" t="s">
        <v>623</v>
      </c>
      <c r="C18" s="1" t="s">
        <v>624</v>
      </c>
      <c r="D18" s="1" t="s">
        <v>625</v>
      </c>
      <c r="E18" s="1" t="s">
        <v>626</v>
      </c>
      <c r="F18" s="1" t="s">
        <v>627</v>
      </c>
      <c r="G18" s="1" t="s">
        <v>628</v>
      </c>
      <c r="H18" s="1" t="s">
        <v>629</v>
      </c>
      <c r="I18" s="1" t="s">
        <v>630</v>
      </c>
      <c r="J18" s="1" t="s">
        <v>631</v>
      </c>
    </row>
    <row r="19">
      <c r="A19" s="1" t="s">
        <v>632</v>
      </c>
      <c r="B19" s="1">
        <v>298.29</v>
      </c>
      <c r="C19" s="1">
        <v>333.03</v>
      </c>
      <c r="D19" s="1">
        <v>202.81</v>
      </c>
      <c r="E19" s="1">
        <v>204.29</v>
      </c>
      <c r="F19" s="1">
        <v>608.99</v>
      </c>
      <c r="G19" s="1">
        <v>615.99</v>
      </c>
      <c r="H19" s="1">
        <v>502.86</v>
      </c>
      <c r="I19" s="1">
        <v>508.1</v>
      </c>
      <c r="J19" s="1">
        <v>129.57</v>
      </c>
    </row>
    <row r="20">
      <c r="A20" s="1" t="s">
        <v>633</v>
      </c>
      <c r="B20" s="1">
        <v>299.59</v>
      </c>
      <c r="C20" s="1">
        <v>337.16</v>
      </c>
      <c r="D20" s="1">
        <v>201.9</v>
      </c>
      <c r="E20" s="1">
        <v>203.86</v>
      </c>
      <c r="F20" s="1">
        <v>610.37</v>
      </c>
      <c r="G20" s="1">
        <v>630.81</v>
      </c>
      <c r="H20" s="1">
        <v>504.13</v>
      </c>
      <c r="I20" s="1">
        <v>505.92</v>
      </c>
      <c r="J20" s="1">
        <v>128.77</v>
      </c>
    </row>
    <row r="21">
      <c r="A21" s="1" t="s">
        <v>634</v>
      </c>
      <c r="B21" s="1">
        <v>303.39</v>
      </c>
      <c r="C21" s="1">
        <v>338.61</v>
      </c>
      <c r="D21" s="1">
        <v>204.14</v>
      </c>
      <c r="E21" s="1">
        <v>204.37</v>
      </c>
      <c r="F21" s="1">
        <v>613.56</v>
      </c>
      <c r="G21" s="1">
        <v>627.15</v>
      </c>
      <c r="H21" s="1">
        <v>508.85</v>
      </c>
      <c r="I21" s="1">
        <v>515.14</v>
      </c>
      <c r="J21" s="1">
        <v>129.94</v>
      </c>
    </row>
    <row r="22">
      <c r="A22" s="1" t="s">
        <v>635</v>
      </c>
      <c r="B22" s="1">
        <v>303.47</v>
      </c>
      <c r="C22" s="1">
        <v>338.53</v>
      </c>
      <c r="D22" s="1">
        <v>203.34</v>
      </c>
      <c r="E22" s="1">
        <v>206.51</v>
      </c>
      <c r="F22" s="1">
        <v>616.95</v>
      </c>
      <c r="G22" s="1">
        <v>638.0</v>
      </c>
      <c r="H22" s="1">
        <v>516.03</v>
      </c>
      <c r="I22" s="1">
        <v>514.31</v>
      </c>
      <c r="J22" s="1">
        <v>130.06</v>
      </c>
    </row>
    <row r="23">
      <c r="A23" s="1" t="s">
        <v>636</v>
      </c>
      <c r="B23" s="1">
        <v>304.99</v>
      </c>
      <c r="C23" s="1">
        <v>342.46</v>
      </c>
      <c r="D23" s="1">
        <v>208.25</v>
      </c>
      <c r="E23" s="1">
        <v>209.77</v>
      </c>
      <c r="F23" s="1">
        <v>625.85</v>
      </c>
      <c r="G23" s="1">
        <v>643.27</v>
      </c>
      <c r="H23" s="1">
        <v>518.08</v>
      </c>
      <c r="I23" s="1">
        <v>521.42</v>
      </c>
      <c r="J23" s="1">
        <v>132.88</v>
      </c>
    </row>
    <row r="25">
      <c r="A25" s="1" t="s">
        <v>637</v>
      </c>
      <c r="B25" s="1" t="s">
        <v>4</v>
      </c>
    </row>
    <row r="26">
      <c r="B26" s="1" t="s">
        <v>623</v>
      </c>
      <c r="C26" s="1" t="s">
        <v>624</v>
      </c>
      <c r="D26" s="1" t="s">
        <v>625</v>
      </c>
      <c r="E26" s="1" t="s">
        <v>626</v>
      </c>
      <c r="F26" s="1" t="s">
        <v>627</v>
      </c>
      <c r="G26" s="1" t="s">
        <v>628</v>
      </c>
      <c r="H26" s="1" t="s">
        <v>629</v>
      </c>
      <c r="I26" s="1" t="s">
        <v>630</v>
      </c>
      <c r="J26" s="1" t="s">
        <v>631</v>
      </c>
    </row>
    <row r="27">
      <c r="A27" s="1" t="s">
        <v>632</v>
      </c>
      <c r="B27" s="1">
        <v>0.73</v>
      </c>
      <c r="C27" s="1">
        <v>0.77</v>
      </c>
      <c r="D27" s="1">
        <v>0.69</v>
      </c>
      <c r="E27" s="1">
        <v>0.8</v>
      </c>
      <c r="F27" s="1">
        <v>2.86</v>
      </c>
      <c r="G27" s="1">
        <v>2.64</v>
      </c>
      <c r="H27" s="1">
        <v>1.85</v>
      </c>
      <c r="I27" s="1">
        <v>2.41</v>
      </c>
      <c r="J27" s="1">
        <v>0.5</v>
      </c>
    </row>
    <row r="28">
      <c r="A28" s="1" t="s">
        <v>633</v>
      </c>
      <c r="B28" s="1">
        <v>0.72</v>
      </c>
      <c r="C28" s="1">
        <v>0.78</v>
      </c>
      <c r="D28" s="1">
        <v>0.38</v>
      </c>
      <c r="E28" s="1">
        <v>0.45</v>
      </c>
      <c r="F28" s="1">
        <v>1.55</v>
      </c>
      <c r="G28" s="1">
        <v>1.41</v>
      </c>
      <c r="H28" s="1">
        <v>1.12</v>
      </c>
      <c r="I28" s="1">
        <v>1.27</v>
      </c>
      <c r="J28" s="1">
        <v>0.29</v>
      </c>
    </row>
    <row r="29">
      <c r="A29" s="1" t="s">
        <v>634</v>
      </c>
      <c r="B29" s="1">
        <v>1.05</v>
      </c>
      <c r="C29" s="1">
        <v>1.02</v>
      </c>
      <c r="D29" s="1">
        <v>0.28</v>
      </c>
      <c r="E29" s="1">
        <v>0.33</v>
      </c>
      <c r="F29" s="1">
        <v>0.89</v>
      </c>
      <c r="G29" s="1">
        <v>0.8</v>
      </c>
      <c r="H29" s="1">
        <v>0.62</v>
      </c>
      <c r="I29" s="1">
        <v>0.74</v>
      </c>
      <c r="J29" s="1">
        <v>0.23</v>
      </c>
    </row>
    <row r="30">
      <c r="A30" s="1" t="s">
        <v>635</v>
      </c>
      <c r="B30" s="1">
        <v>1.33</v>
      </c>
      <c r="C30" s="1">
        <v>1.4</v>
      </c>
      <c r="D30" s="1">
        <v>0.24</v>
      </c>
      <c r="E30" s="1">
        <v>0.22</v>
      </c>
      <c r="F30" s="1">
        <v>0.68</v>
      </c>
      <c r="G30" s="1">
        <v>0.64</v>
      </c>
      <c r="H30" s="1">
        <v>0.49</v>
      </c>
      <c r="I30" s="1">
        <v>0.52</v>
      </c>
      <c r="J30" s="1">
        <v>0.21</v>
      </c>
    </row>
    <row r="31">
      <c r="A31" s="1" t="s">
        <v>636</v>
      </c>
      <c r="B31" s="1">
        <v>1.28</v>
      </c>
      <c r="C31" s="1">
        <v>1.4</v>
      </c>
      <c r="D31" s="1">
        <v>0.18</v>
      </c>
      <c r="E31" s="1">
        <v>0.2</v>
      </c>
      <c r="F31" s="1">
        <v>0.56</v>
      </c>
      <c r="G31" s="1">
        <v>0.52</v>
      </c>
      <c r="H31" s="1">
        <v>0.4</v>
      </c>
      <c r="I31" s="1">
        <v>0.45</v>
      </c>
      <c r="J31" s="1">
        <v>0.16</v>
      </c>
    </row>
    <row r="33">
      <c r="A33" s="1" t="s">
        <v>637</v>
      </c>
      <c r="B33" s="1" t="s">
        <v>7</v>
      </c>
    </row>
    <row r="34">
      <c r="B34" s="1" t="s">
        <v>623</v>
      </c>
      <c r="C34" s="1" t="s">
        <v>624</v>
      </c>
      <c r="D34" s="1" t="s">
        <v>625</v>
      </c>
      <c r="E34" s="1" t="s">
        <v>626</v>
      </c>
      <c r="F34" s="1" t="s">
        <v>627</v>
      </c>
      <c r="G34" s="1" t="s">
        <v>628</v>
      </c>
      <c r="H34" s="1" t="s">
        <v>629</v>
      </c>
      <c r="I34" s="1" t="s">
        <v>630</v>
      </c>
      <c r="J34" s="1" t="s">
        <v>631</v>
      </c>
    </row>
    <row r="35">
      <c r="A35" s="1" t="s">
        <v>632</v>
      </c>
      <c r="B35" s="1">
        <v>9.0</v>
      </c>
      <c r="C35" s="1">
        <v>11.23</v>
      </c>
      <c r="D35" s="1">
        <v>8.15</v>
      </c>
      <c r="E35" s="1">
        <v>8.6</v>
      </c>
      <c r="F35" s="1">
        <v>25.02</v>
      </c>
      <c r="G35" s="1">
        <v>25.57</v>
      </c>
      <c r="H35" s="1">
        <v>20.8</v>
      </c>
      <c r="I35" s="1">
        <v>20.63</v>
      </c>
      <c r="J35" s="1">
        <v>5.53</v>
      </c>
    </row>
    <row r="36">
      <c r="A36" s="1" t="s">
        <v>633</v>
      </c>
      <c r="B36" s="1">
        <v>21.29</v>
      </c>
      <c r="C36" s="1">
        <v>22.21</v>
      </c>
      <c r="D36" s="1">
        <v>3.97</v>
      </c>
      <c r="E36" s="1">
        <v>4.17</v>
      </c>
      <c r="F36" s="1">
        <v>12.02</v>
      </c>
      <c r="G36" s="1">
        <v>12.57</v>
      </c>
      <c r="H36" s="1">
        <v>10.16</v>
      </c>
      <c r="I36" s="1">
        <v>10.1</v>
      </c>
      <c r="J36" s="1">
        <v>2.7</v>
      </c>
    </row>
    <row r="37">
      <c r="A37" s="1" t="s">
        <v>634</v>
      </c>
      <c r="B37" s="1">
        <v>30.09</v>
      </c>
      <c r="C37" s="1">
        <v>31.41</v>
      </c>
      <c r="D37" s="1">
        <v>2.31</v>
      </c>
      <c r="E37" s="1">
        <v>2.41</v>
      </c>
      <c r="F37" s="1">
        <v>6.96</v>
      </c>
      <c r="G37" s="1">
        <v>7.19</v>
      </c>
      <c r="H37" s="1">
        <v>5.74</v>
      </c>
      <c r="I37" s="1">
        <v>5.88</v>
      </c>
      <c r="J37" s="1">
        <v>1.62</v>
      </c>
    </row>
    <row r="38">
      <c r="A38" s="1" t="s">
        <v>635</v>
      </c>
      <c r="B38" s="1">
        <v>34.68</v>
      </c>
      <c r="C38" s="1">
        <v>37.23</v>
      </c>
      <c r="D38" s="1">
        <v>1.52</v>
      </c>
      <c r="E38" s="1">
        <v>1.65</v>
      </c>
      <c r="F38" s="1">
        <v>4.69</v>
      </c>
      <c r="G38" s="1">
        <v>4.82</v>
      </c>
      <c r="H38" s="1">
        <v>3.84</v>
      </c>
      <c r="I38" s="1">
        <v>4.07</v>
      </c>
      <c r="J38" s="1">
        <v>1.13</v>
      </c>
    </row>
    <row r="39">
      <c r="A39" s="1" t="s">
        <v>636</v>
      </c>
      <c r="B39" s="1">
        <v>38.61</v>
      </c>
      <c r="C39" s="1">
        <v>44.13</v>
      </c>
      <c r="D39" s="1">
        <v>1.54</v>
      </c>
      <c r="E39" s="1">
        <v>1.66</v>
      </c>
      <c r="F39" s="1">
        <v>4.63</v>
      </c>
      <c r="G39" s="1">
        <v>4.81</v>
      </c>
      <c r="H39" s="1">
        <v>3.67</v>
      </c>
      <c r="I39" s="1">
        <v>4.05</v>
      </c>
      <c r="J39" s="1">
        <v>1.22</v>
      </c>
    </row>
    <row r="41">
      <c r="A41" s="1" t="s">
        <v>637</v>
      </c>
      <c r="B41" s="1" t="s">
        <v>13</v>
      </c>
    </row>
    <row r="42">
      <c r="B42" s="1" t="s">
        <v>623</v>
      </c>
      <c r="C42" s="1" t="s">
        <v>624</v>
      </c>
      <c r="D42" s="1" t="s">
        <v>625</v>
      </c>
      <c r="E42" s="1" t="s">
        <v>626</v>
      </c>
      <c r="F42" s="1" t="s">
        <v>627</v>
      </c>
      <c r="G42" s="1" t="s">
        <v>628</v>
      </c>
      <c r="H42" s="1" t="s">
        <v>629</v>
      </c>
      <c r="I42" s="1" t="s">
        <v>630</v>
      </c>
      <c r="J42" s="1" t="s">
        <v>631</v>
      </c>
    </row>
    <row r="43">
      <c r="A43" s="1" t="s">
        <v>632</v>
      </c>
      <c r="B43" s="1">
        <v>300.92</v>
      </c>
      <c r="C43" s="1">
        <v>338.18</v>
      </c>
      <c r="D43" s="1">
        <v>203.36</v>
      </c>
      <c r="E43" s="1">
        <v>203.9</v>
      </c>
      <c r="F43" s="1">
        <v>610.03</v>
      </c>
      <c r="G43" s="1">
        <v>629.48</v>
      </c>
      <c r="H43" s="1">
        <v>506.96</v>
      </c>
      <c r="I43" s="1">
        <v>510.79</v>
      </c>
      <c r="J43" s="1">
        <v>130.19</v>
      </c>
    </row>
    <row r="44">
      <c r="A44" s="1" t="s">
        <v>633</v>
      </c>
      <c r="B44" s="1">
        <v>300.92</v>
      </c>
      <c r="C44" s="1">
        <v>338.18</v>
      </c>
      <c r="D44" s="1">
        <v>203.36</v>
      </c>
      <c r="E44" s="1">
        <v>203.9</v>
      </c>
      <c r="F44" s="1">
        <v>610.03</v>
      </c>
      <c r="G44" s="1">
        <v>629.48</v>
      </c>
      <c r="H44" s="1">
        <v>506.96</v>
      </c>
      <c r="I44" s="1">
        <v>510.79</v>
      </c>
      <c r="J44" s="1">
        <v>130.19</v>
      </c>
    </row>
    <row r="45">
      <c r="A45" s="1" t="s">
        <v>634</v>
      </c>
      <c r="B45" s="1">
        <v>300.92</v>
      </c>
      <c r="C45" s="1">
        <v>338.18</v>
      </c>
      <c r="D45" s="1">
        <v>203.36</v>
      </c>
      <c r="E45" s="1">
        <v>203.9</v>
      </c>
      <c r="F45" s="1">
        <v>610.03</v>
      </c>
      <c r="G45" s="1">
        <v>629.48</v>
      </c>
      <c r="H45" s="1">
        <v>506.96</v>
      </c>
      <c r="I45" s="1">
        <v>510.79</v>
      </c>
      <c r="J45" s="1">
        <v>130.19</v>
      </c>
    </row>
    <row r="46">
      <c r="A46" s="1" t="s">
        <v>635</v>
      </c>
      <c r="B46" s="1">
        <v>300.92</v>
      </c>
      <c r="C46" s="1">
        <v>338.18</v>
      </c>
      <c r="D46" s="1">
        <v>203.36</v>
      </c>
      <c r="E46" s="1">
        <v>203.9</v>
      </c>
      <c r="F46" s="1">
        <v>610.03</v>
      </c>
      <c r="G46" s="1">
        <v>629.48</v>
      </c>
      <c r="H46" s="1">
        <v>506.96</v>
      </c>
      <c r="I46" s="1">
        <v>510.79</v>
      </c>
      <c r="J46" s="1">
        <v>130.19</v>
      </c>
    </row>
    <row r="47">
      <c r="A47" s="1" t="s">
        <v>636</v>
      </c>
      <c r="B47" s="1">
        <v>300.92</v>
      </c>
      <c r="C47" s="1">
        <v>338.18</v>
      </c>
      <c r="D47" s="1">
        <v>203.36</v>
      </c>
      <c r="E47" s="1">
        <v>203.9</v>
      </c>
      <c r="F47" s="1">
        <v>610.03</v>
      </c>
      <c r="G47" s="1">
        <v>629.48</v>
      </c>
      <c r="H47" s="1">
        <v>506.96</v>
      </c>
      <c r="I47" s="1">
        <v>510.79</v>
      </c>
      <c r="J47" s="1">
        <v>130.19</v>
      </c>
    </row>
    <row r="51">
      <c r="A51" s="1" t="s">
        <v>622</v>
      </c>
      <c r="B51" s="1" t="s">
        <v>4</v>
      </c>
    </row>
    <row r="52">
      <c r="B52" s="1" t="s">
        <v>623</v>
      </c>
      <c r="C52" s="1" t="s">
        <v>624</v>
      </c>
      <c r="D52" s="1" t="s">
        <v>625</v>
      </c>
      <c r="E52" s="1" t="s">
        <v>626</v>
      </c>
      <c r="F52" s="1" t="s">
        <v>627</v>
      </c>
      <c r="G52" s="1" t="s">
        <v>628</v>
      </c>
      <c r="H52" s="1" t="s">
        <v>629</v>
      </c>
      <c r="I52" s="1" t="s">
        <v>630</v>
      </c>
      <c r="J52" s="1" t="s">
        <v>631</v>
      </c>
    </row>
    <row r="53">
      <c r="A53" s="1" t="s">
        <v>632</v>
      </c>
      <c r="B53" s="1">
        <v>10.2</v>
      </c>
      <c r="C53" s="1">
        <v>10.85</v>
      </c>
      <c r="D53" s="1">
        <v>9.6</v>
      </c>
      <c r="E53" s="1">
        <v>11.15</v>
      </c>
      <c r="F53" s="1">
        <v>41.04</v>
      </c>
      <c r="G53" s="1">
        <v>37.14</v>
      </c>
      <c r="H53" s="1">
        <v>28.61</v>
      </c>
      <c r="I53" s="1">
        <v>33.88</v>
      </c>
      <c r="J53" s="1">
        <v>6.85</v>
      </c>
    </row>
    <row r="54">
      <c r="A54" s="1" t="s">
        <v>633</v>
      </c>
      <c r="B54" s="1">
        <v>9.93</v>
      </c>
      <c r="C54" s="1">
        <v>10.51</v>
      </c>
      <c r="D54" s="1">
        <v>5.19</v>
      </c>
      <c r="E54" s="1">
        <v>5.95</v>
      </c>
      <c r="F54" s="1">
        <v>21.47</v>
      </c>
      <c r="G54" s="1">
        <v>19.37</v>
      </c>
      <c r="H54" s="1">
        <v>15.15</v>
      </c>
      <c r="I54" s="1">
        <v>17.88</v>
      </c>
      <c r="J54" s="1">
        <v>3.67</v>
      </c>
    </row>
    <row r="55">
      <c r="A55" s="1" t="s">
        <v>634</v>
      </c>
      <c r="B55" s="1">
        <v>12.81</v>
      </c>
      <c r="C55" s="1">
        <v>14.02</v>
      </c>
      <c r="D55" s="1">
        <v>2.93</v>
      </c>
      <c r="E55" s="1">
        <v>3.33</v>
      </c>
      <c r="F55" s="1">
        <v>11.44</v>
      </c>
      <c r="G55" s="1">
        <v>10.5</v>
      </c>
      <c r="H55" s="1">
        <v>8.21</v>
      </c>
      <c r="I55" s="1">
        <v>9.61</v>
      </c>
      <c r="J55" s="1">
        <v>2.17</v>
      </c>
    </row>
    <row r="56">
      <c r="A56" s="1" t="s">
        <v>635</v>
      </c>
      <c r="B56" s="1">
        <v>18.64</v>
      </c>
      <c r="C56" s="1">
        <v>19.27</v>
      </c>
      <c r="D56" s="1">
        <v>1.91</v>
      </c>
      <c r="E56" s="1">
        <v>2.13</v>
      </c>
      <c r="F56" s="1">
        <v>6.95</v>
      </c>
      <c r="G56" s="1">
        <v>6.47</v>
      </c>
      <c r="H56" s="1">
        <v>5.13</v>
      </c>
      <c r="I56" s="1">
        <v>5.88</v>
      </c>
      <c r="J56" s="1">
        <v>1.48</v>
      </c>
    </row>
    <row r="57">
      <c r="A57" s="1" t="s">
        <v>636</v>
      </c>
      <c r="B57" s="1">
        <v>19.71</v>
      </c>
      <c r="C57" s="1">
        <v>21.0</v>
      </c>
      <c r="D57" s="1">
        <v>1.95</v>
      </c>
      <c r="F57" s="1">
        <v>6.71</v>
      </c>
      <c r="G57" s="1">
        <v>6.37</v>
      </c>
      <c r="H57" s="1">
        <v>4.73</v>
      </c>
      <c r="I57" s="1">
        <v>5.7</v>
      </c>
      <c r="J57" s="1">
        <v>1.62</v>
      </c>
    </row>
    <row r="60">
      <c r="A60" s="1" t="s">
        <v>622</v>
      </c>
      <c r="B60" s="1" t="s">
        <v>4</v>
      </c>
    </row>
    <row r="61">
      <c r="B61" s="1" t="s">
        <v>623</v>
      </c>
      <c r="C61" s="1" t="s">
        <v>624</v>
      </c>
      <c r="D61" s="1" t="s">
        <v>625</v>
      </c>
      <c r="E61" s="1" t="s">
        <v>626</v>
      </c>
      <c r="F61" s="1" t="s">
        <v>627</v>
      </c>
      <c r="G61" s="1" t="s">
        <v>628</v>
      </c>
      <c r="H61" s="1" t="s">
        <v>629</v>
      </c>
      <c r="I61" s="1" t="s">
        <v>630</v>
      </c>
      <c r="J61" s="1" t="s">
        <v>631</v>
      </c>
    </row>
    <row r="62">
      <c r="A62" s="1" t="s">
        <v>632</v>
      </c>
      <c r="B62" s="1">
        <v>10.2</v>
      </c>
      <c r="C62" s="1">
        <v>10.85</v>
      </c>
      <c r="D62" s="1">
        <v>9.6</v>
      </c>
      <c r="E62" s="1">
        <v>11.15</v>
      </c>
      <c r="F62" s="1">
        <v>41.04</v>
      </c>
      <c r="G62" s="1">
        <v>37.14</v>
      </c>
      <c r="H62" s="1">
        <v>28.61</v>
      </c>
      <c r="I62" s="1">
        <v>33.88</v>
      </c>
      <c r="J62" s="1">
        <v>6.85</v>
      </c>
    </row>
    <row r="63">
      <c r="A63" s="1" t="s">
        <v>633</v>
      </c>
      <c r="B63" s="1">
        <v>9.93</v>
      </c>
      <c r="C63" s="1">
        <v>10.51</v>
      </c>
      <c r="D63" s="1">
        <v>5.19</v>
      </c>
      <c r="E63" s="1">
        <v>5.95</v>
      </c>
      <c r="F63" s="1">
        <v>21.47</v>
      </c>
      <c r="G63" s="1">
        <v>19.37</v>
      </c>
      <c r="H63" s="1">
        <v>15.15</v>
      </c>
      <c r="I63" s="1">
        <v>17.88</v>
      </c>
      <c r="J63" s="1">
        <v>3.67</v>
      </c>
    </row>
    <row r="64">
      <c r="A64" s="1" t="s">
        <v>634</v>
      </c>
      <c r="B64" s="1">
        <v>12.81</v>
      </c>
      <c r="C64" s="1">
        <v>14.02</v>
      </c>
      <c r="D64" s="1">
        <v>2.93</v>
      </c>
      <c r="E64" s="1">
        <v>3.33</v>
      </c>
      <c r="F64" s="1">
        <v>11.44</v>
      </c>
      <c r="G64" s="1">
        <v>10.5</v>
      </c>
      <c r="H64" s="1">
        <v>8.21</v>
      </c>
      <c r="I64" s="1">
        <v>9.61</v>
      </c>
      <c r="J64" s="1">
        <v>2.17</v>
      </c>
    </row>
    <row r="65">
      <c r="A65" s="1" t="s">
        <v>635</v>
      </c>
      <c r="B65" s="1">
        <v>18.64</v>
      </c>
      <c r="C65" s="1">
        <v>19.27</v>
      </c>
      <c r="D65" s="1">
        <v>1.91</v>
      </c>
      <c r="E65" s="1">
        <v>2.13</v>
      </c>
      <c r="F65" s="1">
        <v>6.95</v>
      </c>
      <c r="G65" s="1">
        <v>6.47</v>
      </c>
      <c r="H65" s="1">
        <v>5.13</v>
      </c>
      <c r="I65" s="1">
        <v>5.88</v>
      </c>
      <c r="J65" s="1">
        <v>1.48</v>
      </c>
    </row>
    <row r="66">
      <c r="A66" s="1" t="s">
        <v>636</v>
      </c>
      <c r="B66" s="1">
        <v>19.71</v>
      </c>
      <c r="C66" s="1">
        <v>21.0</v>
      </c>
      <c r="D66" s="1">
        <v>1.95</v>
      </c>
      <c r="F66" s="1">
        <v>6.71</v>
      </c>
      <c r="G66" s="1">
        <v>6.37</v>
      </c>
      <c r="H66" s="1">
        <v>4.73</v>
      </c>
      <c r="I66" s="1">
        <v>5.7</v>
      </c>
      <c r="J66" s="1">
        <v>1.62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1" t="s">
        <v>622</v>
      </c>
    </row>
    <row r="2">
      <c r="A2" s="1" t="s">
        <v>638</v>
      </c>
      <c r="B2" s="1" t="s">
        <v>429</v>
      </c>
      <c r="C2" s="1" t="s">
        <v>430</v>
      </c>
      <c r="D2" s="1" t="s">
        <v>431</v>
      </c>
      <c r="E2" s="1" t="s">
        <v>432</v>
      </c>
      <c r="F2" s="1" t="s">
        <v>433</v>
      </c>
      <c r="G2" s="1" t="s">
        <v>434</v>
      </c>
      <c r="H2" s="1" t="s">
        <v>435</v>
      </c>
      <c r="J2" s="6" t="s">
        <v>639</v>
      </c>
    </row>
    <row r="3">
      <c r="A3" s="1" t="s">
        <v>436</v>
      </c>
      <c r="B3" s="1">
        <v>31.02</v>
      </c>
      <c r="C3" s="1">
        <v>44.69</v>
      </c>
      <c r="D3" s="1">
        <v>47.63</v>
      </c>
      <c r="E3" s="1">
        <v>36.82</v>
      </c>
      <c r="F3" s="1">
        <v>36.33</v>
      </c>
      <c r="G3" s="1">
        <v>34.82</v>
      </c>
      <c r="H3" s="1">
        <v>36.64</v>
      </c>
    </row>
    <row r="4">
      <c r="A4" s="1" t="s">
        <v>437</v>
      </c>
      <c r="B4" s="1">
        <v>16.77</v>
      </c>
      <c r="C4" s="1">
        <v>23.69</v>
      </c>
      <c r="D4" s="1">
        <v>25.3</v>
      </c>
      <c r="E4" s="1">
        <v>19.48</v>
      </c>
      <c r="F4" s="1">
        <v>19.54</v>
      </c>
      <c r="G4" s="1">
        <v>18.93</v>
      </c>
      <c r="H4" s="1">
        <v>19.49</v>
      </c>
    </row>
    <row r="5">
      <c r="A5" s="1" t="s">
        <v>438</v>
      </c>
      <c r="B5" s="1">
        <v>13.85</v>
      </c>
      <c r="C5" s="1">
        <v>18.2</v>
      </c>
      <c r="D5" s="1">
        <v>19.41</v>
      </c>
      <c r="E5" s="1">
        <v>15.09</v>
      </c>
      <c r="F5" s="1">
        <v>15.02</v>
      </c>
      <c r="G5" s="1">
        <v>14.16</v>
      </c>
      <c r="H5" s="1">
        <v>14.65</v>
      </c>
    </row>
    <row r="6">
      <c r="A6" s="1" t="s">
        <v>640</v>
      </c>
      <c r="B6" s="1">
        <v>11.85</v>
      </c>
      <c r="C6" s="1">
        <v>14.77</v>
      </c>
      <c r="D6" s="1">
        <v>15.56</v>
      </c>
      <c r="E6" s="1">
        <v>12.18</v>
      </c>
      <c r="F6" s="1">
        <v>12.17</v>
      </c>
      <c r="G6" s="1">
        <v>11.39</v>
      </c>
      <c r="H6" s="1">
        <v>11.61</v>
      </c>
    </row>
    <row r="7">
      <c r="A7" s="1" t="s">
        <v>441</v>
      </c>
      <c r="B7" s="1">
        <v>305.24</v>
      </c>
      <c r="C7" s="1">
        <v>534.0</v>
      </c>
      <c r="D7" s="1">
        <v>529.03</v>
      </c>
      <c r="E7" s="1">
        <v>463.74</v>
      </c>
      <c r="F7" s="1">
        <v>465.22</v>
      </c>
      <c r="G7" s="1">
        <v>465.18</v>
      </c>
      <c r="H7" s="1">
        <v>480.62</v>
      </c>
    </row>
    <row r="8">
      <c r="A8" s="1" t="s">
        <v>442</v>
      </c>
      <c r="B8" s="1">
        <v>157.35</v>
      </c>
      <c r="C8" s="1">
        <v>274.17</v>
      </c>
      <c r="D8" s="1">
        <v>273.52</v>
      </c>
      <c r="E8" s="1">
        <v>238.65</v>
      </c>
      <c r="F8" s="1">
        <v>239.09</v>
      </c>
      <c r="G8" s="1">
        <v>238.81</v>
      </c>
      <c r="H8" s="1">
        <v>247.87</v>
      </c>
    </row>
    <row r="9">
      <c r="A9" s="1" t="s">
        <v>443</v>
      </c>
      <c r="B9" s="1">
        <v>113.94</v>
      </c>
      <c r="C9" s="1">
        <v>168.47</v>
      </c>
      <c r="D9" s="1">
        <v>168.41</v>
      </c>
      <c r="E9" s="1">
        <v>145.42</v>
      </c>
      <c r="F9" s="1">
        <v>145.43</v>
      </c>
      <c r="G9" s="1">
        <v>145.81</v>
      </c>
      <c r="H9" s="1">
        <v>149.81</v>
      </c>
    </row>
    <row r="10">
      <c r="A10" s="1" t="s">
        <v>641</v>
      </c>
      <c r="B10" s="1">
        <v>89.79</v>
      </c>
      <c r="C10" s="1">
        <v>124.95</v>
      </c>
      <c r="D10" s="1">
        <v>124.78</v>
      </c>
      <c r="E10" s="1">
        <v>107.64</v>
      </c>
      <c r="F10" s="1">
        <v>107.87</v>
      </c>
      <c r="G10" s="1">
        <v>107.78</v>
      </c>
      <c r="H10" s="1">
        <v>110.78</v>
      </c>
    </row>
    <row r="11">
      <c r="A11" s="1" t="s">
        <v>446</v>
      </c>
      <c r="B11" s="1">
        <v>121.91</v>
      </c>
      <c r="C11" s="1">
        <v>111.84</v>
      </c>
      <c r="D11" s="1">
        <v>111.84</v>
      </c>
      <c r="E11" s="1">
        <v>112.39</v>
      </c>
      <c r="F11" s="1">
        <v>111.48</v>
      </c>
      <c r="G11" s="1">
        <v>111.57</v>
      </c>
      <c r="H11" s="1">
        <v>124.58</v>
      </c>
    </row>
    <row r="12">
      <c r="A12" s="1" t="s">
        <v>447</v>
      </c>
      <c r="B12" s="1">
        <v>107.18</v>
      </c>
      <c r="C12" s="1">
        <v>88.66</v>
      </c>
      <c r="D12" s="1">
        <v>88.55</v>
      </c>
      <c r="E12" s="1">
        <v>88.83</v>
      </c>
      <c r="F12" s="1">
        <v>88.49</v>
      </c>
      <c r="G12" s="1">
        <v>89.1</v>
      </c>
      <c r="H12" s="1">
        <v>100.24</v>
      </c>
    </row>
    <row r="13">
      <c r="A13" s="1" t="s">
        <v>448</v>
      </c>
      <c r="B13" s="1">
        <v>107.95</v>
      </c>
      <c r="C13" s="1">
        <v>80.25</v>
      </c>
      <c r="D13" s="1">
        <v>79.8</v>
      </c>
      <c r="E13" s="1">
        <v>81.01</v>
      </c>
      <c r="F13" s="1">
        <v>81.91</v>
      </c>
      <c r="G13" s="1">
        <v>80.14</v>
      </c>
      <c r="H13" s="1">
        <v>92.23</v>
      </c>
    </row>
    <row r="14">
      <c r="A14" s="1" t="s">
        <v>642</v>
      </c>
      <c r="B14" s="1">
        <v>103.11</v>
      </c>
      <c r="C14" s="1">
        <v>77.5</v>
      </c>
      <c r="D14" s="1">
        <v>76.68</v>
      </c>
      <c r="E14" s="1">
        <v>77.41</v>
      </c>
      <c r="F14" s="1">
        <v>77.63</v>
      </c>
      <c r="G14" s="1">
        <v>76.99</v>
      </c>
      <c r="H14" s="1">
        <v>88.22</v>
      </c>
    </row>
    <row r="15">
      <c r="A15" s="1" t="s">
        <v>451</v>
      </c>
      <c r="B15" s="1">
        <v>67.44</v>
      </c>
      <c r="C15" s="1">
        <v>296.02</v>
      </c>
      <c r="D15" s="1">
        <v>298.43</v>
      </c>
      <c r="E15" s="1">
        <v>296.61</v>
      </c>
      <c r="F15" s="1">
        <v>298.46</v>
      </c>
      <c r="G15" s="1">
        <v>298.49</v>
      </c>
      <c r="H15" s="1">
        <v>296.85</v>
      </c>
    </row>
    <row r="16">
      <c r="A16" s="1" t="s">
        <v>452</v>
      </c>
      <c r="B16" s="1">
        <v>37.15</v>
      </c>
      <c r="C16" s="1">
        <v>149.44</v>
      </c>
      <c r="D16" s="1">
        <v>148.99</v>
      </c>
      <c r="E16" s="1">
        <v>145.09</v>
      </c>
      <c r="F16" s="1">
        <v>148.74</v>
      </c>
      <c r="G16" s="1">
        <v>149.54</v>
      </c>
      <c r="H16" s="1">
        <v>145.27</v>
      </c>
    </row>
    <row r="17">
      <c r="A17" s="1" t="s">
        <v>453</v>
      </c>
      <c r="B17" s="1">
        <v>30.39</v>
      </c>
      <c r="C17" s="1">
        <v>70.16</v>
      </c>
      <c r="D17" s="1">
        <v>71.63</v>
      </c>
      <c r="E17" s="1">
        <v>70.1</v>
      </c>
      <c r="F17" s="1">
        <v>70.58</v>
      </c>
      <c r="G17" s="1">
        <v>70.64</v>
      </c>
      <c r="H17" s="1">
        <v>71.81</v>
      </c>
    </row>
    <row r="18">
      <c r="A18" s="1" t="s">
        <v>643</v>
      </c>
      <c r="B18" s="1">
        <v>30.55</v>
      </c>
      <c r="C18" s="1">
        <v>81.78</v>
      </c>
      <c r="D18" s="1">
        <v>82.47</v>
      </c>
      <c r="E18" s="1">
        <v>78.52</v>
      </c>
      <c r="F18" s="1">
        <v>79.7</v>
      </c>
      <c r="G18" s="1">
        <v>79.07</v>
      </c>
      <c r="H18" s="1">
        <v>81.48</v>
      </c>
    </row>
    <row r="19">
      <c r="A19" s="1" t="s">
        <v>456</v>
      </c>
      <c r="B19" s="1">
        <v>722.24</v>
      </c>
      <c r="C19" s="1">
        <v>606.16</v>
      </c>
      <c r="D19" s="1">
        <v>601.56</v>
      </c>
      <c r="E19" s="1">
        <v>440.03</v>
      </c>
      <c r="F19" s="1">
        <v>436.9</v>
      </c>
      <c r="G19" s="1">
        <v>436.77</v>
      </c>
      <c r="H19" s="1">
        <v>495.48</v>
      </c>
    </row>
    <row r="20">
      <c r="A20" s="1" t="s">
        <v>457</v>
      </c>
      <c r="B20" s="1">
        <v>425.14</v>
      </c>
      <c r="C20" s="1">
        <v>745.73</v>
      </c>
      <c r="D20" s="1">
        <v>743.2</v>
      </c>
      <c r="E20" s="1">
        <v>664.95</v>
      </c>
      <c r="F20" s="1">
        <v>667.28</v>
      </c>
      <c r="G20" s="1">
        <v>666.31</v>
      </c>
      <c r="H20" s="1">
        <v>701.29</v>
      </c>
    </row>
    <row r="21">
      <c r="A21" s="1" t="s">
        <v>458</v>
      </c>
      <c r="B21" s="1">
        <v>361.23</v>
      </c>
      <c r="C21" s="1">
        <v>578.04</v>
      </c>
      <c r="D21" s="1">
        <v>575.06</v>
      </c>
      <c r="E21" s="1">
        <v>518.75</v>
      </c>
      <c r="F21" s="1">
        <v>518.81</v>
      </c>
      <c r="G21" s="1">
        <v>515.95</v>
      </c>
      <c r="H21" s="1">
        <v>540.33</v>
      </c>
    </row>
    <row r="22">
      <c r="A22" s="1" t="s">
        <v>644</v>
      </c>
      <c r="B22" s="1">
        <v>321.54</v>
      </c>
      <c r="C22" s="1">
        <v>487.1</v>
      </c>
      <c r="D22" s="1">
        <v>484.38</v>
      </c>
      <c r="E22" s="1">
        <v>442.35</v>
      </c>
      <c r="F22" s="1">
        <v>444.79</v>
      </c>
      <c r="G22" s="1">
        <v>443.71</v>
      </c>
      <c r="H22" s="1">
        <v>465.84</v>
      </c>
    </row>
    <row r="23">
      <c r="A23" s="1" t="s">
        <v>461</v>
      </c>
      <c r="B23" s="1">
        <v>80.14</v>
      </c>
      <c r="C23" s="1">
        <v>201.32</v>
      </c>
      <c r="D23" s="1">
        <v>207.61</v>
      </c>
      <c r="E23" s="1">
        <v>176.57</v>
      </c>
      <c r="F23" s="1">
        <v>177.31</v>
      </c>
      <c r="G23" s="1">
        <v>172.05</v>
      </c>
      <c r="H23" s="1">
        <v>172.58</v>
      </c>
    </row>
    <row r="24">
      <c r="A24" s="1" t="s">
        <v>462</v>
      </c>
      <c r="B24" s="1">
        <v>57.59</v>
      </c>
      <c r="C24" s="1">
        <v>107.36</v>
      </c>
      <c r="D24" s="1">
        <v>110.81</v>
      </c>
      <c r="E24" s="1">
        <v>92.89</v>
      </c>
      <c r="F24" s="1">
        <v>92.87</v>
      </c>
      <c r="G24" s="1">
        <v>89.0</v>
      </c>
      <c r="H24" s="1">
        <v>89.76</v>
      </c>
    </row>
    <row r="25">
      <c r="A25" s="1" t="s">
        <v>463</v>
      </c>
      <c r="B25" s="1">
        <v>53.09</v>
      </c>
      <c r="C25" s="1">
        <v>90.19</v>
      </c>
      <c r="D25" s="1">
        <v>91.39</v>
      </c>
      <c r="E25" s="1">
        <v>71.22</v>
      </c>
      <c r="F25" s="1">
        <v>72.91</v>
      </c>
      <c r="G25" s="1">
        <v>70.2</v>
      </c>
      <c r="H25" s="1">
        <v>71.29</v>
      </c>
    </row>
    <row r="26">
      <c r="A26" s="1" t="s">
        <v>645</v>
      </c>
      <c r="B26" s="1">
        <v>52.15</v>
      </c>
      <c r="C26" s="1">
        <v>90.12</v>
      </c>
      <c r="D26" s="1">
        <v>92.73</v>
      </c>
      <c r="E26" s="1">
        <v>72.74</v>
      </c>
      <c r="F26" s="1">
        <v>72.17</v>
      </c>
      <c r="G26" s="1">
        <v>68.79</v>
      </c>
      <c r="H26" s="1">
        <v>70.17</v>
      </c>
    </row>
    <row r="27">
      <c r="A27" s="1" t="s">
        <v>466</v>
      </c>
      <c r="B27" s="1">
        <v>151.3</v>
      </c>
      <c r="C27" s="1">
        <v>290.29</v>
      </c>
      <c r="D27" s="1">
        <v>288.46</v>
      </c>
      <c r="E27" s="1">
        <v>253.45</v>
      </c>
      <c r="F27" s="1">
        <v>252.65</v>
      </c>
      <c r="G27" s="1">
        <v>252.88</v>
      </c>
      <c r="H27" s="1">
        <v>262.55</v>
      </c>
    </row>
    <row r="28">
      <c r="A28" s="1" t="s">
        <v>467</v>
      </c>
      <c r="B28" s="1">
        <v>80.73</v>
      </c>
      <c r="C28" s="1">
        <v>152.88</v>
      </c>
      <c r="D28" s="1">
        <v>151.21</v>
      </c>
      <c r="E28" s="1">
        <v>132.67</v>
      </c>
      <c r="F28" s="1">
        <v>132.88</v>
      </c>
      <c r="G28" s="1">
        <v>132.42</v>
      </c>
      <c r="H28" s="1">
        <v>137.77</v>
      </c>
    </row>
    <row r="29">
      <c r="A29" s="1" t="s">
        <v>468</v>
      </c>
      <c r="B29" s="1">
        <v>67.0</v>
      </c>
      <c r="C29" s="1">
        <v>103.55</v>
      </c>
      <c r="D29" s="1">
        <v>102.39</v>
      </c>
      <c r="E29" s="1">
        <v>85.48</v>
      </c>
      <c r="F29" s="1">
        <v>84.57</v>
      </c>
      <c r="G29" s="1">
        <v>83.99</v>
      </c>
      <c r="H29" s="1">
        <v>88.59</v>
      </c>
    </row>
    <row r="30">
      <c r="A30" s="20" t="s">
        <v>646</v>
      </c>
      <c r="B30" s="20">
        <v>0.08</v>
      </c>
      <c r="C30" s="20">
        <v>0.1</v>
      </c>
      <c r="D30" s="20">
        <v>0.1</v>
      </c>
      <c r="E30" s="20">
        <v>0.1</v>
      </c>
      <c r="F30" s="20">
        <v>0.09</v>
      </c>
      <c r="G30" s="20">
        <v>0.08</v>
      </c>
      <c r="H30" s="20">
        <v>0.07</v>
      </c>
    </row>
    <row r="31">
      <c r="A31" s="1" t="s">
        <v>471</v>
      </c>
      <c r="B31" s="1">
        <v>160.51</v>
      </c>
      <c r="C31" s="1">
        <v>131.07</v>
      </c>
      <c r="D31" s="1">
        <v>131.46</v>
      </c>
      <c r="E31" s="1">
        <v>133.43</v>
      </c>
      <c r="F31" s="1">
        <v>133.37</v>
      </c>
      <c r="G31" s="1">
        <v>133.39</v>
      </c>
      <c r="H31" s="1">
        <v>135.0</v>
      </c>
    </row>
    <row r="32">
      <c r="A32" s="1" t="s">
        <v>472</v>
      </c>
      <c r="B32" s="1">
        <v>46.12</v>
      </c>
      <c r="C32" s="1">
        <v>72.85</v>
      </c>
      <c r="D32" s="1">
        <v>73.3</v>
      </c>
      <c r="E32" s="1">
        <v>74.47</v>
      </c>
      <c r="F32" s="1">
        <v>73.67</v>
      </c>
      <c r="G32" s="1">
        <v>73.34</v>
      </c>
      <c r="H32" s="1">
        <v>75.88</v>
      </c>
    </row>
    <row r="33">
      <c r="A33" s="1" t="s">
        <v>473</v>
      </c>
      <c r="B33" s="1">
        <v>27.48</v>
      </c>
      <c r="C33" s="1">
        <v>38.5</v>
      </c>
      <c r="D33" s="1">
        <v>38.46</v>
      </c>
      <c r="E33" s="1">
        <v>39.04</v>
      </c>
      <c r="F33" s="1">
        <v>38.55</v>
      </c>
      <c r="G33" s="1">
        <v>38.71</v>
      </c>
      <c r="H33" s="1">
        <v>40.65</v>
      </c>
    </row>
    <row r="34">
      <c r="A34" s="1" t="s">
        <v>647</v>
      </c>
      <c r="B34" s="1">
        <v>23.68</v>
      </c>
      <c r="C34" s="1">
        <v>28.26</v>
      </c>
      <c r="D34" s="1">
        <v>28.25</v>
      </c>
      <c r="E34" s="1">
        <v>28.36</v>
      </c>
      <c r="F34" s="1">
        <v>29.2</v>
      </c>
      <c r="G34" s="1">
        <v>29.1</v>
      </c>
      <c r="H34" s="1">
        <v>29.76</v>
      </c>
    </row>
    <row r="35">
      <c r="A35" s="1" t="s">
        <v>476</v>
      </c>
      <c r="B35" s="1">
        <v>517.11</v>
      </c>
      <c r="C35" s="1">
        <v>914.09</v>
      </c>
      <c r="D35" s="1">
        <v>887.59</v>
      </c>
      <c r="E35" s="1">
        <v>685.97</v>
      </c>
      <c r="F35" s="1">
        <v>695.04</v>
      </c>
      <c r="G35" s="1">
        <v>693.34</v>
      </c>
      <c r="H35" s="1">
        <v>682.19</v>
      </c>
    </row>
    <row r="36">
      <c r="A36" s="1" t="s">
        <v>477</v>
      </c>
      <c r="B36" s="1">
        <v>259.17</v>
      </c>
      <c r="C36" s="1">
        <v>464.31</v>
      </c>
      <c r="D36" s="1">
        <v>445.17</v>
      </c>
      <c r="E36" s="1">
        <v>343.73</v>
      </c>
      <c r="F36" s="1">
        <v>348.19</v>
      </c>
      <c r="G36" s="1">
        <v>347.66</v>
      </c>
      <c r="H36" s="1">
        <v>346.06</v>
      </c>
    </row>
    <row r="37">
      <c r="A37" s="1" t="s">
        <v>478</v>
      </c>
      <c r="B37" s="1">
        <v>205.88</v>
      </c>
      <c r="C37" s="1">
        <v>322.23</v>
      </c>
      <c r="D37" s="1">
        <v>312.48</v>
      </c>
      <c r="E37" s="1">
        <v>228.76</v>
      </c>
      <c r="F37" s="1">
        <v>229.29</v>
      </c>
      <c r="G37" s="1">
        <v>228.4</v>
      </c>
      <c r="H37" s="1">
        <v>230.31</v>
      </c>
    </row>
    <row r="38">
      <c r="A38" s="1" t="s">
        <v>648</v>
      </c>
      <c r="B38" s="1">
        <v>172.31</v>
      </c>
      <c r="C38" s="1">
        <v>244.55</v>
      </c>
      <c r="D38" s="1">
        <v>238.53</v>
      </c>
      <c r="E38" s="1">
        <v>170.29</v>
      </c>
      <c r="F38" s="1">
        <v>170.49</v>
      </c>
      <c r="G38" s="1">
        <v>170.36</v>
      </c>
      <c r="H38" s="1">
        <v>172.18</v>
      </c>
    </row>
    <row r="39">
      <c r="A39" s="1" t="s">
        <v>481</v>
      </c>
      <c r="B39" s="1">
        <v>212.06</v>
      </c>
      <c r="C39" s="1">
        <v>369.19</v>
      </c>
      <c r="D39" s="1">
        <v>365.43</v>
      </c>
      <c r="E39" s="1">
        <v>295.08</v>
      </c>
      <c r="F39" s="1">
        <v>293.91</v>
      </c>
      <c r="G39" s="1">
        <v>294.03</v>
      </c>
      <c r="H39" s="1">
        <v>297.32</v>
      </c>
    </row>
    <row r="40">
      <c r="A40" s="1" t="s">
        <v>482</v>
      </c>
      <c r="B40" s="1">
        <v>106.17</v>
      </c>
      <c r="C40" s="1">
        <v>184.71</v>
      </c>
      <c r="D40" s="1">
        <v>188.56</v>
      </c>
      <c r="E40" s="1">
        <v>147.3</v>
      </c>
      <c r="F40" s="1">
        <v>146.93</v>
      </c>
      <c r="G40" s="1">
        <v>147.23</v>
      </c>
      <c r="H40" s="1">
        <v>149.0</v>
      </c>
    </row>
    <row r="41">
      <c r="A41" s="1" t="s">
        <v>483</v>
      </c>
      <c r="B41" s="1">
        <v>84.98</v>
      </c>
      <c r="C41" s="1">
        <v>127.68</v>
      </c>
      <c r="D41" s="1">
        <v>124.95</v>
      </c>
      <c r="E41" s="1">
        <v>96.91</v>
      </c>
      <c r="F41" s="1">
        <v>97.16</v>
      </c>
      <c r="G41" s="1">
        <v>96.88</v>
      </c>
      <c r="H41" s="1">
        <v>98.29</v>
      </c>
    </row>
    <row r="42">
      <c r="A42" s="1" t="s">
        <v>649</v>
      </c>
      <c r="B42" s="1">
        <v>72.45</v>
      </c>
      <c r="C42" s="1">
        <v>95.15</v>
      </c>
      <c r="D42" s="1">
        <v>92.26</v>
      </c>
      <c r="E42" s="1">
        <v>71.45</v>
      </c>
      <c r="F42" s="1">
        <v>71.53</v>
      </c>
      <c r="G42" s="1">
        <v>71.2</v>
      </c>
      <c r="H42" s="1">
        <v>71.25</v>
      </c>
    </row>
    <row r="43">
      <c r="A43" s="1" t="s">
        <v>486</v>
      </c>
      <c r="B43" s="1">
        <v>161.78</v>
      </c>
      <c r="C43" s="1">
        <v>377.49</v>
      </c>
      <c r="D43" s="1">
        <v>399.53</v>
      </c>
      <c r="E43" s="1">
        <v>356.89</v>
      </c>
      <c r="F43" s="1">
        <v>356.8</v>
      </c>
      <c r="G43" s="1">
        <v>344.7</v>
      </c>
      <c r="H43" s="1">
        <v>346.67</v>
      </c>
    </row>
    <row r="44">
      <c r="A44" s="1" t="s">
        <v>487</v>
      </c>
      <c r="B44" s="1">
        <v>80.23</v>
      </c>
      <c r="C44" s="1">
        <v>189.21</v>
      </c>
      <c r="D44" s="1">
        <v>200.59</v>
      </c>
      <c r="E44" s="1">
        <v>179.99</v>
      </c>
      <c r="F44" s="1">
        <v>179.51</v>
      </c>
      <c r="G44" s="1">
        <v>173.82</v>
      </c>
      <c r="H44" s="1">
        <v>174.28</v>
      </c>
    </row>
    <row r="45">
      <c r="A45" s="1" t="s">
        <v>488</v>
      </c>
      <c r="B45" s="1">
        <v>57.95</v>
      </c>
      <c r="C45" s="1">
        <v>109.56</v>
      </c>
      <c r="D45" s="1">
        <v>119.7</v>
      </c>
      <c r="E45" s="1">
        <v>105.86</v>
      </c>
      <c r="F45" s="1">
        <v>105.98</v>
      </c>
      <c r="G45" s="1">
        <v>97.15</v>
      </c>
      <c r="H45" s="1">
        <v>98.56</v>
      </c>
    </row>
    <row r="46">
      <c r="A46" s="1" t="s">
        <v>650</v>
      </c>
      <c r="B46" s="1">
        <v>46.88</v>
      </c>
      <c r="C46" s="1">
        <v>78.21</v>
      </c>
      <c r="D46" s="1">
        <v>86.61</v>
      </c>
      <c r="E46" s="1">
        <v>76.58</v>
      </c>
      <c r="F46" s="1">
        <v>76.27</v>
      </c>
      <c r="G46" s="1">
        <v>68.75</v>
      </c>
      <c r="H46" s="1">
        <v>69.59</v>
      </c>
    </row>
    <row r="47">
      <c r="A47" s="1" t="s">
        <v>491</v>
      </c>
      <c r="B47" s="1">
        <v>37.41</v>
      </c>
      <c r="C47" s="1">
        <v>10.21</v>
      </c>
      <c r="D47" s="1">
        <v>10.62</v>
      </c>
      <c r="E47" s="1">
        <v>11.7</v>
      </c>
      <c r="F47" s="1">
        <v>19.0</v>
      </c>
      <c r="G47" s="1">
        <v>12.41</v>
      </c>
      <c r="H47" s="1">
        <v>12.39</v>
      </c>
    </row>
    <row r="48">
      <c r="A48" s="1" t="s">
        <v>492</v>
      </c>
      <c r="B48" s="1">
        <v>9.84</v>
      </c>
      <c r="C48" s="1">
        <v>9.76</v>
      </c>
      <c r="D48" s="1">
        <v>10.37</v>
      </c>
      <c r="E48" s="1">
        <v>9.83</v>
      </c>
      <c r="F48" s="1">
        <v>9.83</v>
      </c>
      <c r="G48" s="1">
        <v>10.34</v>
      </c>
      <c r="H48" s="1">
        <v>10.12</v>
      </c>
    </row>
    <row r="49">
      <c r="A49" s="1" t="s">
        <v>493</v>
      </c>
      <c r="B49" s="1">
        <v>13.63</v>
      </c>
      <c r="C49" s="1">
        <v>9.97</v>
      </c>
      <c r="D49" s="1">
        <v>10.24</v>
      </c>
      <c r="E49" s="1">
        <v>10.56</v>
      </c>
      <c r="F49" s="1">
        <v>1.95</v>
      </c>
      <c r="G49" s="1">
        <v>11.49</v>
      </c>
      <c r="H49" s="1">
        <v>19.2</v>
      </c>
    </row>
    <row r="50">
      <c r="A50" s="1" t="s">
        <v>651</v>
      </c>
      <c r="B50" s="1">
        <v>17.15</v>
      </c>
      <c r="C50" s="1">
        <v>13.89</v>
      </c>
      <c r="D50" s="1">
        <v>30.26</v>
      </c>
      <c r="E50" s="1">
        <v>10.62</v>
      </c>
      <c r="F50" s="1">
        <v>10.72</v>
      </c>
      <c r="G50" s="1">
        <v>9.91</v>
      </c>
      <c r="H50" s="1">
        <v>6.21</v>
      </c>
    </row>
    <row r="52">
      <c r="A52" s="1" t="s">
        <v>638</v>
      </c>
      <c r="B52" s="1" t="s">
        <v>429</v>
      </c>
      <c r="C52" s="1" t="s">
        <v>430</v>
      </c>
      <c r="D52" s="1" t="s">
        <v>431</v>
      </c>
      <c r="E52" s="1" t="s">
        <v>432</v>
      </c>
      <c r="F52" s="1" t="s">
        <v>433</v>
      </c>
      <c r="G52" s="1" t="s">
        <v>434</v>
      </c>
      <c r="H52" s="1" t="s">
        <v>435</v>
      </c>
    </row>
    <row r="53">
      <c r="A53" s="1" t="s">
        <v>436</v>
      </c>
      <c r="B53" s="9">
        <f t="shared" ref="B53:H53" si="1">B3/$B3</f>
        <v>1</v>
      </c>
      <c r="C53" s="9">
        <f t="shared" si="1"/>
        <v>1.44068343</v>
      </c>
      <c r="D53" s="9">
        <f t="shared" si="1"/>
        <v>1.535460993</v>
      </c>
      <c r="E53" s="9">
        <f t="shared" si="1"/>
        <v>1.186976144</v>
      </c>
      <c r="F53" s="9">
        <f t="shared" si="1"/>
        <v>1.171179884</v>
      </c>
      <c r="G53" s="9">
        <f t="shared" si="1"/>
        <v>1.122501612</v>
      </c>
      <c r="H53" s="9">
        <f t="shared" si="1"/>
        <v>1.181173436</v>
      </c>
    </row>
    <row r="54">
      <c r="A54" s="1" t="s">
        <v>437</v>
      </c>
      <c r="B54" s="9">
        <f t="shared" ref="B54:H54" si="2">B4/$B4</f>
        <v>1</v>
      </c>
      <c r="C54" s="9">
        <f t="shared" si="2"/>
        <v>1.412641622</v>
      </c>
      <c r="D54" s="9">
        <f t="shared" si="2"/>
        <v>1.508646392</v>
      </c>
      <c r="E54" s="9">
        <f t="shared" si="2"/>
        <v>1.161598092</v>
      </c>
      <c r="F54" s="9">
        <f t="shared" si="2"/>
        <v>1.165175909</v>
      </c>
      <c r="G54" s="9">
        <f t="shared" si="2"/>
        <v>1.128801431</v>
      </c>
      <c r="H54" s="9">
        <f t="shared" si="2"/>
        <v>1.162194395</v>
      </c>
    </row>
    <row r="55">
      <c r="A55" s="1" t="s">
        <v>438</v>
      </c>
      <c r="B55" s="9">
        <f t="shared" ref="B55:H55" si="3">B5/$B5</f>
        <v>1</v>
      </c>
      <c r="C55" s="9">
        <f t="shared" si="3"/>
        <v>1.314079422</v>
      </c>
      <c r="D55" s="9">
        <f t="shared" si="3"/>
        <v>1.401444043</v>
      </c>
      <c r="E55" s="9">
        <f t="shared" si="3"/>
        <v>1.089530686</v>
      </c>
      <c r="F55" s="9">
        <f t="shared" si="3"/>
        <v>1.084476534</v>
      </c>
      <c r="G55" s="9">
        <f t="shared" si="3"/>
        <v>1.022382671</v>
      </c>
      <c r="H55" s="9">
        <f t="shared" si="3"/>
        <v>1.057761733</v>
      </c>
    </row>
    <row r="56">
      <c r="A56" s="1" t="s">
        <v>640</v>
      </c>
      <c r="B56" s="9">
        <f t="shared" ref="B56:H56" si="4">B6/$B6</f>
        <v>1</v>
      </c>
      <c r="C56" s="9">
        <f t="shared" si="4"/>
        <v>1.246413502</v>
      </c>
      <c r="D56" s="9">
        <f t="shared" si="4"/>
        <v>1.313080169</v>
      </c>
      <c r="E56" s="9">
        <f t="shared" si="4"/>
        <v>1.027848101</v>
      </c>
      <c r="F56" s="9">
        <f t="shared" si="4"/>
        <v>1.027004219</v>
      </c>
      <c r="G56" s="9">
        <f t="shared" si="4"/>
        <v>0.9611814346</v>
      </c>
      <c r="H56" s="9">
        <f t="shared" si="4"/>
        <v>0.9797468354</v>
      </c>
    </row>
    <row r="57">
      <c r="A57" s="1" t="s">
        <v>441</v>
      </c>
      <c r="B57" s="9">
        <f t="shared" ref="B57:H57" si="5">B7/$B7</f>
        <v>1</v>
      </c>
      <c r="C57" s="9">
        <f t="shared" si="5"/>
        <v>1.749443061</v>
      </c>
      <c r="D57" s="9">
        <f t="shared" si="5"/>
        <v>1.733160792</v>
      </c>
      <c r="E57" s="9">
        <f t="shared" si="5"/>
        <v>1.51926353</v>
      </c>
      <c r="F57" s="9">
        <f t="shared" si="5"/>
        <v>1.524112174</v>
      </c>
      <c r="G57" s="9">
        <f t="shared" si="5"/>
        <v>1.52398113</v>
      </c>
      <c r="H57" s="9">
        <f t="shared" si="5"/>
        <v>1.574564277</v>
      </c>
    </row>
    <row r="58">
      <c r="A58" s="1" t="s">
        <v>442</v>
      </c>
      <c r="B58" s="9">
        <f t="shared" ref="B58:H58" si="6">B8/$B8</f>
        <v>1</v>
      </c>
      <c r="C58" s="9">
        <f t="shared" si="6"/>
        <v>1.742421354</v>
      </c>
      <c r="D58" s="9">
        <f t="shared" si="6"/>
        <v>1.738290435</v>
      </c>
      <c r="E58" s="9">
        <f t="shared" si="6"/>
        <v>1.516682555</v>
      </c>
      <c r="F58" s="9">
        <f t="shared" si="6"/>
        <v>1.519478869</v>
      </c>
      <c r="G58" s="9">
        <f t="shared" si="6"/>
        <v>1.517699396</v>
      </c>
      <c r="H58" s="9">
        <f t="shared" si="6"/>
        <v>1.575278043</v>
      </c>
    </row>
    <row r="59">
      <c r="A59" s="1" t="s">
        <v>443</v>
      </c>
      <c r="B59" s="9">
        <f t="shared" ref="B59:H59" si="7">B9/$B9</f>
        <v>1</v>
      </c>
      <c r="C59" s="9">
        <f t="shared" si="7"/>
        <v>1.47858522</v>
      </c>
      <c r="D59" s="9">
        <f t="shared" si="7"/>
        <v>1.478058627</v>
      </c>
      <c r="E59" s="9">
        <f t="shared" si="7"/>
        <v>1.276285764</v>
      </c>
      <c r="F59" s="9">
        <f t="shared" si="7"/>
        <v>1.27637353</v>
      </c>
      <c r="G59" s="9">
        <f t="shared" si="7"/>
        <v>1.279708619</v>
      </c>
      <c r="H59" s="9">
        <f t="shared" si="7"/>
        <v>1.314814815</v>
      </c>
    </row>
    <row r="60">
      <c r="A60" s="1" t="s">
        <v>641</v>
      </c>
      <c r="B60" s="9">
        <f t="shared" ref="B60:H60" si="8">B10/$B10</f>
        <v>1</v>
      </c>
      <c r="C60" s="9">
        <f t="shared" si="8"/>
        <v>1.391580354</v>
      </c>
      <c r="D60" s="9">
        <f t="shared" si="8"/>
        <v>1.389687048</v>
      </c>
      <c r="E60" s="9">
        <f t="shared" si="8"/>
        <v>1.198797193</v>
      </c>
      <c r="F60" s="9">
        <f t="shared" si="8"/>
        <v>1.201358726</v>
      </c>
      <c r="G60" s="9">
        <f t="shared" si="8"/>
        <v>1.200356387</v>
      </c>
      <c r="H60" s="9">
        <f t="shared" si="8"/>
        <v>1.23376768</v>
      </c>
    </row>
    <row r="61">
      <c r="A61" s="1" t="s">
        <v>446</v>
      </c>
      <c r="B61" s="9">
        <f t="shared" ref="B61:H61" si="9">B11/$B11</f>
        <v>1</v>
      </c>
      <c r="C61" s="9">
        <f t="shared" si="9"/>
        <v>0.9173980806</v>
      </c>
      <c r="D61" s="9">
        <f t="shared" si="9"/>
        <v>0.9173980806</v>
      </c>
      <c r="E61" s="9">
        <f t="shared" si="9"/>
        <v>0.9219096054</v>
      </c>
      <c r="F61" s="9">
        <f t="shared" si="9"/>
        <v>0.9144450824</v>
      </c>
      <c r="G61" s="9">
        <f t="shared" si="9"/>
        <v>0.915183332</v>
      </c>
      <c r="H61" s="9">
        <f t="shared" si="9"/>
        <v>1.021901403</v>
      </c>
    </row>
    <row r="62">
      <c r="A62" s="1" t="s">
        <v>447</v>
      </c>
      <c r="B62" s="9">
        <f t="shared" ref="B62:H62" si="10">B12/$B12</f>
        <v>1</v>
      </c>
      <c r="C62" s="9">
        <f t="shared" si="10"/>
        <v>0.8272065684</v>
      </c>
      <c r="D62" s="9">
        <f t="shared" si="10"/>
        <v>0.8261802575</v>
      </c>
      <c r="E62" s="9">
        <f t="shared" si="10"/>
        <v>0.8287926852</v>
      </c>
      <c r="F62" s="9">
        <f t="shared" si="10"/>
        <v>0.8256204516</v>
      </c>
      <c r="G62" s="9">
        <f t="shared" si="10"/>
        <v>0.8313118119</v>
      </c>
      <c r="H62" s="9">
        <f t="shared" si="10"/>
        <v>0.9352491136</v>
      </c>
    </row>
    <row r="63">
      <c r="A63" s="1" t="s">
        <v>448</v>
      </c>
      <c r="B63" s="9">
        <f t="shared" ref="B63:H63" si="11">B13/$B13</f>
        <v>1</v>
      </c>
      <c r="C63" s="9">
        <f t="shared" si="11"/>
        <v>0.7433997221</v>
      </c>
      <c r="D63" s="9">
        <f t="shared" si="11"/>
        <v>0.7392311255</v>
      </c>
      <c r="E63" s="9">
        <f t="shared" si="11"/>
        <v>0.7504400185</v>
      </c>
      <c r="F63" s="9">
        <f t="shared" si="11"/>
        <v>0.7587772117</v>
      </c>
      <c r="G63" s="9">
        <f t="shared" si="11"/>
        <v>0.7423807318</v>
      </c>
      <c r="H63" s="9">
        <f t="shared" si="11"/>
        <v>0.8543770264</v>
      </c>
    </row>
    <row r="64">
      <c r="A64" s="1" t="s">
        <v>642</v>
      </c>
      <c r="B64" s="9">
        <f t="shared" ref="B64:H64" si="12">B14/$B14</f>
        <v>1</v>
      </c>
      <c r="C64" s="9">
        <f t="shared" si="12"/>
        <v>0.7516244787</v>
      </c>
      <c r="D64" s="9">
        <f t="shared" si="12"/>
        <v>0.7436718068</v>
      </c>
      <c r="E64" s="9">
        <f t="shared" si="12"/>
        <v>0.7507516245</v>
      </c>
      <c r="F64" s="9">
        <f t="shared" si="12"/>
        <v>0.7528852682</v>
      </c>
      <c r="G64" s="9">
        <f t="shared" si="12"/>
        <v>0.7466783047</v>
      </c>
      <c r="H64" s="9">
        <f t="shared" si="12"/>
        <v>0.8555911163</v>
      </c>
    </row>
    <row r="65">
      <c r="A65" s="1" t="s">
        <v>451</v>
      </c>
      <c r="B65" s="9">
        <f t="shared" ref="B65:H65" si="13">B15/$B15</f>
        <v>1</v>
      </c>
      <c r="C65" s="9">
        <f t="shared" si="13"/>
        <v>4.389383155</v>
      </c>
      <c r="D65" s="9">
        <f t="shared" si="13"/>
        <v>4.425118624</v>
      </c>
      <c r="E65" s="9">
        <f t="shared" si="13"/>
        <v>4.398131673</v>
      </c>
      <c r="F65" s="9">
        <f t="shared" si="13"/>
        <v>4.425563464</v>
      </c>
      <c r="G65" s="9">
        <f t="shared" si="13"/>
        <v>4.426008304</v>
      </c>
      <c r="H65" s="9">
        <f t="shared" si="13"/>
        <v>4.401690391</v>
      </c>
    </row>
    <row r="66">
      <c r="A66" s="1" t="s">
        <v>452</v>
      </c>
      <c r="B66" s="9">
        <f t="shared" ref="B66:H66" si="14">B16/$B16</f>
        <v>1</v>
      </c>
      <c r="C66" s="9">
        <f t="shared" si="14"/>
        <v>4.022611036</v>
      </c>
      <c r="D66" s="9">
        <f t="shared" si="14"/>
        <v>4.010497981</v>
      </c>
      <c r="E66" s="9">
        <f t="shared" si="14"/>
        <v>3.90551817</v>
      </c>
      <c r="F66" s="9">
        <f t="shared" si="14"/>
        <v>4.003768506</v>
      </c>
      <c r="G66" s="9">
        <f t="shared" si="14"/>
        <v>4.025302826</v>
      </c>
      <c r="H66" s="9">
        <f t="shared" si="14"/>
        <v>3.910363392</v>
      </c>
    </row>
    <row r="67">
      <c r="A67" s="1" t="s">
        <v>453</v>
      </c>
      <c r="B67" s="9">
        <f t="shared" ref="B67:H67" si="15">B17/$B17</f>
        <v>1</v>
      </c>
      <c r="C67" s="9">
        <f t="shared" si="15"/>
        <v>2.308654163</v>
      </c>
      <c r="D67" s="9">
        <f t="shared" si="15"/>
        <v>2.357025337</v>
      </c>
      <c r="E67" s="9">
        <f t="shared" si="15"/>
        <v>2.306679829</v>
      </c>
      <c r="F67" s="9">
        <f t="shared" si="15"/>
        <v>2.322474498</v>
      </c>
      <c r="G67" s="9">
        <f t="shared" si="15"/>
        <v>2.324448832</v>
      </c>
      <c r="H67" s="9">
        <f t="shared" si="15"/>
        <v>2.362948338</v>
      </c>
    </row>
    <row r="68">
      <c r="A68" s="1" t="s">
        <v>643</v>
      </c>
      <c r="B68" s="9">
        <f t="shared" ref="B68:H68" si="16">B18/$B18</f>
        <v>1</v>
      </c>
      <c r="C68" s="9">
        <f t="shared" si="16"/>
        <v>2.676923077</v>
      </c>
      <c r="D68" s="9">
        <f t="shared" si="16"/>
        <v>2.699509002</v>
      </c>
      <c r="E68" s="9">
        <f t="shared" si="16"/>
        <v>2.570212766</v>
      </c>
      <c r="F68" s="9">
        <f t="shared" si="16"/>
        <v>2.608837971</v>
      </c>
      <c r="G68" s="9">
        <f t="shared" si="16"/>
        <v>2.588216039</v>
      </c>
      <c r="H68" s="9">
        <f t="shared" si="16"/>
        <v>2.66710311</v>
      </c>
    </row>
    <row r="69">
      <c r="A69" s="1" t="s">
        <v>456</v>
      </c>
      <c r="B69" s="9">
        <f t="shared" ref="B69:H69" si="17">B19/$B19</f>
        <v>1</v>
      </c>
      <c r="C69" s="9">
        <f t="shared" si="17"/>
        <v>0.8392778024</v>
      </c>
      <c r="D69" s="9">
        <f t="shared" si="17"/>
        <v>0.8329087284</v>
      </c>
      <c r="E69" s="9">
        <f t="shared" si="17"/>
        <v>0.6092573106</v>
      </c>
      <c r="F69" s="9">
        <f t="shared" si="17"/>
        <v>0.6049235711</v>
      </c>
      <c r="G69" s="9">
        <f t="shared" si="17"/>
        <v>0.6047435755</v>
      </c>
      <c r="H69" s="9">
        <f t="shared" si="17"/>
        <v>0.6860323438</v>
      </c>
    </row>
    <row r="70">
      <c r="A70" s="1" t="s">
        <v>457</v>
      </c>
      <c r="B70" s="9">
        <f t="shared" ref="B70:H70" si="18">B20/$B20</f>
        <v>1</v>
      </c>
      <c r="C70" s="9">
        <f t="shared" si="18"/>
        <v>1.754081009</v>
      </c>
      <c r="D70" s="9">
        <f t="shared" si="18"/>
        <v>1.748130028</v>
      </c>
      <c r="E70" s="9">
        <f t="shared" si="18"/>
        <v>1.564073011</v>
      </c>
      <c r="F70" s="9">
        <f t="shared" si="18"/>
        <v>1.569553559</v>
      </c>
      <c r="G70" s="9">
        <f t="shared" si="18"/>
        <v>1.567271957</v>
      </c>
      <c r="H70" s="9">
        <f t="shared" si="18"/>
        <v>1.649550736</v>
      </c>
    </row>
    <row r="71">
      <c r="A71" s="1" t="s">
        <v>458</v>
      </c>
      <c r="B71" s="9">
        <f t="shared" ref="B71:H71" si="19">B21/$B21</f>
        <v>1</v>
      </c>
      <c r="C71" s="9">
        <f t="shared" si="19"/>
        <v>1.600199319</v>
      </c>
      <c r="D71" s="9">
        <f t="shared" si="19"/>
        <v>1.591949727</v>
      </c>
      <c r="E71" s="9">
        <f t="shared" si="19"/>
        <v>1.436065665</v>
      </c>
      <c r="F71" s="9">
        <f t="shared" si="19"/>
        <v>1.436231764</v>
      </c>
      <c r="G71" s="9">
        <f t="shared" si="19"/>
        <v>1.42831437</v>
      </c>
      <c r="H71" s="9">
        <f t="shared" si="19"/>
        <v>1.495805996</v>
      </c>
    </row>
    <row r="72">
      <c r="A72" s="1" t="s">
        <v>644</v>
      </c>
      <c r="B72" s="9">
        <f t="shared" ref="B72:H72" si="20">B22/$B22</f>
        <v>1</v>
      </c>
      <c r="C72" s="9">
        <f t="shared" si="20"/>
        <v>1.514897058</v>
      </c>
      <c r="D72" s="9">
        <f t="shared" si="20"/>
        <v>1.506437768</v>
      </c>
      <c r="E72" s="9">
        <f t="shared" si="20"/>
        <v>1.375723083</v>
      </c>
      <c r="F72" s="9">
        <f t="shared" si="20"/>
        <v>1.383311563</v>
      </c>
      <c r="G72" s="9">
        <f t="shared" si="20"/>
        <v>1.379952727</v>
      </c>
      <c r="H72" s="9">
        <f t="shared" si="20"/>
        <v>1.448777757</v>
      </c>
    </row>
    <row r="73">
      <c r="A73" s="1" t="s">
        <v>461</v>
      </c>
      <c r="B73" s="9">
        <f t="shared" ref="B73:H73" si="21">B23/$B23</f>
        <v>1</v>
      </c>
      <c r="C73" s="9">
        <f t="shared" si="21"/>
        <v>2.512103818</v>
      </c>
      <c r="D73" s="9">
        <f t="shared" si="21"/>
        <v>2.590591465</v>
      </c>
      <c r="E73" s="9">
        <f t="shared" si="21"/>
        <v>2.203269279</v>
      </c>
      <c r="F73" s="9">
        <f t="shared" si="21"/>
        <v>2.21250312</v>
      </c>
      <c r="G73" s="9">
        <f t="shared" si="21"/>
        <v>2.146867981</v>
      </c>
      <c r="H73" s="9">
        <f t="shared" si="21"/>
        <v>2.153481408</v>
      </c>
    </row>
    <row r="74">
      <c r="A74" s="1" t="s">
        <v>462</v>
      </c>
      <c r="B74" s="9">
        <f t="shared" ref="B74:H74" si="22">B24/$B24</f>
        <v>1</v>
      </c>
      <c r="C74" s="9">
        <f t="shared" si="22"/>
        <v>1.864212537</v>
      </c>
      <c r="D74" s="9">
        <f t="shared" si="22"/>
        <v>1.924118771</v>
      </c>
      <c r="E74" s="9">
        <f t="shared" si="22"/>
        <v>1.612953638</v>
      </c>
      <c r="F74" s="9">
        <f t="shared" si="22"/>
        <v>1.612606355</v>
      </c>
      <c r="G74" s="9">
        <f t="shared" si="22"/>
        <v>1.545407189</v>
      </c>
      <c r="H74" s="9">
        <f t="shared" si="22"/>
        <v>1.558603924</v>
      </c>
    </row>
    <row r="75">
      <c r="A75" s="1" t="s">
        <v>463</v>
      </c>
      <c r="B75" s="9">
        <f t="shared" ref="B75:H75" si="23">B25/$B25</f>
        <v>1</v>
      </c>
      <c r="C75" s="9">
        <f t="shared" si="23"/>
        <v>1.698813336</v>
      </c>
      <c r="D75" s="9">
        <f t="shared" si="23"/>
        <v>1.721416463</v>
      </c>
      <c r="E75" s="9">
        <f t="shared" si="23"/>
        <v>1.341495574</v>
      </c>
      <c r="F75" s="9">
        <f t="shared" si="23"/>
        <v>1.37332831</v>
      </c>
      <c r="G75" s="9">
        <f t="shared" si="23"/>
        <v>1.322282916</v>
      </c>
      <c r="H75" s="9">
        <f t="shared" si="23"/>
        <v>1.342814089</v>
      </c>
    </row>
    <row r="76">
      <c r="A76" s="1" t="s">
        <v>645</v>
      </c>
      <c r="B76" s="9">
        <f t="shared" ref="B76:H76" si="24">B26/$B26</f>
        <v>1</v>
      </c>
      <c r="C76" s="9">
        <f t="shared" si="24"/>
        <v>1.728092042</v>
      </c>
      <c r="D76" s="9">
        <f t="shared" si="24"/>
        <v>1.778139981</v>
      </c>
      <c r="E76" s="9">
        <f t="shared" si="24"/>
        <v>1.394822627</v>
      </c>
      <c r="F76" s="9">
        <f t="shared" si="24"/>
        <v>1.383892617</v>
      </c>
      <c r="G76" s="9">
        <f t="shared" si="24"/>
        <v>1.319079578</v>
      </c>
      <c r="H76" s="9">
        <f t="shared" si="24"/>
        <v>1.345541707</v>
      </c>
    </row>
    <row r="77">
      <c r="A77" s="1" t="s">
        <v>466</v>
      </c>
      <c r="B77" s="9">
        <f t="shared" ref="B77:H77" si="25">B27/$B27</f>
        <v>1</v>
      </c>
      <c r="C77" s="9">
        <f t="shared" si="25"/>
        <v>1.918638467</v>
      </c>
      <c r="D77" s="9">
        <f t="shared" si="25"/>
        <v>1.906543291</v>
      </c>
      <c r="E77" s="9">
        <f t="shared" si="25"/>
        <v>1.675148711</v>
      </c>
      <c r="F77" s="9">
        <f t="shared" si="25"/>
        <v>1.669861203</v>
      </c>
      <c r="G77" s="9">
        <f t="shared" si="25"/>
        <v>1.671381362</v>
      </c>
      <c r="H77" s="9">
        <f t="shared" si="25"/>
        <v>1.735294118</v>
      </c>
    </row>
    <row r="78">
      <c r="A78" s="1" t="s">
        <v>467</v>
      </c>
      <c r="B78" s="9">
        <f t="shared" ref="B78:H78" si="26">B28/$B28</f>
        <v>1</v>
      </c>
      <c r="C78" s="9">
        <f t="shared" si="26"/>
        <v>1.893719807</v>
      </c>
      <c r="D78" s="9">
        <f t="shared" si="26"/>
        <v>1.873033569</v>
      </c>
      <c r="E78" s="9">
        <f t="shared" si="26"/>
        <v>1.643379165</v>
      </c>
      <c r="F78" s="9">
        <f t="shared" si="26"/>
        <v>1.645980429</v>
      </c>
      <c r="G78" s="9">
        <f t="shared" si="26"/>
        <v>1.640282423</v>
      </c>
      <c r="H78" s="9">
        <f t="shared" si="26"/>
        <v>1.706552707</v>
      </c>
    </row>
    <row r="79">
      <c r="A79" s="1" t="s">
        <v>468</v>
      </c>
      <c r="B79" s="9">
        <f t="shared" ref="B79:H79" si="27">B29/$B29</f>
        <v>1</v>
      </c>
      <c r="C79" s="9">
        <f t="shared" si="27"/>
        <v>1.545522388</v>
      </c>
      <c r="D79" s="9">
        <f t="shared" si="27"/>
        <v>1.528208955</v>
      </c>
      <c r="E79" s="9">
        <f t="shared" si="27"/>
        <v>1.275820896</v>
      </c>
      <c r="F79" s="9">
        <f t="shared" si="27"/>
        <v>1.262238806</v>
      </c>
      <c r="G79" s="9">
        <f t="shared" si="27"/>
        <v>1.25358209</v>
      </c>
      <c r="H79" s="9">
        <f t="shared" si="27"/>
        <v>1.322238806</v>
      </c>
    </row>
    <row r="80">
      <c r="A80" s="1" t="s">
        <v>646</v>
      </c>
      <c r="B80" s="9">
        <f t="shared" ref="B80:H80" si="28">B30/$B30</f>
        <v>1</v>
      </c>
      <c r="C80" s="9">
        <f t="shared" si="28"/>
        <v>1.25</v>
      </c>
      <c r="D80" s="9">
        <f t="shared" si="28"/>
        <v>1.25</v>
      </c>
      <c r="E80" s="9">
        <f t="shared" si="28"/>
        <v>1.25</v>
      </c>
      <c r="F80" s="9">
        <f t="shared" si="28"/>
        <v>1.125</v>
      </c>
      <c r="G80" s="9">
        <f t="shared" si="28"/>
        <v>1</v>
      </c>
      <c r="H80" s="9">
        <f t="shared" si="28"/>
        <v>0.875</v>
      </c>
    </row>
    <row r="81">
      <c r="A81" s="1" t="s">
        <v>471</v>
      </c>
      <c r="B81" s="9">
        <f t="shared" ref="B81:H81" si="29">B31/$B31</f>
        <v>1</v>
      </c>
      <c r="C81" s="9">
        <f t="shared" si="29"/>
        <v>0.8165846365</v>
      </c>
      <c r="D81" s="9">
        <f t="shared" si="29"/>
        <v>0.8190143916</v>
      </c>
      <c r="E81" s="9">
        <f t="shared" si="29"/>
        <v>0.8312877702</v>
      </c>
      <c r="F81" s="9">
        <f t="shared" si="29"/>
        <v>0.8309139617</v>
      </c>
      <c r="G81" s="9">
        <f t="shared" si="29"/>
        <v>0.8310385646</v>
      </c>
      <c r="H81" s="9">
        <f t="shared" si="29"/>
        <v>0.8410690923</v>
      </c>
    </row>
    <row r="82">
      <c r="A82" s="1" t="s">
        <v>472</v>
      </c>
      <c r="B82" s="9">
        <f t="shared" ref="B82:H82" si="30">B32/$B32</f>
        <v>1</v>
      </c>
      <c r="C82" s="9">
        <f t="shared" si="30"/>
        <v>1.579575022</v>
      </c>
      <c r="D82" s="9">
        <f t="shared" si="30"/>
        <v>1.589332177</v>
      </c>
      <c r="E82" s="9">
        <f t="shared" si="30"/>
        <v>1.614700781</v>
      </c>
      <c r="F82" s="9">
        <f t="shared" si="30"/>
        <v>1.597354727</v>
      </c>
      <c r="G82" s="9">
        <f t="shared" si="30"/>
        <v>1.59019948</v>
      </c>
      <c r="H82" s="9">
        <f t="shared" si="30"/>
        <v>1.6452732</v>
      </c>
    </row>
    <row r="83">
      <c r="A83" s="1" t="s">
        <v>473</v>
      </c>
      <c r="B83" s="9">
        <f t="shared" ref="B83:H83" si="31">B33/$B33</f>
        <v>1</v>
      </c>
      <c r="C83" s="9">
        <f t="shared" si="31"/>
        <v>1.401018923</v>
      </c>
      <c r="D83" s="9">
        <f t="shared" si="31"/>
        <v>1.399563319</v>
      </c>
      <c r="E83" s="9">
        <f t="shared" si="31"/>
        <v>1.420669578</v>
      </c>
      <c r="F83" s="9">
        <f t="shared" si="31"/>
        <v>1.402838428</v>
      </c>
      <c r="G83" s="9">
        <f t="shared" si="31"/>
        <v>1.408660844</v>
      </c>
      <c r="H83" s="9">
        <f t="shared" si="31"/>
        <v>1.479257642</v>
      </c>
    </row>
    <row r="84">
      <c r="A84" s="1" t="s">
        <v>647</v>
      </c>
      <c r="B84" s="9">
        <f t="shared" ref="B84:H84" si="32">B34/$B34</f>
        <v>1</v>
      </c>
      <c r="C84" s="9">
        <f t="shared" si="32"/>
        <v>1.193412162</v>
      </c>
      <c r="D84" s="9">
        <f t="shared" si="32"/>
        <v>1.192989865</v>
      </c>
      <c r="E84" s="9">
        <f t="shared" si="32"/>
        <v>1.197635135</v>
      </c>
      <c r="F84" s="9">
        <f t="shared" si="32"/>
        <v>1.233108108</v>
      </c>
      <c r="G84" s="9">
        <f t="shared" si="32"/>
        <v>1.228885135</v>
      </c>
      <c r="H84" s="9">
        <f t="shared" si="32"/>
        <v>1.256756757</v>
      </c>
    </row>
    <row r="85">
      <c r="A85" s="1" t="s">
        <v>476</v>
      </c>
      <c r="B85" s="9">
        <f t="shared" ref="B85:H85" si="33">B35/$B35</f>
        <v>1</v>
      </c>
      <c r="C85" s="9">
        <f t="shared" si="33"/>
        <v>1.76768966</v>
      </c>
      <c r="D85" s="9">
        <f t="shared" si="33"/>
        <v>1.71644331</v>
      </c>
      <c r="E85" s="9">
        <f t="shared" si="33"/>
        <v>1.326545609</v>
      </c>
      <c r="F85" s="9">
        <f t="shared" si="33"/>
        <v>1.344085398</v>
      </c>
      <c r="G85" s="9">
        <f t="shared" si="33"/>
        <v>1.340797896</v>
      </c>
      <c r="H85" s="9">
        <f t="shared" si="33"/>
        <v>1.319235753</v>
      </c>
    </row>
    <row r="86">
      <c r="A86" s="1" t="s">
        <v>477</v>
      </c>
      <c r="B86" s="9">
        <f t="shared" ref="B86:H86" si="34">B36/$B36</f>
        <v>1</v>
      </c>
      <c r="C86" s="9">
        <f t="shared" si="34"/>
        <v>1.791526797</v>
      </c>
      <c r="D86" s="9">
        <f t="shared" si="34"/>
        <v>1.717675657</v>
      </c>
      <c r="E86" s="9">
        <f t="shared" si="34"/>
        <v>1.326272331</v>
      </c>
      <c r="F86" s="9">
        <f t="shared" si="34"/>
        <v>1.343481113</v>
      </c>
      <c r="G86" s="9">
        <f t="shared" si="34"/>
        <v>1.341436123</v>
      </c>
      <c r="H86" s="9">
        <f t="shared" si="34"/>
        <v>1.335262569</v>
      </c>
    </row>
    <row r="87">
      <c r="A87" s="1" t="s">
        <v>478</v>
      </c>
      <c r="B87" s="9">
        <f t="shared" ref="B87:H87" si="35">B37/$B37</f>
        <v>1</v>
      </c>
      <c r="C87" s="9">
        <f t="shared" si="35"/>
        <v>1.56513503</v>
      </c>
      <c r="D87" s="9">
        <f t="shared" si="35"/>
        <v>1.517777346</v>
      </c>
      <c r="E87" s="9">
        <f t="shared" si="35"/>
        <v>1.111132699</v>
      </c>
      <c r="F87" s="9">
        <f t="shared" si="35"/>
        <v>1.113707014</v>
      </c>
      <c r="G87" s="9">
        <f t="shared" si="35"/>
        <v>1.109384107</v>
      </c>
      <c r="H87" s="9">
        <f t="shared" si="35"/>
        <v>1.118661356</v>
      </c>
    </row>
    <row r="88">
      <c r="A88" s="1" t="s">
        <v>648</v>
      </c>
      <c r="B88" s="9">
        <f t="shared" ref="B88:H88" si="36">B38/$B38</f>
        <v>1</v>
      </c>
      <c r="C88" s="9">
        <f t="shared" si="36"/>
        <v>1.419244385</v>
      </c>
      <c r="D88" s="9">
        <f t="shared" si="36"/>
        <v>1.384307353</v>
      </c>
      <c r="E88" s="9">
        <f t="shared" si="36"/>
        <v>0.9882769427</v>
      </c>
      <c r="F88" s="9">
        <f t="shared" si="36"/>
        <v>0.9894376415</v>
      </c>
      <c r="G88" s="9">
        <f t="shared" si="36"/>
        <v>0.9886831873</v>
      </c>
      <c r="H88" s="9">
        <f t="shared" si="36"/>
        <v>0.9992455458</v>
      </c>
    </row>
    <row r="89">
      <c r="A89" s="1" t="s">
        <v>481</v>
      </c>
      <c r="B89" s="9">
        <f t="shared" ref="B89:H89" si="37">B39/$B39</f>
        <v>1</v>
      </c>
      <c r="C89" s="9">
        <f t="shared" si="37"/>
        <v>1.740969537</v>
      </c>
      <c r="D89" s="9">
        <f t="shared" si="37"/>
        <v>1.723238706</v>
      </c>
      <c r="E89" s="9">
        <f t="shared" si="37"/>
        <v>1.391492974</v>
      </c>
      <c r="F89" s="9">
        <f t="shared" si="37"/>
        <v>1.385975667</v>
      </c>
      <c r="G89" s="9">
        <f t="shared" si="37"/>
        <v>1.386541545</v>
      </c>
      <c r="H89" s="9">
        <f t="shared" si="37"/>
        <v>1.402056022</v>
      </c>
      <c r="O89" s="21"/>
    </row>
    <row r="90">
      <c r="A90" s="1" t="s">
        <v>482</v>
      </c>
      <c r="B90" s="9">
        <f t="shared" ref="B90:H90" si="38">B40/$B40</f>
        <v>1</v>
      </c>
      <c r="C90" s="9">
        <f t="shared" si="38"/>
        <v>1.739756994</v>
      </c>
      <c r="D90" s="9">
        <f t="shared" si="38"/>
        <v>1.776019591</v>
      </c>
      <c r="E90" s="9">
        <f t="shared" si="38"/>
        <v>1.38739757</v>
      </c>
      <c r="F90" s="9">
        <f t="shared" si="38"/>
        <v>1.383912593</v>
      </c>
      <c r="G90" s="9">
        <f t="shared" si="38"/>
        <v>1.38673825</v>
      </c>
      <c r="H90" s="9">
        <f t="shared" si="38"/>
        <v>1.403409626</v>
      </c>
    </row>
    <row r="91">
      <c r="A91" s="1" t="s">
        <v>483</v>
      </c>
      <c r="B91" s="9">
        <f t="shared" ref="B91:H91" si="39">B41/$B41</f>
        <v>1</v>
      </c>
      <c r="C91" s="9">
        <f t="shared" si="39"/>
        <v>1.50247117</v>
      </c>
      <c r="D91" s="9">
        <f t="shared" si="39"/>
        <v>1.470345964</v>
      </c>
      <c r="E91" s="9">
        <f t="shared" si="39"/>
        <v>1.140385973</v>
      </c>
      <c r="F91" s="9">
        <f t="shared" si="39"/>
        <v>1.143327842</v>
      </c>
      <c r="G91" s="9">
        <f t="shared" si="39"/>
        <v>1.140032949</v>
      </c>
      <c r="H91" s="9">
        <f t="shared" si="39"/>
        <v>1.156625088</v>
      </c>
    </row>
    <row r="92">
      <c r="A92" s="1" t="s">
        <v>649</v>
      </c>
      <c r="B92" s="9">
        <f t="shared" ref="B92:H92" si="40">B42/$B42</f>
        <v>1</v>
      </c>
      <c r="C92" s="9">
        <f t="shared" si="40"/>
        <v>1.313319531</v>
      </c>
      <c r="D92" s="9">
        <f t="shared" si="40"/>
        <v>1.273429952</v>
      </c>
      <c r="E92" s="9">
        <f t="shared" si="40"/>
        <v>0.9861973775</v>
      </c>
      <c r="F92" s="9">
        <f t="shared" si="40"/>
        <v>0.9873015873</v>
      </c>
      <c r="G92" s="9">
        <f t="shared" si="40"/>
        <v>0.9827467219</v>
      </c>
      <c r="H92" s="9">
        <f t="shared" si="40"/>
        <v>0.983436853</v>
      </c>
    </row>
    <row r="93">
      <c r="A93" s="1" t="s">
        <v>486</v>
      </c>
      <c r="B93" s="9">
        <f t="shared" ref="B93:H93" si="41">B43/$B43</f>
        <v>1</v>
      </c>
      <c r="C93" s="9">
        <f t="shared" si="41"/>
        <v>2.333353937</v>
      </c>
      <c r="D93" s="9">
        <f t="shared" si="41"/>
        <v>2.46958833</v>
      </c>
      <c r="E93" s="9">
        <f t="shared" si="41"/>
        <v>2.206020522</v>
      </c>
      <c r="F93" s="9">
        <f t="shared" si="41"/>
        <v>2.205464211</v>
      </c>
      <c r="G93" s="9">
        <f t="shared" si="41"/>
        <v>2.130671282</v>
      </c>
      <c r="H93" s="9">
        <f t="shared" si="41"/>
        <v>2.142848313</v>
      </c>
    </row>
    <row r="94">
      <c r="A94" s="1" t="s">
        <v>487</v>
      </c>
      <c r="B94" s="9">
        <f t="shared" ref="B94:H94" si="42">B44/$B44</f>
        <v>1</v>
      </c>
      <c r="C94" s="9">
        <f t="shared" si="42"/>
        <v>2.358344759</v>
      </c>
      <c r="D94" s="9">
        <f t="shared" si="42"/>
        <v>2.500186962</v>
      </c>
      <c r="E94" s="9">
        <f t="shared" si="42"/>
        <v>2.243425153</v>
      </c>
      <c r="F94" s="9">
        <f t="shared" si="42"/>
        <v>2.237442353</v>
      </c>
      <c r="G94" s="9">
        <f t="shared" si="42"/>
        <v>2.166521251</v>
      </c>
      <c r="H94" s="9">
        <f t="shared" si="42"/>
        <v>2.172254768</v>
      </c>
    </row>
    <row r="95">
      <c r="A95" s="1" t="s">
        <v>488</v>
      </c>
      <c r="B95" s="9">
        <f t="shared" ref="B95:H95" si="43">B45/$B45</f>
        <v>1</v>
      </c>
      <c r="C95" s="9">
        <f t="shared" si="43"/>
        <v>1.890595341</v>
      </c>
      <c r="D95" s="9">
        <f t="shared" si="43"/>
        <v>2.06557377</v>
      </c>
      <c r="E95" s="9">
        <f t="shared" si="43"/>
        <v>1.826747196</v>
      </c>
      <c r="F95" s="9">
        <f t="shared" si="43"/>
        <v>1.828817947</v>
      </c>
      <c r="G95" s="9">
        <f t="shared" si="43"/>
        <v>1.676445211</v>
      </c>
      <c r="H95" s="9">
        <f t="shared" si="43"/>
        <v>1.700776531</v>
      </c>
    </row>
    <row r="96">
      <c r="A96" s="1" t="s">
        <v>650</v>
      </c>
      <c r="B96" s="9">
        <f t="shared" ref="B96:H96" si="44">B46/$B46</f>
        <v>1</v>
      </c>
      <c r="C96" s="9">
        <f t="shared" si="44"/>
        <v>1.668302048</v>
      </c>
      <c r="D96" s="9">
        <f t="shared" si="44"/>
        <v>1.847482935</v>
      </c>
      <c r="E96" s="9">
        <f t="shared" si="44"/>
        <v>1.633532423</v>
      </c>
      <c r="F96" s="9">
        <f t="shared" si="44"/>
        <v>1.626919795</v>
      </c>
      <c r="G96" s="9">
        <f t="shared" si="44"/>
        <v>1.466510239</v>
      </c>
      <c r="H96" s="9">
        <f t="shared" si="44"/>
        <v>1.484428328</v>
      </c>
    </row>
    <row r="97">
      <c r="A97" s="1" t="s">
        <v>491</v>
      </c>
      <c r="B97" s="9">
        <f t="shared" ref="B97:H97" si="45">B47/$B47</f>
        <v>1</v>
      </c>
      <c r="C97" s="9">
        <f t="shared" si="45"/>
        <v>0.2729216787</v>
      </c>
      <c r="D97" s="9">
        <f t="shared" si="45"/>
        <v>0.2838813152</v>
      </c>
      <c r="E97" s="9">
        <f t="shared" si="45"/>
        <v>0.3127506014</v>
      </c>
      <c r="F97" s="9">
        <f t="shared" si="45"/>
        <v>0.5078855921</v>
      </c>
      <c r="G97" s="9">
        <f t="shared" si="45"/>
        <v>0.3317294841</v>
      </c>
      <c r="H97" s="9">
        <f t="shared" si="45"/>
        <v>0.3311948677</v>
      </c>
    </row>
    <row r="98">
      <c r="A98" s="1" t="s">
        <v>492</v>
      </c>
      <c r="B98" s="9">
        <f t="shared" ref="B98:H98" si="46">B48/$B48</f>
        <v>1</v>
      </c>
      <c r="C98" s="9">
        <f t="shared" si="46"/>
        <v>0.9918699187</v>
      </c>
      <c r="D98" s="9">
        <f t="shared" si="46"/>
        <v>1.053861789</v>
      </c>
      <c r="E98" s="9">
        <f t="shared" si="46"/>
        <v>0.9989837398</v>
      </c>
      <c r="F98" s="9">
        <f t="shared" si="46"/>
        <v>0.9989837398</v>
      </c>
      <c r="G98" s="9">
        <f t="shared" si="46"/>
        <v>1.050813008</v>
      </c>
      <c r="H98" s="9">
        <f t="shared" si="46"/>
        <v>1.028455285</v>
      </c>
    </row>
    <row r="99">
      <c r="A99" s="1" t="s">
        <v>493</v>
      </c>
      <c r="B99" s="9">
        <f t="shared" ref="B99:H99" si="47">B49/$B49</f>
        <v>1</v>
      </c>
      <c r="C99" s="9">
        <f t="shared" si="47"/>
        <v>0.7314746882</v>
      </c>
      <c r="D99" s="9">
        <f t="shared" si="47"/>
        <v>0.7512839325</v>
      </c>
      <c r="E99" s="9">
        <f t="shared" si="47"/>
        <v>0.7747615554</v>
      </c>
      <c r="F99" s="9">
        <f t="shared" si="47"/>
        <v>0.1430667645</v>
      </c>
      <c r="G99" s="9">
        <f t="shared" si="47"/>
        <v>0.8429933969</v>
      </c>
      <c r="H99" s="9">
        <f t="shared" si="47"/>
        <v>1.408657373</v>
      </c>
    </row>
    <row r="100">
      <c r="A100" s="1" t="s">
        <v>651</v>
      </c>
      <c r="B100" s="9">
        <f t="shared" ref="B100:H100" si="48">B50/$B50</f>
        <v>1</v>
      </c>
      <c r="C100" s="9">
        <f t="shared" si="48"/>
        <v>0.8099125364</v>
      </c>
      <c r="D100" s="9">
        <f t="shared" si="48"/>
        <v>1.764431487</v>
      </c>
      <c r="E100" s="9">
        <f t="shared" si="48"/>
        <v>0.6192419825</v>
      </c>
      <c r="F100" s="9">
        <f t="shared" si="48"/>
        <v>0.6250728863</v>
      </c>
      <c r="G100" s="9">
        <f t="shared" si="48"/>
        <v>0.5778425656</v>
      </c>
      <c r="H100" s="9">
        <f t="shared" si="48"/>
        <v>0.3620991254</v>
      </c>
    </row>
    <row r="103">
      <c r="A103" s="1" t="s">
        <v>637</v>
      </c>
    </row>
    <row r="104">
      <c r="A104" s="1" t="s">
        <v>638</v>
      </c>
      <c r="B104" s="1" t="s">
        <v>429</v>
      </c>
      <c r="C104" s="1" t="s">
        <v>430</v>
      </c>
      <c r="D104" s="1" t="s">
        <v>431</v>
      </c>
      <c r="E104" s="1" t="s">
        <v>432</v>
      </c>
      <c r="F104" s="1" t="s">
        <v>433</v>
      </c>
      <c r="G104" s="1" t="s">
        <v>434</v>
      </c>
      <c r="H104" s="1" t="s">
        <v>435</v>
      </c>
    </row>
    <row r="105">
      <c r="A105" s="1" t="s">
        <v>496</v>
      </c>
      <c r="B105" s="1">
        <v>2.09</v>
      </c>
      <c r="C105" s="1">
        <v>2.93</v>
      </c>
      <c r="D105" s="1">
        <v>3.24</v>
      </c>
      <c r="E105" s="1">
        <v>2.52</v>
      </c>
      <c r="F105" s="1">
        <v>2.49</v>
      </c>
      <c r="G105" s="1">
        <v>2.39</v>
      </c>
      <c r="H105" s="1">
        <v>2.54</v>
      </c>
    </row>
    <row r="106">
      <c r="A106" s="1" t="s">
        <v>497</v>
      </c>
      <c r="B106" s="1">
        <v>1.33</v>
      </c>
      <c r="C106" s="1">
        <v>1.61</v>
      </c>
      <c r="D106" s="1">
        <v>1.69</v>
      </c>
      <c r="E106" s="1">
        <v>1.36</v>
      </c>
      <c r="F106" s="1">
        <v>1.33</v>
      </c>
      <c r="G106" s="1">
        <v>1.28</v>
      </c>
      <c r="H106" s="1">
        <v>1.29</v>
      </c>
    </row>
    <row r="107">
      <c r="A107" s="1" t="s">
        <v>498</v>
      </c>
      <c r="B107" s="1">
        <v>0.96</v>
      </c>
      <c r="C107" s="1">
        <v>1.3</v>
      </c>
      <c r="D107" s="1">
        <v>1.32</v>
      </c>
      <c r="E107" s="1">
        <v>1.06</v>
      </c>
      <c r="F107" s="1">
        <v>1.11</v>
      </c>
      <c r="G107" s="1">
        <v>0.98</v>
      </c>
      <c r="H107" s="1">
        <v>1.01</v>
      </c>
    </row>
    <row r="108">
      <c r="A108" s="1" t="s">
        <v>652</v>
      </c>
      <c r="B108" s="1">
        <v>0.84</v>
      </c>
      <c r="C108" s="1">
        <v>1.04</v>
      </c>
      <c r="D108" s="1">
        <v>1.08</v>
      </c>
      <c r="E108" s="1">
        <v>0.9</v>
      </c>
      <c r="F108" s="1">
        <v>0.98</v>
      </c>
      <c r="G108" s="1">
        <v>0.79</v>
      </c>
      <c r="H108" s="1">
        <v>0.82</v>
      </c>
    </row>
    <row r="109">
      <c r="A109" s="1" t="s">
        <v>501</v>
      </c>
      <c r="B109" s="1">
        <v>24.88</v>
      </c>
      <c r="C109" s="1">
        <v>43.99</v>
      </c>
      <c r="D109" s="1">
        <v>43.89</v>
      </c>
      <c r="E109" s="1">
        <v>38.53</v>
      </c>
      <c r="F109" s="1">
        <v>38.48</v>
      </c>
      <c r="G109" s="1">
        <v>38.68</v>
      </c>
      <c r="H109" s="1">
        <v>39.77</v>
      </c>
    </row>
    <row r="110">
      <c r="A110" s="1" t="s">
        <v>502</v>
      </c>
      <c r="B110" s="1">
        <v>13.09</v>
      </c>
      <c r="C110" s="1">
        <v>23.63</v>
      </c>
      <c r="D110" s="1">
        <v>23.62</v>
      </c>
      <c r="E110" s="1">
        <v>20.85</v>
      </c>
      <c r="F110" s="1">
        <v>21.24</v>
      </c>
      <c r="G110" s="1">
        <v>20.95</v>
      </c>
      <c r="H110" s="1">
        <v>21.63</v>
      </c>
    </row>
    <row r="111">
      <c r="A111" s="1" t="s">
        <v>503</v>
      </c>
      <c r="B111" s="1">
        <v>9.88</v>
      </c>
      <c r="C111" s="1">
        <v>15.46</v>
      </c>
      <c r="D111" s="1">
        <v>15.56</v>
      </c>
      <c r="E111" s="1">
        <v>13.58</v>
      </c>
      <c r="F111" s="1">
        <v>13.59</v>
      </c>
      <c r="G111" s="1">
        <v>13.78</v>
      </c>
      <c r="H111" s="1">
        <v>13.99</v>
      </c>
    </row>
    <row r="112">
      <c r="A112" s="1" t="s">
        <v>653</v>
      </c>
      <c r="B112" s="1">
        <v>8.14</v>
      </c>
      <c r="C112" s="1">
        <v>12.2</v>
      </c>
      <c r="D112" s="1">
        <v>12.18</v>
      </c>
      <c r="E112" s="1">
        <v>11.02</v>
      </c>
      <c r="F112" s="1">
        <v>10.88</v>
      </c>
      <c r="G112" s="1">
        <v>10.91</v>
      </c>
      <c r="H112" s="1">
        <v>11.09</v>
      </c>
    </row>
    <row r="113">
      <c r="A113" s="1" t="s">
        <v>506</v>
      </c>
      <c r="B113" s="1">
        <v>26.54</v>
      </c>
      <c r="C113" s="1">
        <v>22.64</v>
      </c>
      <c r="D113" s="1">
        <v>22.59</v>
      </c>
      <c r="E113" s="1">
        <v>22.68</v>
      </c>
      <c r="F113" s="1">
        <v>22.62</v>
      </c>
      <c r="G113" s="1">
        <v>22.63</v>
      </c>
      <c r="H113" s="1">
        <v>25.22</v>
      </c>
    </row>
    <row r="114">
      <c r="A114" s="1" t="s">
        <v>507</v>
      </c>
      <c r="B114" s="1">
        <v>24.33</v>
      </c>
      <c r="C114" s="1">
        <v>19.08</v>
      </c>
      <c r="D114" s="1">
        <v>19.2</v>
      </c>
      <c r="E114" s="1">
        <v>19.43</v>
      </c>
      <c r="F114" s="1">
        <v>19.38</v>
      </c>
      <c r="G114" s="1">
        <v>19.4</v>
      </c>
      <c r="H114" s="1">
        <v>22.53</v>
      </c>
    </row>
    <row r="115">
      <c r="A115" s="1" t="s">
        <v>508</v>
      </c>
      <c r="B115" s="1">
        <v>24.11</v>
      </c>
      <c r="C115" s="1">
        <v>18.0</v>
      </c>
      <c r="D115" s="1">
        <v>18.0</v>
      </c>
      <c r="E115" s="1">
        <v>18.17</v>
      </c>
      <c r="F115" s="1">
        <v>18.15</v>
      </c>
      <c r="G115" s="1">
        <v>18.06</v>
      </c>
      <c r="H115" s="1">
        <v>20.75</v>
      </c>
    </row>
    <row r="116">
      <c r="A116" s="1" t="s">
        <v>654</v>
      </c>
      <c r="B116" s="1">
        <v>23.69</v>
      </c>
      <c r="C116" s="1">
        <v>17.6</v>
      </c>
      <c r="D116" s="1">
        <v>17.52</v>
      </c>
      <c r="E116" s="1">
        <v>17.74</v>
      </c>
      <c r="F116" s="1">
        <v>17.76</v>
      </c>
      <c r="G116" s="1">
        <v>17.76</v>
      </c>
      <c r="H116" s="1">
        <v>20.22</v>
      </c>
    </row>
    <row r="117">
      <c r="A117" s="1" t="s">
        <v>511</v>
      </c>
      <c r="B117" s="1">
        <v>4.02</v>
      </c>
      <c r="C117" s="1">
        <v>16.95</v>
      </c>
      <c r="D117" s="1">
        <v>16.83</v>
      </c>
      <c r="E117" s="1">
        <v>16.82</v>
      </c>
      <c r="F117" s="1">
        <v>16.79</v>
      </c>
      <c r="G117" s="1">
        <v>16.79</v>
      </c>
      <c r="H117" s="1">
        <v>16.85</v>
      </c>
    </row>
    <row r="118">
      <c r="A118" s="1" t="s">
        <v>512</v>
      </c>
      <c r="B118" s="1">
        <v>2.31</v>
      </c>
      <c r="C118" s="1">
        <v>8.79</v>
      </c>
      <c r="D118" s="1">
        <v>8.56</v>
      </c>
      <c r="E118" s="1">
        <v>8.45</v>
      </c>
      <c r="F118" s="1">
        <v>8.58</v>
      </c>
      <c r="G118" s="1">
        <v>8.43</v>
      </c>
      <c r="H118" s="1">
        <v>8.54</v>
      </c>
    </row>
    <row r="119">
      <c r="A119" s="1" t="s">
        <v>513</v>
      </c>
      <c r="B119" s="1">
        <v>1.88</v>
      </c>
      <c r="C119" s="1">
        <v>4.32</v>
      </c>
      <c r="D119" s="1">
        <v>4.44</v>
      </c>
      <c r="E119" s="1">
        <v>4.46</v>
      </c>
      <c r="F119" s="1">
        <v>4.36</v>
      </c>
      <c r="G119" s="1">
        <v>4.33</v>
      </c>
      <c r="H119" s="1">
        <v>4.48</v>
      </c>
    </row>
    <row r="120">
      <c r="A120" s="1" t="s">
        <v>655</v>
      </c>
      <c r="B120" s="1">
        <v>1.93</v>
      </c>
      <c r="C120" s="1">
        <v>4.19</v>
      </c>
      <c r="D120" s="1">
        <v>4.23</v>
      </c>
      <c r="E120" s="1">
        <v>4.29</v>
      </c>
      <c r="F120" s="1">
        <v>3.99</v>
      </c>
      <c r="G120" s="1">
        <v>4.42</v>
      </c>
      <c r="H120" s="1">
        <v>3.61</v>
      </c>
    </row>
    <row r="121">
      <c r="A121" s="1" t="s">
        <v>516</v>
      </c>
      <c r="B121" s="1">
        <v>733.59</v>
      </c>
      <c r="C121" s="1">
        <v>607.65</v>
      </c>
      <c r="D121" s="1">
        <v>602.84</v>
      </c>
      <c r="E121" s="1">
        <v>439.54</v>
      </c>
      <c r="F121" s="1">
        <v>455.38</v>
      </c>
      <c r="G121" s="1">
        <v>436.55</v>
      </c>
      <c r="H121" s="1">
        <v>496.27</v>
      </c>
    </row>
    <row r="122">
      <c r="A122" s="1" t="s">
        <v>517</v>
      </c>
      <c r="B122" s="1">
        <v>427.88</v>
      </c>
      <c r="C122" s="1">
        <v>750.08</v>
      </c>
      <c r="D122" s="1">
        <v>744.69</v>
      </c>
      <c r="E122" s="1">
        <v>665.89</v>
      </c>
      <c r="F122" s="1">
        <v>670.68</v>
      </c>
      <c r="G122" s="1">
        <v>668.79</v>
      </c>
      <c r="H122" s="1">
        <v>701.37</v>
      </c>
    </row>
    <row r="123">
      <c r="A123" s="1" t="s">
        <v>518</v>
      </c>
      <c r="B123" s="1">
        <v>360.9</v>
      </c>
      <c r="C123" s="1">
        <v>583.18</v>
      </c>
      <c r="D123" s="1">
        <v>576.82</v>
      </c>
      <c r="E123" s="1">
        <v>519.18</v>
      </c>
      <c r="F123" s="1">
        <v>519.59</v>
      </c>
      <c r="G123" s="1">
        <v>516.98</v>
      </c>
      <c r="H123" s="1">
        <v>540.98</v>
      </c>
    </row>
    <row r="124">
      <c r="A124" s="1" t="s">
        <v>656</v>
      </c>
      <c r="B124" s="1">
        <v>316.9</v>
      </c>
      <c r="C124" s="1">
        <v>491.5</v>
      </c>
      <c r="D124" s="1">
        <v>491.99</v>
      </c>
      <c r="E124" s="1">
        <v>448.81</v>
      </c>
      <c r="F124" s="1">
        <v>447.72</v>
      </c>
      <c r="G124" s="1">
        <v>446.3</v>
      </c>
      <c r="H124" s="1">
        <v>465.81</v>
      </c>
    </row>
    <row r="125">
      <c r="A125" s="1" t="s">
        <v>521</v>
      </c>
      <c r="B125" s="1">
        <v>7.47</v>
      </c>
      <c r="C125" s="1">
        <v>17.87</v>
      </c>
      <c r="D125" s="1">
        <v>18.14</v>
      </c>
      <c r="E125" s="1">
        <v>15.68</v>
      </c>
      <c r="F125" s="1">
        <v>15.8</v>
      </c>
      <c r="G125" s="1">
        <v>15.15</v>
      </c>
      <c r="H125" s="1">
        <v>15.28</v>
      </c>
    </row>
    <row r="126">
      <c r="A126" s="1" t="s">
        <v>522</v>
      </c>
      <c r="B126" s="1">
        <v>4.57</v>
      </c>
      <c r="C126" s="1">
        <v>10.14</v>
      </c>
      <c r="D126" s="1">
        <v>10.66</v>
      </c>
      <c r="E126" s="1">
        <v>8.94</v>
      </c>
      <c r="F126" s="1">
        <v>8.87</v>
      </c>
      <c r="G126" s="1">
        <v>8.59</v>
      </c>
      <c r="H126" s="1">
        <v>8.67</v>
      </c>
    </row>
    <row r="127">
      <c r="A127" s="1" t="s">
        <v>523</v>
      </c>
      <c r="B127" s="1">
        <v>3.63</v>
      </c>
      <c r="C127" s="1">
        <v>6.97</v>
      </c>
      <c r="D127" s="1">
        <v>7.12</v>
      </c>
      <c r="E127" s="1">
        <v>6.12</v>
      </c>
      <c r="F127" s="1">
        <v>5.99</v>
      </c>
      <c r="G127" s="1">
        <v>5.79</v>
      </c>
      <c r="H127" s="1">
        <v>5.97</v>
      </c>
    </row>
    <row r="128">
      <c r="A128" s="1" t="s">
        <v>657</v>
      </c>
      <c r="B128" s="1">
        <v>3.46</v>
      </c>
      <c r="C128" s="1">
        <v>6.2</v>
      </c>
      <c r="D128" s="1">
        <v>6.37</v>
      </c>
      <c r="E128" s="1">
        <v>5.61</v>
      </c>
      <c r="F128" s="1">
        <v>5.64</v>
      </c>
      <c r="G128" s="1">
        <v>5.39</v>
      </c>
      <c r="H128" s="1">
        <v>5.78</v>
      </c>
    </row>
    <row r="129">
      <c r="A129" s="1" t="s">
        <v>526</v>
      </c>
      <c r="B129" s="1">
        <v>24.61</v>
      </c>
      <c r="C129" s="1">
        <v>46.3</v>
      </c>
      <c r="D129" s="1">
        <v>46.02</v>
      </c>
      <c r="E129" s="1">
        <v>39.42</v>
      </c>
      <c r="F129" s="1">
        <v>39.34</v>
      </c>
      <c r="G129" s="1">
        <v>39.06</v>
      </c>
      <c r="H129" s="1">
        <v>40.3</v>
      </c>
    </row>
    <row r="130">
      <c r="A130" s="1" t="s">
        <v>527</v>
      </c>
      <c r="B130" s="1">
        <v>12.96</v>
      </c>
      <c r="C130" s="1">
        <v>23.88</v>
      </c>
      <c r="D130" s="1">
        <v>23.81</v>
      </c>
      <c r="E130" s="1">
        <v>20.27</v>
      </c>
      <c r="F130" s="1">
        <v>20.3</v>
      </c>
      <c r="G130" s="1">
        <v>20.34</v>
      </c>
      <c r="H130" s="1">
        <v>21.19</v>
      </c>
    </row>
    <row r="131">
      <c r="A131" s="1" t="s">
        <v>528</v>
      </c>
      <c r="B131" s="1">
        <v>10.96</v>
      </c>
      <c r="C131" s="1">
        <v>16.18</v>
      </c>
      <c r="D131" s="1">
        <v>16.04</v>
      </c>
      <c r="E131" s="1">
        <v>13.25</v>
      </c>
      <c r="F131" s="1">
        <v>13.39</v>
      </c>
      <c r="G131" s="1">
        <v>13.22</v>
      </c>
      <c r="H131" s="1">
        <v>13.65</v>
      </c>
    </row>
    <row r="132">
      <c r="A132" s="20" t="s">
        <v>658</v>
      </c>
      <c r="B132" s="20">
        <v>0.07</v>
      </c>
      <c r="C132" s="20">
        <v>0.09</v>
      </c>
      <c r="D132" s="20">
        <v>0.1</v>
      </c>
      <c r="E132" s="20">
        <v>0.1</v>
      </c>
      <c r="F132" s="20">
        <v>0.22</v>
      </c>
      <c r="G132" s="20">
        <v>0.07</v>
      </c>
      <c r="H132" s="20">
        <v>0.09</v>
      </c>
    </row>
    <row r="133">
      <c r="A133" s="1" t="s">
        <v>531</v>
      </c>
      <c r="B133" s="1">
        <v>8.87</v>
      </c>
      <c r="C133" s="1">
        <v>8.12</v>
      </c>
      <c r="D133" s="1">
        <v>7.98</v>
      </c>
      <c r="E133" s="1">
        <v>8.11</v>
      </c>
      <c r="F133" s="1">
        <v>8.08</v>
      </c>
      <c r="G133" s="1">
        <v>8.08</v>
      </c>
      <c r="H133" s="1">
        <v>8.55</v>
      </c>
    </row>
    <row r="134">
      <c r="A134" s="1" t="s">
        <v>532</v>
      </c>
      <c r="B134" s="1">
        <v>3.63</v>
      </c>
      <c r="C134" s="1">
        <v>4.86</v>
      </c>
      <c r="D134" s="1">
        <v>4.59</v>
      </c>
      <c r="E134" s="1">
        <v>4.87</v>
      </c>
      <c r="F134" s="1">
        <v>4.93</v>
      </c>
      <c r="G134" s="1">
        <v>4.5</v>
      </c>
      <c r="H134" s="1">
        <v>5.21</v>
      </c>
    </row>
    <row r="135">
      <c r="A135" s="1" t="s">
        <v>533</v>
      </c>
      <c r="B135" s="1">
        <v>2.74</v>
      </c>
      <c r="C135" s="1">
        <v>2.93</v>
      </c>
      <c r="D135" s="1">
        <v>2.98</v>
      </c>
      <c r="E135" s="1">
        <v>2.96</v>
      </c>
      <c r="F135" s="1">
        <v>2.99</v>
      </c>
      <c r="G135" s="1">
        <v>3.07</v>
      </c>
      <c r="H135" s="1">
        <v>3.34</v>
      </c>
    </row>
    <row r="136">
      <c r="A136" s="1" t="s">
        <v>659</v>
      </c>
      <c r="B136" s="1">
        <v>2.5</v>
      </c>
      <c r="C136" s="1">
        <v>2.61</v>
      </c>
      <c r="D136" s="1">
        <v>2.46</v>
      </c>
      <c r="E136" s="1">
        <v>2.77</v>
      </c>
      <c r="F136" s="1">
        <v>2.62</v>
      </c>
      <c r="G136" s="1">
        <v>2.51</v>
      </c>
      <c r="H136" s="1">
        <v>2.91</v>
      </c>
    </row>
    <row r="137">
      <c r="A137" s="1" t="s">
        <v>536</v>
      </c>
      <c r="B137" s="1">
        <v>24.53</v>
      </c>
      <c r="C137" s="1">
        <v>43.45</v>
      </c>
      <c r="D137" s="1">
        <v>42.71</v>
      </c>
      <c r="E137" s="1">
        <v>33.33</v>
      </c>
      <c r="F137" s="1">
        <v>33.81</v>
      </c>
      <c r="G137" s="1">
        <v>33.63</v>
      </c>
      <c r="H137" s="1">
        <v>33.32</v>
      </c>
    </row>
    <row r="138">
      <c r="A138" s="1" t="s">
        <v>537</v>
      </c>
      <c r="B138" s="1">
        <v>12.34</v>
      </c>
      <c r="C138" s="1">
        <v>21.87</v>
      </c>
      <c r="D138" s="1">
        <v>21.67</v>
      </c>
      <c r="E138" s="1">
        <v>16.81</v>
      </c>
      <c r="F138" s="1">
        <v>17.11</v>
      </c>
      <c r="G138" s="1">
        <v>16.99</v>
      </c>
      <c r="H138" s="1">
        <v>17.25</v>
      </c>
    </row>
    <row r="139">
      <c r="A139" s="1" t="s">
        <v>538</v>
      </c>
      <c r="B139" s="1">
        <v>14.16</v>
      </c>
      <c r="C139" s="1">
        <v>17.22</v>
      </c>
      <c r="D139" s="1">
        <v>17.05</v>
      </c>
      <c r="E139" s="1">
        <v>12.92</v>
      </c>
      <c r="F139" s="1">
        <v>13.19</v>
      </c>
      <c r="G139" s="1">
        <v>12.84</v>
      </c>
      <c r="H139" s="1">
        <v>12.79</v>
      </c>
    </row>
    <row r="140">
      <c r="A140" s="1" t="s">
        <v>660</v>
      </c>
      <c r="B140" s="1">
        <v>10.83</v>
      </c>
      <c r="C140" s="1">
        <v>15.03</v>
      </c>
      <c r="D140" s="1">
        <v>14.68</v>
      </c>
      <c r="E140" s="1">
        <v>9.14</v>
      </c>
      <c r="F140" s="1">
        <v>9.08</v>
      </c>
      <c r="G140" s="1">
        <v>9.03</v>
      </c>
      <c r="H140" s="1">
        <v>9.18</v>
      </c>
    </row>
    <row r="141">
      <c r="A141" s="1" t="s">
        <v>541</v>
      </c>
      <c r="B141" s="1">
        <v>13.36</v>
      </c>
      <c r="C141" s="1">
        <v>23.24</v>
      </c>
      <c r="D141" s="1">
        <v>23.05</v>
      </c>
      <c r="E141" s="1">
        <v>18.57</v>
      </c>
      <c r="F141" s="1">
        <v>18.5</v>
      </c>
      <c r="G141" s="1">
        <v>18.52</v>
      </c>
      <c r="H141" s="1">
        <v>18.73</v>
      </c>
    </row>
    <row r="142">
      <c r="A142" s="1" t="s">
        <v>542</v>
      </c>
      <c r="B142" s="1">
        <v>6.79</v>
      </c>
      <c r="C142" s="1">
        <v>11.7</v>
      </c>
      <c r="D142" s="1">
        <v>11.6</v>
      </c>
      <c r="E142" s="1">
        <v>9.39</v>
      </c>
      <c r="F142" s="1">
        <v>9.57</v>
      </c>
      <c r="G142" s="1">
        <v>9.38</v>
      </c>
      <c r="H142" s="1">
        <v>9.45</v>
      </c>
    </row>
    <row r="143">
      <c r="A143" s="1" t="s">
        <v>543</v>
      </c>
      <c r="B143" s="1">
        <v>5.53</v>
      </c>
      <c r="C143" s="1">
        <v>8.13</v>
      </c>
      <c r="D143" s="1">
        <v>7.95</v>
      </c>
      <c r="E143" s="1">
        <v>6.23</v>
      </c>
      <c r="F143" s="1">
        <v>6.22</v>
      </c>
      <c r="G143" s="1">
        <v>6.2</v>
      </c>
      <c r="H143" s="1">
        <v>6.37</v>
      </c>
    </row>
    <row r="144">
      <c r="A144" s="1" t="s">
        <v>661</v>
      </c>
      <c r="B144" s="1">
        <v>4.58</v>
      </c>
      <c r="C144" s="1">
        <v>6.65</v>
      </c>
      <c r="D144" s="1">
        <v>6.36</v>
      </c>
      <c r="E144" s="1">
        <v>4.87</v>
      </c>
      <c r="F144" s="1">
        <v>4.96</v>
      </c>
      <c r="G144" s="1">
        <v>5.02</v>
      </c>
      <c r="H144" s="1">
        <v>5.02</v>
      </c>
    </row>
    <row r="145">
      <c r="A145" s="1" t="s">
        <v>546</v>
      </c>
      <c r="B145" s="1">
        <v>18.97</v>
      </c>
      <c r="C145" s="1">
        <v>43.92</v>
      </c>
      <c r="D145" s="1">
        <v>46.77</v>
      </c>
      <c r="E145" s="1">
        <v>41.77</v>
      </c>
      <c r="F145" s="1">
        <v>41.75</v>
      </c>
      <c r="G145" s="1">
        <v>40.68</v>
      </c>
      <c r="H145" s="1">
        <v>40.83</v>
      </c>
    </row>
    <row r="146">
      <c r="A146" s="1" t="s">
        <v>547</v>
      </c>
      <c r="B146" s="1">
        <v>10.17</v>
      </c>
      <c r="C146" s="1">
        <v>23.0</v>
      </c>
      <c r="D146" s="1">
        <v>24.21</v>
      </c>
      <c r="E146" s="1">
        <v>21.47</v>
      </c>
      <c r="F146" s="1">
        <v>21.63</v>
      </c>
      <c r="G146" s="1">
        <v>20.81</v>
      </c>
      <c r="H146" s="1">
        <v>20.99</v>
      </c>
    </row>
    <row r="147">
      <c r="A147" s="1" t="s">
        <v>548</v>
      </c>
      <c r="B147" s="1">
        <v>7.71</v>
      </c>
      <c r="C147" s="1">
        <v>13.76</v>
      </c>
      <c r="D147" s="1">
        <v>14.96</v>
      </c>
      <c r="E147" s="1">
        <v>13.27</v>
      </c>
      <c r="F147" s="1">
        <v>12.99</v>
      </c>
      <c r="G147" s="1">
        <v>12.19</v>
      </c>
      <c r="H147" s="1">
        <v>12.26</v>
      </c>
    </row>
    <row r="148">
      <c r="A148" s="1" t="s">
        <v>662</v>
      </c>
      <c r="B148" s="1">
        <v>6.41</v>
      </c>
      <c r="C148" s="1">
        <v>10.24</v>
      </c>
      <c r="D148" s="1">
        <v>11.4</v>
      </c>
      <c r="E148" s="1">
        <v>9.83</v>
      </c>
      <c r="F148" s="1">
        <v>9.63</v>
      </c>
      <c r="G148" s="1">
        <v>8.94</v>
      </c>
      <c r="H148" s="1">
        <v>9.19</v>
      </c>
    </row>
    <row r="149">
      <c r="A149" s="1" t="s">
        <v>551</v>
      </c>
      <c r="B149" s="1">
        <v>9.91</v>
      </c>
      <c r="C149" s="1">
        <v>13.6</v>
      </c>
      <c r="D149" s="1">
        <v>15.96</v>
      </c>
      <c r="E149" s="1">
        <v>10.59</v>
      </c>
      <c r="F149" s="1">
        <v>17.68</v>
      </c>
      <c r="G149" s="1">
        <v>10.26</v>
      </c>
      <c r="H149" s="1">
        <v>10.91</v>
      </c>
    </row>
    <row r="150">
      <c r="A150" s="1" t="s">
        <v>552</v>
      </c>
      <c r="B150" s="1">
        <v>11.37</v>
      </c>
      <c r="C150" s="1">
        <v>10.4</v>
      </c>
      <c r="D150" s="1">
        <v>10.15</v>
      </c>
      <c r="E150" s="1">
        <v>10.17</v>
      </c>
      <c r="F150" s="1">
        <v>9.8</v>
      </c>
      <c r="G150" s="1">
        <v>9.76</v>
      </c>
      <c r="H150" s="1">
        <v>16.49</v>
      </c>
    </row>
    <row r="151">
      <c r="A151" s="1" t="s">
        <v>553</v>
      </c>
      <c r="B151" s="1">
        <v>9.85</v>
      </c>
      <c r="C151" s="1">
        <v>10.37</v>
      </c>
      <c r="D151" s="1">
        <v>10.37</v>
      </c>
      <c r="E151" s="1">
        <v>10.19</v>
      </c>
      <c r="F151" s="1">
        <v>9.97</v>
      </c>
      <c r="G151" s="1">
        <v>9.83</v>
      </c>
      <c r="H151" s="1">
        <v>15.33</v>
      </c>
    </row>
    <row r="153">
      <c r="A153" s="1" t="s">
        <v>638</v>
      </c>
      <c r="B153" s="1" t="s">
        <v>429</v>
      </c>
      <c r="C153" s="1" t="s">
        <v>430</v>
      </c>
      <c r="D153" s="1" t="s">
        <v>431</v>
      </c>
      <c r="E153" s="1" t="s">
        <v>432</v>
      </c>
      <c r="F153" s="1" t="s">
        <v>433</v>
      </c>
      <c r="G153" s="1" t="s">
        <v>434</v>
      </c>
      <c r="H153" s="1" t="s">
        <v>435</v>
      </c>
    </row>
    <row r="154">
      <c r="A154" s="1" t="s">
        <v>496</v>
      </c>
      <c r="B154" s="9">
        <f t="shared" ref="B154:H154" si="49">B105/$B105</f>
        <v>1</v>
      </c>
      <c r="C154" s="9">
        <f t="shared" si="49"/>
        <v>1.401913876</v>
      </c>
      <c r="D154" s="9">
        <f t="shared" si="49"/>
        <v>1.550239234</v>
      </c>
      <c r="E154" s="9">
        <f t="shared" si="49"/>
        <v>1.205741627</v>
      </c>
      <c r="F154" s="9">
        <f t="shared" si="49"/>
        <v>1.19138756</v>
      </c>
      <c r="G154" s="9">
        <f t="shared" si="49"/>
        <v>1.14354067</v>
      </c>
      <c r="H154" s="9">
        <f t="shared" si="49"/>
        <v>1.215311005</v>
      </c>
    </row>
    <row r="155">
      <c r="A155" s="1" t="s">
        <v>497</v>
      </c>
      <c r="B155" s="9">
        <f t="shared" ref="B155:H155" si="50">B106/$B106</f>
        <v>1</v>
      </c>
      <c r="C155" s="9">
        <f t="shared" si="50"/>
        <v>1.210526316</v>
      </c>
      <c r="D155" s="9">
        <f t="shared" si="50"/>
        <v>1.270676692</v>
      </c>
      <c r="E155" s="9">
        <f t="shared" si="50"/>
        <v>1.022556391</v>
      </c>
      <c r="F155" s="9">
        <f t="shared" si="50"/>
        <v>1</v>
      </c>
      <c r="G155" s="9">
        <f t="shared" si="50"/>
        <v>0.962406015</v>
      </c>
      <c r="H155" s="9">
        <f t="shared" si="50"/>
        <v>0.969924812</v>
      </c>
    </row>
    <row r="156">
      <c r="A156" s="1" t="s">
        <v>498</v>
      </c>
      <c r="B156" s="9">
        <f t="shared" ref="B156:H156" si="51">B107/$B107</f>
        <v>1</v>
      </c>
      <c r="C156" s="9">
        <f t="shared" si="51"/>
        <v>1.354166667</v>
      </c>
      <c r="D156" s="9">
        <f t="shared" si="51"/>
        <v>1.375</v>
      </c>
      <c r="E156" s="9">
        <f t="shared" si="51"/>
        <v>1.104166667</v>
      </c>
      <c r="F156" s="9">
        <f t="shared" si="51"/>
        <v>1.15625</v>
      </c>
      <c r="G156" s="9">
        <f t="shared" si="51"/>
        <v>1.020833333</v>
      </c>
      <c r="H156" s="9">
        <f t="shared" si="51"/>
        <v>1.052083333</v>
      </c>
    </row>
    <row r="157">
      <c r="A157" s="1" t="s">
        <v>652</v>
      </c>
      <c r="B157" s="9">
        <f t="shared" ref="B157:H157" si="52">B108/$B108</f>
        <v>1</v>
      </c>
      <c r="C157" s="9">
        <f t="shared" si="52"/>
        <v>1.238095238</v>
      </c>
      <c r="D157" s="9">
        <f t="shared" si="52"/>
        <v>1.285714286</v>
      </c>
      <c r="E157" s="9">
        <f t="shared" si="52"/>
        <v>1.071428571</v>
      </c>
      <c r="F157" s="9">
        <f t="shared" si="52"/>
        <v>1.166666667</v>
      </c>
      <c r="G157" s="9">
        <f t="shared" si="52"/>
        <v>0.9404761905</v>
      </c>
      <c r="H157" s="9">
        <f t="shared" si="52"/>
        <v>0.9761904762</v>
      </c>
    </row>
    <row r="158">
      <c r="A158" s="1" t="s">
        <v>501</v>
      </c>
      <c r="B158" s="9">
        <f t="shared" ref="B158:H158" si="53">B109/$B109</f>
        <v>1</v>
      </c>
      <c r="C158" s="9">
        <f t="shared" si="53"/>
        <v>1.768086817</v>
      </c>
      <c r="D158" s="9">
        <f t="shared" si="53"/>
        <v>1.764067524</v>
      </c>
      <c r="E158" s="9">
        <f t="shared" si="53"/>
        <v>1.548633441</v>
      </c>
      <c r="F158" s="9">
        <f t="shared" si="53"/>
        <v>1.546623794</v>
      </c>
      <c r="G158" s="9">
        <f t="shared" si="53"/>
        <v>1.554662379</v>
      </c>
      <c r="H158" s="9">
        <f t="shared" si="53"/>
        <v>1.598472669</v>
      </c>
    </row>
    <row r="159">
      <c r="A159" s="1" t="s">
        <v>502</v>
      </c>
      <c r="B159" s="9">
        <f t="shared" ref="B159:H159" si="54">B110/$B110</f>
        <v>1</v>
      </c>
      <c r="C159" s="9">
        <f t="shared" si="54"/>
        <v>1.805194805</v>
      </c>
      <c r="D159" s="9">
        <f t="shared" si="54"/>
        <v>1.804430863</v>
      </c>
      <c r="E159" s="9">
        <f t="shared" si="54"/>
        <v>1.592818946</v>
      </c>
      <c r="F159" s="9">
        <f t="shared" si="54"/>
        <v>1.622612681</v>
      </c>
      <c r="G159" s="9">
        <f t="shared" si="54"/>
        <v>1.600458365</v>
      </c>
      <c r="H159" s="9">
        <f t="shared" si="54"/>
        <v>1.652406417</v>
      </c>
    </row>
    <row r="160">
      <c r="A160" s="1" t="s">
        <v>503</v>
      </c>
      <c r="B160" s="9">
        <f t="shared" ref="B160:H160" si="55">B111/$B111</f>
        <v>1</v>
      </c>
      <c r="C160" s="9">
        <f t="shared" si="55"/>
        <v>1.564777328</v>
      </c>
      <c r="D160" s="9">
        <f t="shared" si="55"/>
        <v>1.574898785</v>
      </c>
      <c r="E160" s="9">
        <f t="shared" si="55"/>
        <v>1.374493927</v>
      </c>
      <c r="F160" s="9">
        <f t="shared" si="55"/>
        <v>1.375506073</v>
      </c>
      <c r="G160" s="9">
        <f t="shared" si="55"/>
        <v>1.394736842</v>
      </c>
      <c r="H160" s="9">
        <f t="shared" si="55"/>
        <v>1.415991903</v>
      </c>
    </row>
    <row r="161">
      <c r="A161" s="1" t="s">
        <v>653</v>
      </c>
      <c r="B161" s="9">
        <f t="shared" ref="B161:H161" si="56">B112/$B112</f>
        <v>1</v>
      </c>
      <c r="C161" s="9">
        <f t="shared" si="56"/>
        <v>1.498771499</v>
      </c>
      <c r="D161" s="9">
        <f t="shared" si="56"/>
        <v>1.496314496</v>
      </c>
      <c r="E161" s="9">
        <f t="shared" si="56"/>
        <v>1.353808354</v>
      </c>
      <c r="F161" s="9">
        <f t="shared" si="56"/>
        <v>1.336609337</v>
      </c>
      <c r="G161" s="9">
        <f t="shared" si="56"/>
        <v>1.34029484</v>
      </c>
      <c r="H161" s="9">
        <f t="shared" si="56"/>
        <v>1.362407862</v>
      </c>
    </row>
    <row r="162">
      <c r="A162" s="1" t="s">
        <v>506</v>
      </c>
      <c r="B162" s="9">
        <f t="shared" ref="B162:H162" si="57">B113/$B113</f>
        <v>1</v>
      </c>
      <c r="C162" s="9">
        <f t="shared" si="57"/>
        <v>0.853051997</v>
      </c>
      <c r="D162" s="9">
        <f t="shared" si="57"/>
        <v>0.8511680482</v>
      </c>
      <c r="E162" s="9">
        <f t="shared" si="57"/>
        <v>0.854559156</v>
      </c>
      <c r="F162" s="9">
        <f t="shared" si="57"/>
        <v>0.8522984175</v>
      </c>
      <c r="G162" s="9">
        <f t="shared" si="57"/>
        <v>0.8526752072</v>
      </c>
      <c r="H162" s="9">
        <f t="shared" si="57"/>
        <v>0.9502637528</v>
      </c>
    </row>
    <row r="163">
      <c r="A163" s="1" t="s">
        <v>507</v>
      </c>
      <c r="B163" s="9">
        <f t="shared" ref="B163:H163" si="58">B114/$B114</f>
        <v>1</v>
      </c>
      <c r="C163" s="9">
        <f t="shared" si="58"/>
        <v>0.784217016</v>
      </c>
      <c r="D163" s="9">
        <f t="shared" si="58"/>
        <v>0.7891491985</v>
      </c>
      <c r="E163" s="9">
        <f t="shared" si="58"/>
        <v>0.7986025483</v>
      </c>
      <c r="F163" s="9">
        <f t="shared" si="58"/>
        <v>0.7965474723</v>
      </c>
      <c r="G163" s="9">
        <f t="shared" si="58"/>
        <v>0.7973695027</v>
      </c>
      <c r="H163" s="9">
        <f t="shared" si="58"/>
        <v>0.9260172626</v>
      </c>
    </row>
    <row r="164">
      <c r="A164" s="1" t="s">
        <v>508</v>
      </c>
      <c r="B164" s="9">
        <f t="shared" ref="B164:H164" si="59">B115/$B115</f>
        <v>1</v>
      </c>
      <c r="C164" s="9">
        <f t="shared" si="59"/>
        <v>0.7465781833</v>
      </c>
      <c r="D164" s="9">
        <f t="shared" si="59"/>
        <v>0.7465781833</v>
      </c>
      <c r="E164" s="9">
        <f t="shared" si="59"/>
        <v>0.7536291995</v>
      </c>
      <c r="F164" s="9">
        <f t="shared" si="59"/>
        <v>0.7527996682</v>
      </c>
      <c r="G164" s="9">
        <f t="shared" si="59"/>
        <v>0.7490667773</v>
      </c>
      <c r="H164" s="9">
        <f t="shared" si="59"/>
        <v>0.8606387391</v>
      </c>
    </row>
    <row r="165">
      <c r="A165" s="1" t="s">
        <v>654</v>
      </c>
      <c r="B165" s="9">
        <f t="shared" ref="B165:H165" si="60">B116/$B116</f>
        <v>1</v>
      </c>
      <c r="C165" s="9">
        <f t="shared" si="60"/>
        <v>0.7429295061</v>
      </c>
      <c r="D165" s="9">
        <f t="shared" si="60"/>
        <v>0.7395525538</v>
      </c>
      <c r="E165" s="9">
        <f t="shared" si="60"/>
        <v>0.7488391726</v>
      </c>
      <c r="F165" s="9">
        <f t="shared" si="60"/>
        <v>0.7496834107</v>
      </c>
      <c r="G165" s="9">
        <f t="shared" si="60"/>
        <v>0.7496834107</v>
      </c>
      <c r="H165" s="9">
        <f t="shared" si="60"/>
        <v>0.853524694</v>
      </c>
    </row>
    <row r="166">
      <c r="A166" s="1" t="s">
        <v>511</v>
      </c>
      <c r="B166" s="9">
        <f t="shared" ref="B166:H166" si="61">B117/$B117</f>
        <v>1</v>
      </c>
      <c r="C166" s="9">
        <f t="shared" si="61"/>
        <v>4.21641791</v>
      </c>
      <c r="D166" s="9">
        <f t="shared" si="61"/>
        <v>4.186567164</v>
      </c>
      <c r="E166" s="9">
        <f t="shared" si="61"/>
        <v>4.184079602</v>
      </c>
      <c r="F166" s="9">
        <f t="shared" si="61"/>
        <v>4.176616915</v>
      </c>
      <c r="G166" s="9">
        <f t="shared" si="61"/>
        <v>4.176616915</v>
      </c>
      <c r="H166" s="9">
        <f t="shared" si="61"/>
        <v>4.191542289</v>
      </c>
    </row>
    <row r="167">
      <c r="A167" s="1" t="s">
        <v>512</v>
      </c>
      <c r="B167" s="9">
        <f t="shared" ref="B167:H167" si="62">B118/$B118</f>
        <v>1</v>
      </c>
      <c r="C167" s="9">
        <f t="shared" si="62"/>
        <v>3.805194805</v>
      </c>
      <c r="D167" s="9">
        <f t="shared" si="62"/>
        <v>3.705627706</v>
      </c>
      <c r="E167" s="9">
        <f t="shared" si="62"/>
        <v>3.658008658</v>
      </c>
      <c r="F167" s="9">
        <f t="shared" si="62"/>
        <v>3.714285714</v>
      </c>
      <c r="G167" s="9">
        <f t="shared" si="62"/>
        <v>3.649350649</v>
      </c>
      <c r="H167" s="9">
        <f t="shared" si="62"/>
        <v>3.696969697</v>
      </c>
    </row>
    <row r="168">
      <c r="A168" s="1" t="s">
        <v>513</v>
      </c>
      <c r="B168" s="9">
        <f t="shared" ref="B168:H168" si="63">B119/$B119</f>
        <v>1</v>
      </c>
      <c r="C168" s="9">
        <f t="shared" si="63"/>
        <v>2.29787234</v>
      </c>
      <c r="D168" s="9">
        <f t="shared" si="63"/>
        <v>2.361702128</v>
      </c>
      <c r="E168" s="9">
        <f t="shared" si="63"/>
        <v>2.372340426</v>
      </c>
      <c r="F168" s="9">
        <f t="shared" si="63"/>
        <v>2.319148936</v>
      </c>
      <c r="G168" s="9">
        <f t="shared" si="63"/>
        <v>2.303191489</v>
      </c>
      <c r="H168" s="9">
        <f t="shared" si="63"/>
        <v>2.382978723</v>
      </c>
    </row>
    <row r="169">
      <c r="A169" s="1" t="s">
        <v>655</v>
      </c>
      <c r="B169" s="9">
        <f t="shared" ref="B169:H169" si="64">B120/$B120</f>
        <v>1</v>
      </c>
      <c r="C169" s="9">
        <f t="shared" si="64"/>
        <v>2.170984456</v>
      </c>
      <c r="D169" s="9">
        <f t="shared" si="64"/>
        <v>2.191709845</v>
      </c>
      <c r="E169" s="9">
        <f t="shared" si="64"/>
        <v>2.222797927</v>
      </c>
      <c r="F169" s="9">
        <f t="shared" si="64"/>
        <v>2.067357513</v>
      </c>
      <c r="G169" s="9">
        <f t="shared" si="64"/>
        <v>2.29015544</v>
      </c>
      <c r="H169" s="9">
        <f t="shared" si="64"/>
        <v>1.870466321</v>
      </c>
    </row>
    <row r="170">
      <c r="A170" s="1" t="s">
        <v>516</v>
      </c>
      <c r="B170" s="9">
        <f t="shared" ref="B170:H170" si="65">B121/$B121</f>
        <v>1</v>
      </c>
      <c r="C170" s="9">
        <f t="shared" si="65"/>
        <v>0.8283237231</v>
      </c>
      <c r="D170" s="9">
        <f t="shared" si="65"/>
        <v>0.821766927</v>
      </c>
      <c r="E170" s="9">
        <f t="shared" si="65"/>
        <v>0.5991630202</v>
      </c>
      <c r="F170" s="9">
        <f t="shared" si="65"/>
        <v>0.6207554629</v>
      </c>
      <c r="G170" s="9">
        <f t="shared" si="65"/>
        <v>0.595087174</v>
      </c>
      <c r="H170" s="9">
        <f t="shared" si="65"/>
        <v>0.6764950449</v>
      </c>
    </row>
    <row r="171">
      <c r="A171" s="1" t="s">
        <v>517</v>
      </c>
      <c r="B171" s="9">
        <f t="shared" ref="B171:H171" si="66">B122/$B122</f>
        <v>1</v>
      </c>
      <c r="C171" s="9">
        <f t="shared" si="66"/>
        <v>1.753014864</v>
      </c>
      <c r="D171" s="9">
        <f t="shared" si="66"/>
        <v>1.740417874</v>
      </c>
      <c r="E171" s="9">
        <f t="shared" si="66"/>
        <v>1.55625409</v>
      </c>
      <c r="F171" s="9">
        <f t="shared" si="66"/>
        <v>1.567448817</v>
      </c>
      <c r="G171" s="9">
        <f t="shared" si="66"/>
        <v>1.563031691</v>
      </c>
      <c r="H171" s="9">
        <f t="shared" si="66"/>
        <v>1.639174535</v>
      </c>
    </row>
    <row r="172">
      <c r="A172" s="1" t="s">
        <v>518</v>
      </c>
      <c r="B172" s="9">
        <f t="shared" ref="B172:H172" si="67">B123/$B123</f>
        <v>1</v>
      </c>
      <c r="C172" s="9">
        <f t="shared" si="67"/>
        <v>1.615904683</v>
      </c>
      <c r="D172" s="9">
        <f t="shared" si="67"/>
        <v>1.598282073</v>
      </c>
      <c r="E172" s="9">
        <f t="shared" si="67"/>
        <v>1.438570241</v>
      </c>
      <c r="F172" s="9">
        <f t="shared" si="67"/>
        <v>1.43970629</v>
      </c>
      <c r="G172" s="9">
        <f t="shared" si="67"/>
        <v>1.43247437</v>
      </c>
      <c r="H172" s="9">
        <f t="shared" si="67"/>
        <v>1.498974785</v>
      </c>
    </row>
    <row r="173">
      <c r="A173" s="1" t="s">
        <v>656</v>
      </c>
      <c r="B173" s="9">
        <f t="shared" ref="B173:H173" si="68">B124/$B124</f>
        <v>1</v>
      </c>
      <c r="C173" s="9">
        <f t="shared" si="68"/>
        <v>1.550962449</v>
      </c>
      <c r="D173" s="9">
        <f t="shared" si="68"/>
        <v>1.552508678</v>
      </c>
      <c r="E173" s="9">
        <f t="shared" si="68"/>
        <v>1.416251183</v>
      </c>
      <c r="F173" s="9">
        <f t="shared" si="68"/>
        <v>1.412811612</v>
      </c>
      <c r="G173" s="9">
        <f t="shared" si="68"/>
        <v>1.408330704</v>
      </c>
      <c r="H173" s="9">
        <f t="shared" si="68"/>
        <v>1.469895866</v>
      </c>
    </row>
    <row r="174">
      <c r="A174" s="1" t="s">
        <v>521</v>
      </c>
      <c r="B174" s="9">
        <f t="shared" ref="B174:H174" si="69">B125/$B125</f>
        <v>1</v>
      </c>
      <c r="C174" s="9">
        <f t="shared" si="69"/>
        <v>2.392235609</v>
      </c>
      <c r="D174" s="9">
        <f t="shared" si="69"/>
        <v>2.428380187</v>
      </c>
      <c r="E174" s="9">
        <f t="shared" si="69"/>
        <v>2.099062918</v>
      </c>
      <c r="F174" s="9">
        <f t="shared" si="69"/>
        <v>2.115127175</v>
      </c>
      <c r="G174" s="9">
        <f t="shared" si="69"/>
        <v>2.02811245</v>
      </c>
      <c r="H174" s="9">
        <f t="shared" si="69"/>
        <v>2.045515395</v>
      </c>
    </row>
    <row r="175">
      <c r="A175" s="1" t="s">
        <v>522</v>
      </c>
      <c r="B175" s="9">
        <f t="shared" ref="B175:H175" si="70">B126/$B126</f>
        <v>1</v>
      </c>
      <c r="C175" s="9">
        <f t="shared" si="70"/>
        <v>2.218818381</v>
      </c>
      <c r="D175" s="9">
        <f t="shared" si="70"/>
        <v>2.332603939</v>
      </c>
      <c r="E175" s="9">
        <f t="shared" si="70"/>
        <v>1.956236324</v>
      </c>
      <c r="F175" s="9">
        <f t="shared" si="70"/>
        <v>1.940919037</v>
      </c>
      <c r="G175" s="9">
        <f t="shared" si="70"/>
        <v>1.879649891</v>
      </c>
      <c r="H175" s="9">
        <f t="shared" si="70"/>
        <v>1.897155361</v>
      </c>
    </row>
    <row r="176">
      <c r="A176" s="1" t="s">
        <v>523</v>
      </c>
      <c r="B176" s="9">
        <f t="shared" ref="B176:H176" si="71">B127/$B127</f>
        <v>1</v>
      </c>
      <c r="C176" s="9">
        <f t="shared" si="71"/>
        <v>1.920110193</v>
      </c>
      <c r="D176" s="9">
        <f t="shared" si="71"/>
        <v>1.961432507</v>
      </c>
      <c r="E176" s="9">
        <f t="shared" si="71"/>
        <v>1.685950413</v>
      </c>
      <c r="F176" s="9">
        <f t="shared" si="71"/>
        <v>1.650137741</v>
      </c>
      <c r="G176" s="9">
        <f t="shared" si="71"/>
        <v>1.595041322</v>
      </c>
      <c r="H176" s="9">
        <f t="shared" si="71"/>
        <v>1.644628099</v>
      </c>
    </row>
    <row r="177">
      <c r="A177" s="1" t="s">
        <v>657</v>
      </c>
      <c r="B177" s="9">
        <f t="shared" ref="B177:H177" si="72">B128/$B128</f>
        <v>1</v>
      </c>
      <c r="C177" s="9">
        <f t="shared" si="72"/>
        <v>1.791907514</v>
      </c>
      <c r="D177" s="9">
        <f t="shared" si="72"/>
        <v>1.841040462</v>
      </c>
      <c r="E177" s="9">
        <f t="shared" si="72"/>
        <v>1.621387283</v>
      </c>
      <c r="F177" s="9">
        <f t="shared" si="72"/>
        <v>1.630057803</v>
      </c>
      <c r="G177" s="9">
        <f t="shared" si="72"/>
        <v>1.557803468</v>
      </c>
      <c r="H177" s="9">
        <f t="shared" si="72"/>
        <v>1.670520231</v>
      </c>
    </row>
    <row r="178">
      <c r="A178" s="1" t="s">
        <v>526</v>
      </c>
      <c r="B178" s="9">
        <f t="shared" ref="B178:H178" si="73">B129/$B129</f>
        <v>1</v>
      </c>
      <c r="C178" s="9">
        <f t="shared" si="73"/>
        <v>1.881349045</v>
      </c>
      <c r="D178" s="9">
        <f t="shared" si="73"/>
        <v>1.869971556</v>
      </c>
      <c r="E178" s="9">
        <f t="shared" si="73"/>
        <v>1.601787891</v>
      </c>
      <c r="F178" s="9">
        <f t="shared" si="73"/>
        <v>1.59853718</v>
      </c>
      <c r="G178" s="9">
        <f t="shared" si="73"/>
        <v>1.587159691</v>
      </c>
      <c r="H178" s="9">
        <f t="shared" si="73"/>
        <v>1.637545713</v>
      </c>
    </row>
    <row r="179">
      <c r="A179" s="1" t="s">
        <v>527</v>
      </c>
      <c r="B179" s="9">
        <f t="shared" ref="B179:H179" si="74">B130/$B130</f>
        <v>1</v>
      </c>
      <c r="C179" s="9">
        <f t="shared" si="74"/>
        <v>1.842592593</v>
      </c>
      <c r="D179" s="9">
        <f t="shared" si="74"/>
        <v>1.837191358</v>
      </c>
      <c r="E179" s="9">
        <f t="shared" si="74"/>
        <v>1.56404321</v>
      </c>
      <c r="F179" s="9">
        <f t="shared" si="74"/>
        <v>1.566358025</v>
      </c>
      <c r="G179" s="9">
        <f t="shared" si="74"/>
        <v>1.569444444</v>
      </c>
      <c r="H179" s="9">
        <f t="shared" si="74"/>
        <v>1.635030864</v>
      </c>
    </row>
    <row r="180">
      <c r="A180" s="1" t="s">
        <v>528</v>
      </c>
      <c r="B180" s="9">
        <f t="shared" ref="B180:H180" si="75">B131/$B131</f>
        <v>1</v>
      </c>
      <c r="C180" s="9">
        <f t="shared" si="75"/>
        <v>1.476277372</v>
      </c>
      <c r="D180" s="9">
        <f t="shared" si="75"/>
        <v>1.46350365</v>
      </c>
      <c r="E180" s="9">
        <f t="shared" si="75"/>
        <v>1.208941606</v>
      </c>
      <c r="F180" s="9">
        <f t="shared" si="75"/>
        <v>1.221715328</v>
      </c>
      <c r="G180" s="9">
        <f t="shared" si="75"/>
        <v>1.20620438</v>
      </c>
      <c r="H180" s="9">
        <f t="shared" si="75"/>
        <v>1.245437956</v>
      </c>
    </row>
    <row r="181">
      <c r="A181" s="1" t="s">
        <v>658</v>
      </c>
      <c r="B181" s="9">
        <f t="shared" ref="B181:H181" si="76">B132/$B132</f>
        <v>1</v>
      </c>
      <c r="C181" s="9">
        <f t="shared" si="76"/>
        <v>1.285714286</v>
      </c>
      <c r="D181" s="9">
        <f t="shared" si="76"/>
        <v>1.428571429</v>
      </c>
      <c r="E181" s="9">
        <f t="shared" si="76"/>
        <v>1.428571429</v>
      </c>
      <c r="F181" s="9">
        <f t="shared" si="76"/>
        <v>3.142857143</v>
      </c>
      <c r="G181" s="9">
        <f t="shared" si="76"/>
        <v>1</v>
      </c>
      <c r="H181" s="9">
        <f t="shared" si="76"/>
        <v>1.285714286</v>
      </c>
    </row>
    <row r="182">
      <c r="A182" s="1" t="s">
        <v>531</v>
      </c>
      <c r="B182" s="9">
        <f t="shared" ref="B182:H182" si="77">B133/$B133</f>
        <v>1</v>
      </c>
      <c r="C182" s="9">
        <f t="shared" si="77"/>
        <v>0.9154453213</v>
      </c>
      <c r="D182" s="9">
        <f t="shared" si="77"/>
        <v>0.8996617813</v>
      </c>
      <c r="E182" s="9">
        <f t="shared" si="77"/>
        <v>0.9143179256</v>
      </c>
      <c r="F182" s="9">
        <f t="shared" si="77"/>
        <v>0.9109357384</v>
      </c>
      <c r="G182" s="9">
        <f t="shared" si="77"/>
        <v>0.9109357384</v>
      </c>
      <c r="H182" s="9">
        <f t="shared" si="77"/>
        <v>0.9639233371</v>
      </c>
    </row>
    <row r="183">
      <c r="A183" s="1" t="s">
        <v>532</v>
      </c>
      <c r="B183" s="9">
        <f t="shared" ref="B183:H183" si="78">B134/$B134</f>
        <v>1</v>
      </c>
      <c r="C183" s="9">
        <f t="shared" si="78"/>
        <v>1.338842975</v>
      </c>
      <c r="D183" s="9">
        <f t="shared" si="78"/>
        <v>1.26446281</v>
      </c>
      <c r="E183" s="9">
        <f t="shared" si="78"/>
        <v>1.341597796</v>
      </c>
      <c r="F183" s="9">
        <f t="shared" si="78"/>
        <v>1.358126722</v>
      </c>
      <c r="G183" s="9">
        <f t="shared" si="78"/>
        <v>1.239669421</v>
      </c>
      <c r="H183" s="9">
        <f t="shared" si="78"/>
        <v>1.435261708</v>
      </c>
    </row>
    <row r="184">
      <c r="A184" s="1" t="s">
        <v>533</v>
      </c>
      <c r="B184" s="9">
        <f t="shared" ref="B184:H184" si="79">B135/$B135</f>
        <v>1</v>
      </c>
      <c r="C184" s="9">
        <f t="shared" si="79"/>
        <v>1.069343066</v>
      </c>
      <c r="D184" s="9">
        <f t="shared" si="79"/>
        <v>1.087591241</v>
      </c>
      <c r="E184" s="9">
        <f t="shared" si="79"/>
        <v>1.080291971</v>
      </c>
      <c r="F184" s="9">
        <f t="shared" si="79"/>
        <v>1.091240876</v>
      </c>
      <c r="G184" s="9">
        <f t="shared" si="79"/>
        <v>1.120437956</v>
      </c>
      <c r="H184" s="9">
        <f t="shared" si="79"/>
        <v>1.218978102</v>
      </c>
    </row>
    <row r="185">
      <c r="A185" s="1" t="s">
        <v>659</v>
      </c>
      <c r="B185" s="9">
        <f t="shared" ref="B185:H185" si="80">B136/$B136</f>
        <v>1</v>
      </c>
      <c r="C185" s="9">
        <f t="shared" si="80"/>
        <v>1.044</v>
      </c>
      <c r="D185" s="9">
        <f t="shared" si="80"/>
        <v>0.984</v>
      </c>
      <c r="E185" s="9">
        <f t="shared" si="80"/>
        <v>1.108</v>
      </c>
      <c r="F185" s="9">
        <f t="shared" si="80"/>
        <v>1.048</v>
      </c>
      <c r="G185" s="9">
        <f t="shared" si="80"/>
        <v>1.004</v>
      </c>
      <c r="H185" s="9">
        <f t="shared" si="80"/>
        <v>1.164</v>
      </c>
    </row>
    <row r="186">
      <c r="A186" s="1" t="s">
        <v>536</v>
      </c>
      <c r="B186" s="9">
        <f t="shared" ref="B186:H186" si="81">B137/$B137</f>
        <v>1</v>
      </c>
      <c r="C186" s="9">
        <f t="shared" si="81"/>
        <v>1.771300448</v>
      </c>
      <c r="D186" s="9">
        <f t="shared" si="81"/>
        <v>1.741133306</v>
      </c>
      <c r="E186" s="9">
        <f t="shared" si="81"/>
        <v>1.358744395</v>
      </c>
      <c r="F186" s="9">
        <f t="shared" si="81"/>
        <v>1.378312271</v>
      </c>
      <c r="G186" s="9">
        <f t="shared" si="81"/>
        <v>1.370974317</v>
      </c>
      <c r="H186" s="9">
        <f t="shared" si="81"/>
        <v>1.358336731</v>
      </c>
    </row>
    <row r="187">
      <c r="A187" s="1" t="s">
        <v>537</v>
      </c>
      <c r="B187" s="9">
        <f t="shared" ref="B187:H187" si="82">B138/$B138</f>
        <v>1</v>
      </c>
      <c r="C187" s="9">
        <f t="shared" si="82"/>
        <v>1.772285251</v>
      </c>
      <c r="D187" s="9">
        <f t="shared" si="82"/>
        <v>1.756077796</v>
      </c>
      <c r="E187" s="9">
        <f t="shared" si="82"/>
        <v>1.362236629</v>
      </c>
      <c r="F187" s="9">
        <f t="shared" si="82"/>
        <v>1.386547812</v>
      </c>
      <c r="G187" s="9">
        <f t="shared" si="82"/>
        <v>1.376823339</v>
      </c>
      <c r="H187" s="9">
        <f t="shared" si="82"/>
        <v>1.397893031</v>
      </c>
    </row>
    <row r="188">
      <c r="A188" s="1" t="s">
        <v>538</v>
      </c>
      <c r="B188" s="9">
        <f t="shared" ref="B188:H188" si="83">B139/$B139</f>
        <v>1</v>
      </c>
      <c r="C188" s="9">
        <f t="shared" si="83"/>
        <v>1.216101695</v>
      </c>
      <c r="D188" s="9">
        <f t="shared" si="83"/>
        <v>1.204096045</v>
      </c>
      <c r="E188" s="9">
        <f t="shared" si="83"/>
        <v>0.9124293785</v>
      </c>
      <c r="F188" s="9">
        <f t="shared" si="83"/>
        <v>0.9314971751</v>
      </c>
      <c r="G188" s="9">
        <f t="shared" si="83"/>
        <v>0.906779661</v>
      </c>
      <c r="H188" s="9">
        <f t="shared" si="83"/>
        <v>0.9032485876</v>
      </c>
    </row>
    <row r="189">
      <c r="A189" s="1" t="s">
        <v>660</v>
      </c>
      <c r="B189" s="9">
        <f t="shared" ref="B189:H189" si="84">B140/$B140</f>
        <v>1</v>
      </c>
      <c r="C189" s="9">
        <f t="shared" si="84"/>
        <v>1.387811634</v>
      </c>
      <c r="D189" s="9">
        <f t="shared" si="84"/>
        <v>1.355493998</v>
      </c>
      <c r="E189" s="9">
        <f t="shared" si="84"/>
        <v>0.8439519852</v>
      </c>
      <c r="F189" s="9">
        <f t="shared" si="84"/>
        <v>0.838411819</v>
      </c>
      <c r="G189" s="9">
        <f t="shared" si="84"/>
        <v>0.8337950139</v>
      </c>
      <c r="H189" s="9">
        <f t="shared" si="84"/>
        <v>0.8476454294</v>
      </c>
    </row>
    <row r="190">
      <c r="A190" s="1" t="s">
        <v>541</v>
      </c>
      <c r="B190" s="9">
        <f t="shared" ref="B190:H190" si="85">B141/$B141</f>
        <v>1</v>
      </c>
      <c r="C190" s="9">
        <f t="shared" si="85"/>
        <v>1.739520958</v>
      </c>
      <c r="D190" s="9">
        <f t="shared" si="85"/>
        <v>1.725299401</v>
      </c>
      <c r="E190" s="9">
        <f t="shared" si="85"/>
        <v>1.38997006</v>
      </c>
      <c r="F190" s="9">
        <f t="shared" si="85"/>
        <v>1.384730539</v>
      </c>
      <c r="G190" s="9">
        <f t="shared" si="85"/>
        <v>1.386227545</v>
      </c>
      <c r="H190" s="9">
        <f t="shared" si="85"/>
        <v>1.401946108</v>
      </c>
    </row>
    <row r="191">
      <c r="A191" s="1" t="s">
        <v>542</v>
      </c>
      <c r="B191" s="9">
        <f t="shared" ref="B191:H191" si="86">B142/$B142</f>
        <v>1</v>
      </c>
      <c r="C191" s="9">
        <f t="shared" si="86"/>
        <v>1.723122239</v>
      </c>
      <c r="D191" s="9">
        <f t="shared" si="86"/>
        <v>1.708394698</v>
      </c>
      <c r="E191" s="9">
        <f t="shared" si="86"/>
        <v>1.382916053</v>
      </c>
      <c r="F191" s="9">
        <f t="shared" si="86"/>
        <v>1.409425626</v>
      </c>
      <c r="G191" s="9">
        <f t="shared" si="86"/>
        <v>1.381443299</v>
      </c>
      <c r="H191" s="9">
        <f t="shared" si="86"/>
        <v>1.391752577</v>
      </c>
    </row>
    <row r="192">
      <c r="A192" s="1" t="s">
        <v>543</v>
      </c>
      <c r="B192" s="9">
        <f t="shared" ref="B192:H192" si="87">B143/$B143</f>
        <v>1</v>
      </c>
      <c r="C192" s="9">
        <f t="shared" si="87"/>
        <v>1.470162749</v>
      </c>
      <c r="D192" s="9">
        <f t="shared" si="87"/>
        <v>1.43761302</v>
      </c>
      <c r="E192" s="9">
        <f t="shared" si="87"/>
        <v>1.126582278</v>
      </c>
      <c r="F192" s="9">
        <f t="shared" si="87"/>
        <v>1.12477396</v>
      </c>
      <c r="G192" s="9">
        <f t="shared" si="87"/>
        <v>1.121157324</v>
      </c>
      <c r="H192" s="9">
        <f t="shared" si="87"/>
        <v>1.151898734</v>
      </c>
    </row>
    <row r="193">
      <c r="A193" s="1" t="s">
        <v>661</v>
      </c>
      <c r="B193" s="9">
        <f t="shared" ref="B193:H193" si="88">B144/$B144</f>
        <v>1</v>
      </c>
      <c r="C193" s="9">
        <f t="shared" si="88"/>
        <v>1.451965066</v>
      </c>
      <c r="D193" s="9">
        <f t="shared" si="88"/>
        <v>1.388646288</v>
      </c>
      <c r="E193" s="9">
        <f t="shared" si="88"/>
        <v>1.063318777</v>
      </c>
      <c r="F193" s="9">
        <f t="shared" si="88"/>
        <v>1.082969432</v>
      </c>
      <c r="G193" s="9">
        <f t="shared" si="88"/>
        <v>1.096069869</v>
      </c>
      <c r="H193" s="9">
        <f t="shared" si="88"/>
        <v>1.096069869</v>
      </c>
    </row>
    <row r="194">
      <c r="A194" s="1" t="s">
        <v>546</v>
      </c>
      <c r="B194" s="9">
        <f t="shared" ref="B194:H194" si="89">B145/$B145</f>
        <v>1</v>
      </c>
      <c r="C194" s="9">
        <f t="shared" si="89"/>
        <v>2.315234581</v>
      </c>
      <c r="D194" s="9">
        <f t="shared" si="89"/>
        <v>2.465471798</v>
      </c>
      <c r="E194" s="9">
        <f t="shared" si="89"/>
        <v>2.201897733</v>
      </c>
      <c r="F194" s="9">
        <f t="shared" si="89"/>
        <v>2.200843437</v>
      </c>
      <c r="G194" s="9">
        <f t="shared" si="89"/>
        <v>2.144438587</v>
      </c>
      <c r="H194" s="9">
        <f t="shared" si="89"/>
        <v>2.152345809</v>
      </c>
    </row>
    <row r="195">
      <c r="A195" s="1" t="s">
        <v>547</v>
      </c>
      <c r="B195" s="9">
        <f t="shared" ref="B195:H195" si="90">B146/$B146</f>
        <v>1</v>
      </c>
      <c r="C195" s="9">
        <f t="shared" si="90"/>
        <v>2.261553589</v>
      </c>
      <c r="D195" s="9">
        <f t="shared" si="90"/>
        <v>2.380530973</v>
      </c>
      <c r="E195" s="9">
        <f t="shared" si="90"/>
        <v>2.111111111</v>
      </c>
      <c r="F195" s="9">
        <f t="shared" si="90"/>
        <v>2.126843658</v>
      </c>
      <c r="G195" s="9">
        <f t="shared" si="90"/>
        <v>2.046214356</v>
      </c>
      <c r="H195" s="9">
        <f t="shared" si="90"/>
        <v>2.063913471</v>
      </c>
    </row>
    <row r="196">
      <c r="A196" s="1" t="s">
        <v>548</v>
      </c>
      <c r="B196" s="9">
        <f t="shared" ref="B196:H196" si="91">B147/$B147</f>
        <v>1</v>
      </c>
      <c r="C196" s="9">
        <f t="shared" si="91"/>
        <v>1.784695201</v>
      </c>
      <c r="D196" s="9">
        <f t="shared" si="91"/>
        <v>1.940337224</v>
      </c>
      <c r="E196" s="9">
        <f t="shared" si="91"/>
        <v>1.721141375</v>
      </c>
      <c r="F196" s="9">
        <f t="shared" si="91"/>
        <v>1.684824903</v>
      </c>
      <c r="G196" s="9">
        <f t="shared" si="91"/>
        <v>1.581063554</v>
      </c>
      <c r="H196" s="9">
        <f t="shared" si="91"/>
        <v>1.590142672</v>
      </c>
    </row>
    <row r="197">
      <c r="A197" s="1" t="s">
        <v>662</v>
      </c>
      <c r="B197" s="9">
        <f t="shared" ref="B197:H197" si="92">B148/$B148</f>
        <v>1</v>
      </c>
      <c r="C197" s="9">
        <f t="shared" si="92"/>
        <v>1.5975039</v>
      </c>
      <c r="D197" s="9">
        <f t="shared" si="92"/>
        <v>1.778471139</v>
      </c>
      <c r="E197" s="9">
        <f t="shared" si="92"/>
        <v>1.533541342</v>
      </c>
      <c r="F197" s="9">
        <f t="shared" si="92"/>
        <v>1.502340094</v>
      </c>
      <c r="G197" s="9">
        <f t="shared" si="92"/>
        <v>1.394695788</v>
      </c>
      <c r="H197" s="9">
        <f t="shared" si="92"/>
        <v>1.433697348</v>
      </c>
    </row>
    <row r="198">
      <c r="A198" s="1" t="s">
        <v>551</v>
      </c>
      <c r="B198" s="9">
        <f t="shared" ref="B198:H198" si="93">B149/$B149</f>
        <v>1</v>
      </c>
      <c r="C198" s="9">
        <f t="shared" si="93"/>
        <v>1.37235116</v>
      </c>
      <c r="D198" s="9">
        <f t="shared" si="93"/>
        <v>1.61049445</v>
      </c>
      <c r="E198" s="9">
        <f t="shared" si="93"/>
        <v>1.068617558</v>
      </c>
      <c r="F198" s="9">
        <f t="shared" si="93"/>
        <v>1.784056509</v>
      </c>
      <c r="G198" s="9">
        <f t="shared" si="93"/>
        <v>1.035317861</v>
      </c>
      <c r="H198" s="9">
        <f t="shared" si="93"/>
        <v>1.100908174</v>
      </c>
    </row>
    <row r="199">
      <c r="A199" s="1" t="s">
        <v>552</v>
      </c>
      <c r="B199" s="9">
        <f t="shared" ref="B199:H199" si="94">B150/$B150</f>
        <v>1</v>
      </c>
      <c r="C199" s="9">
        <f t="shared" si="94"/>
        <v>0.9146877748</v>
      </c>
      <c r="D199" s="9">
        <f t="shared" si="94"/>
        <v>0.892700088</v>
      </c>
      <c r="E199" s="9">
        <f t="shared" si="94"/>
        <v>0.8944591029</v>
      </c>
      <c r="F199" s="9">
        <f t="shared" si="94"/>
        <v>0.8619173263</v>
      </c>
      <c r="G199" s="9">
        <f t="shared" si="94"/>
        <v>0.8583992964</v>
      </c>
      <c r="H199" s="9">
        <f t="shared" si="94"/>
        <v>1.450307828</v>
      </c>
    </row>
    <row r="200">
      <c r="A200" s="1" t="s">
        <v>553</v>
      </c>
      <c r="B200" s="9">
        <f t="shared" ref="B200:H200" si="95">B151/$B151</f>
        <v>1</v>
      </c>
      <c r="C200" s="9">
        <f t="shared" si="95"/>
        <v>1.052791878</v>
      </c>
      <c r="D200" s="9">
        <f t="shared" si="95"/>
        <v>1.052791878</v>
      </c>
      <c r="E200" s="9">
        <f t="shared" si="95"/>
        <v>1.034517766</v>
      </c>
      <c r="F200" s="9">
        <f t="shared" si="95"/>
        <v>1.012182741</v>
      </c>
      <c r="G200" s="9">
        <f t="shared" si="95"/>
        <v>0.9979695431</v>
      </c>
      <c r="H200" s="9">
        <f t="shared" si="95"/>
        <v>1.556345178</v>
      </c>
    </row>
    <row r="202">
      <c r="A202" s="1" t="s">
        <v>1</v>
      </c>
    </row>
    <row r="203">
      <c r="A203" s="1" t="s">
        <v>638</v>
      </c>
      <c r="B203" s="1" t="s">
        <v>429</v>
      </c>
      <c r="C203" s="1" t="s">
        <v>430</v>
      </c>
      <c r="D203" s="1" t="s">
        <v>431</v>
      </c>
      <c r="E203" s="1" t="s">
        <v>432</v>
      </c>
      <c r="F203" s="1" t="s">
        <v>433</v>
      </c>
      <c r="G203" s="1" t="s">
        <v>434</v>
      </c>
      <c r="H203" s="1" t="s">
        <v>435</v>
      </c>
    </row>
    <row r="204">
      <c r="A204" s="1" t="s">
        <v>663</v>
      </c>
      <c r="B204" s="1">
        <v>4695.92</v>
      </c>
      <c r="C204" s="1">
        <v>6807.15</v>
      </c>
      <c r="D204" s="1">
        <v>7253.63</v>
      </c>
      <c r="E204" s="1">
        <v>5563.39</v>
      </c>
      <c r="F204" s="1">
        <v>5518.06</v>
      </c>
      <c r="G204" s="1">
        <v>5297.32</v>
      </c>
      <c r="H204" s="1">
        <v>5495.87</v>
      </c>
    </row>
    <row r="205">
      <c r="A205" s="1" t="s">
        <v>664</v>
      </c>
      <c r="B205" s="1">
        <v>2526.52</v>
      </c>
      <c r="C205" s="1">
        <v>3562.87</v>
      </c>
      <c r="D205" s="1">
        <v>3809.0</v>
      </c>
      <c r="E205" s="1">
        <v>2947.39</v>
      </c>
      <c r="F205" s="1">
        <v>3001.59</v>
      </c>
      <c r="G205" s="1">
        <v>2838.93</v>
      </c>
      <c r="H205" s="1">
        <v>2942.08</v>
      </c>
    </row>
    <row r="236">
      <c r="A236" s="1" t="s">
        <v>665</v>
      </c>
    </row>
    <row r="237">
      <c r="A237" s="1" t="s">
        <v>666</v>
      </c>
    </row>
    <row r="238">
      <c r="A238" s="1" t="s">
        <v>667</v>
      </c>
    </row>
    <row r="294">
      <c r="I294" s="1" t="s">
        <v>665</v>
      </c>
    </row>
    <row r="373">
      <c r="J373" s="1" t="s">
        <v>626</v>
      </c>
      <c r="K373" s="1" t="s">
        <v>627</v>
      </c>
      <c r="L373" s="1" t="s">
        <v>628</v>
      </c>
      <c r="M373" s="1" t="s">
        <v>629</v>
      </c>
      <c r="N373" s="1">
        <v>4.2</v>
      </c>
      <c r="O373" s="1">
        <v>5.0</v>
      </c>
    </row>
    <row r="374">
      <c r="K374" s="22">
        <v>52.0</v>
      </c>
      <c r="L374" s="22">
        <v>49.0</v>
      </c>
      <c r="M374" s="22">
        <v>49.0</v>
      </c>
      <c r="N374" s="22">
        <v>48.0</v>
      </c>
      <c r="O374" s="22">
        <v>49.0</v>
      </c>
    </row>
    <row r="375">
      <c r="K375" s="22">
        <v>161.0</v>
      </c>
      <c r="L375" s="22">
        <v>156.0</v>
      </c>
      <c r="M375" s="22">
        <v>157.0</v>
      </c>
      <c r="N375" s="22">
        <v>156.0</v>
      </c>
      <c r="O375" s="22">
        <v>158.0</v>
      </c>
    </row>
    <row r="378">
      <c r="I378" s="11" t="s">
        <v>438</v>
      </c>
      <c r="J378" s="8">
        <v>1.0</v>
      </c>
      <c r="K378" s="8">
        <v>1.3140794223826715</v>
      </c>
      <c r="L378" s="8">
        <v>1.4014440433212998</v>
      </c>
      <c r="M378" s="8">
        <v>1.0895306859205776</v>
      </c>
      <c r="N378" s="8">
        <v>1.084476534296029</v>
      </c>
      <c r="O378" s="8">
        <v>1.0223826714801445</v>
      </c>
      <c r="P378" s="8">
        <v>1.0577617328519857</v>
      </c>
    </row>
    <row r="379">
      <c r="A379" s="22">
        <v>161.0</v>
      </c>
      <c r="B379" s="22">
        <v>156.0</v>
      </c>
      <c r="C379" s="22">
        <v>157.0</v>
      </c>
      <c r="D379" s="22">
        <v>156.0</v>
      </c>
      <c r="E379" s="22">
        <v>158.0</v>
      </c>
      <c r="L379" s="8">
        <v>1.0</v>
      </c>
      <c r="M379" s="8">
        <v>0.9423076923076923</v>
      </c>
      <c r="N379" s="8">
        <v>0.9423076923076923</v>
      </c>
      <c r="O379" s="8">
        <v>0.9230769230769231</v>
      </c>
      <c r="P379" s="8">
        <v>0.9423076923076923</v>
      </c>
    </row>
    <row r="380">
      <c r="A380" s="8">
        <f t="shared" ref="A380:E380" si="96">A379/161</f>
        <v>1</v>
      </c>
      <c r="B380" s="8">
        <f t="shared" si="96"/>
        <v>0.9689440994</v>
      </c>
      <c r="C380" s="8">
        <f t="shared" si="96"/>
        <v>0.9751552795</v>
      </c>
      <c r="D380" s="8">
        <f t="shared" si="96"/>
        <v>0.9689440994</v>
      </c>
      <c r="E380" s="8">
        <f t="shared" si="96"/>
        <v>0.9813664596</v>
      </c>
    </row>
    <row r="381">
      <c r="I381" s="11" t="s">
        <v>438</v>
      </c>
      <c r="J381" s="8">
        <v>1.0</v>
      </c>
      <c r="K381" s="8">
        <v>1.3140794223826715</v>
      </c>
      <c r="L381" s="8">
        <v>1.4014440433212998</v>
      </c>
      <c r="M381" s="8">
        <v>1.0895306859205776</v>
      </c>
      <c r="N381" s="8">
        <v>1.084476534296029</v>
      </c>
      <c r="O381" s="8">
        <v>1.0223826714801445</v>
      </c>
      <c r="P381" s="8">
        <v>1.0577617328519857</v>
      </c>
    </row>
    <row r="382">
      <c r="L382" s="8">
        <f t="shared" ref="L382:P382" si="97">L381/1.401444043</f>
        <v>1</v>
      </c>
      <c r="M382" s="8">
        <f t="shared" si="97"/>
        <v>0.7774343124</v>
      </c>
      <c r="N382" s="8">
        <f t="shared" si="97"/>
        <v>0.7738279239</v>
      </c>
      <c r="O382" s="8">
        <f t="shared" si="97"/>
        <v>0.7295208657</v>
      </c>
      <c r="P382" s="8">
        <f t="shared" si="97"/>
        <v>0.7547655849</v>
      </c>
    </row>
    <row r="389">
      <c r="E389" s="22">
        <v>52.0</v>
      </c>
      <c r="F389" s="22">
        <v>49.0</v>
      </c>
      <c r="G389" s="22">
        <v>49.0</v>
      </c>
      <c r="H389" s="22">
        <v>48.0</v>
      </c>
      <c r="I389" s="22">
        <v>49.0</v>
      </c>
    </row>
    <row r="390">
      <c r="E390" s="8">
        <f t="shared" ref="E390:I390" si="98">E389/52</f>
        <v>1</v>
      </c>
      <c r="F390" s="8">
        <f t="shared" si="98"/>
        <v>0.9423076923</v>
      </c>
      <c r="G390" s="8">
        <f t="shared" si="98"/>
        <v>0.9423076923</v>
      </c>
      <c r="H390" s="8">
        <f t="shared" si="98"/>
        <v>0.9230769231</v>
      </c>
      <c r="I390" s="8">
        <f t="shared" si="98"/>
        <v>0.9423076923</v>
      </c>
    </row>
    <row r="391">
      <c r="L391" s="1" t="s">
        <v>668</v>
      </c>
      <c r="M391" s="1" t="s">
        <v>669</v>
      </c>
      <c r="N391" s="1" t="s">
        <v>670</v>
      </c>
      <c r="O391" s="1" t="s">
        <v>671</v>
      </c>
      <c r="P391" s="1" t="s">
        <v>672</v>
      </c>
    </row>
    <row r="392">
      <c r="K392" s="1" t="s">
        <v>673</v>
      </c>
      <c r="L392" s="8">
        <v>1.0000000002292635</v>
      </c>
      <c r="M392" s="8">
        <v>0.7774343123884381</v>
      </c>
      <c r="N392" s="8">
        <v>0.7738279239280544</v>
      </c>
      <c r="O392" s="8">
        <v>0.7295208657004827</v>
      </c>
      <c r="P392" s="8">
        <v>0.754765584923169</v>
      </c>
    </row>
    <row r="393">
      <c r="K393" s="1" t="s">
        <v>674</v>
      </c>
      <c r="L393" s="8">
        <v>1.0</v>
      </c>
      <c r="M393" s="8">
        <v>0.9423076923076923</v>
      </c>
      <c r="N393" s="8">
        <v>0.9423076923076923</v>
      </c>
      <c r="O393" s="8">
        <v>0.9230769230769231</v>
      </c>
      <c r="P393" s="8">
        <v>0.9423076923076923</v>
      </c>
    </row>
    <row r="394">
      <c r="K394" s="1" t="s">
        <v>675</v>
      </c>
      <c r="L394" s="8">
        <v>1.0</v>
      </c>
      <c r="M394" s="8">
        <v>0.968944099378882</v>
      </c>
      <c r="N394" s="8">
        <v>0.9751552795031055</v>
      </c>
      <c r="O394" s="8">
        <v>0.968944099378882</v>
      </c>
      <c r="P394" s="8">
        <v>0.9813664596273292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6.86"/>
  </cols>
  <sheetData>
    <row r="3">
      <c r="A3" s="1" t="s">
        <v>676</v>
      </c>
    </row>
    <row r="4">
      <c r="B4" s="1">
        <v>0.02</v>
      </c>
      <c r="C4" s="1">
        <v>0.02</v>
      </c>
      <c r="D4" s="1">
        <v>0.02</v>
      </c>
      <c r="E4" s="1">
        <v>0.02</v>
      </c>
      <c r="F4" s="1">
        <v>0.02</v>
      </c>
      <c r="G4" s="1">
        <v>0.01</v>
      </c>
      <c r="H4" s="1">
        <v>0.02</v>
      </c>
      <c r="I4" s="1">
        <v>0.02</v>
      </c>
      <c r="J4" s="1">
        <v>0.02</v>
      </c>
      <c r="K4" s="1">
        <v>0.02</v>
      </c>
      <c r="L4" s="1">
        <v>0.02</v>
      </c>
      <c r="M4" s="1">
        <v>0.02</v>
      </c>
      <c r="N4" s="1">
        <v>0.02</v>
      </c>
      <c r="O4" s="1">
        <v>0.02</v>
      </c>
      <c r="P4" s="1">
        <v>0.03</v>
      </c>
      <c r="Q4" s="1">
        <v>0.02</v>
      </c>
      <c r="R4" s="1">
        <v>0.02</v>
      </c>
    </row>
    <row r="5">
      <c r="B5" s="1">
        <v>942.4</v>
      </c>
      <c r="C5" s="1">
        <v>778.54</v>
      </c>
      <c r="D5" s="1">
        <v>600.93</v>
      </c>
      <c r="E5" s="1">
        <v>1199.84</v>
      </c>
      <c r="F5" s="1">
        <v>703.28</v>
      </c>
      <c r="G5" s="1">
        <v>628.36</v>
      </c>
      <c r="H5" s="1">
        <v>2840.09</v>
      </c>
      <c r="I5" s="1">
        <v>1556.49</v>
      </c>
      <c r="J5" s="1">
        <v>1552.06</v>
      </c>
      <c r="K5" s="1">
        <v>220.52</v>
      </c>
      <c r="L5" s="1">
        <v>771.01</v>
      </c>
      <c r="M5" s="1">
        <v>799.78</v>
      </c>
      <c r="N5" s="1">
        <v>1852.43</v>
      </c>
      <c r="O5" s="1">
        <v>1610.67</v>
      </c>
      <c r="P5" s="1">
        <v>1521.4</v>
      </c>
      <c r="Q5" s="1">
        <v>3789.1</v>
      </c>
      <c r="R5" s="1">
        <v>3014.65</v>
      </c>
    </row>
    <row r="6">
      <c r="B6" s="1">
        <v>942.41</v>
      </c>
      <c r="C6" s="1">
        <v>732.54</v>
      </c>
      <c r="D6" s="1">
        <v>591.03</v>
      </c>
      <c r="E6" s="1">
        <v>1197.78</v>
      </c>
      <c r="F6" s="1">
        <v>690.74</v>
      </c>
      <c r="G6" s="1">
        <v>619.83</v>
      </c>
      <c r="H6" s="1">
        <v>2945.87</v>
      </c>
      <c r="I6" s="1">
        <v>1612.13</v>
      </c>
      <c r="J6" s="1">
        <v>1544.16</v>
      </c>
      <c r="K6" s="1">
        <v>206.85</v>
      </c>
      <c r="L6" s="1">
        <v>742.21</v>
      </c>
      <c r="M6" s="1">
        <v>754.16</v>
      </c>
      <c r="N6" s="1">
        <v>1880.78</v>
      </c>
      <c r="O6" s="1">
        <v>1634.19</v>
      </c>
      <c r="P6" s="1">
        <v>1529.39</v>
      </c>
      <c r="Q6" s="1">
        <v>3727.58</v>
      </c>
      <c r="R6" s="1">
        <v>3003.97</v>
      </c>
    </row>
    <row r="7">
      <c r="B7" s="1">
        <v>934.59</v>
      </c>
      <c r="C7" s="1">
        <v>760.81</v>
      </c>
      <c r="D7" s="1">
        <v>590.67</v>
      </c>
      <c r="E7" s="1">
        <v>1191.29</v>
      </c>
      <c r="F7" s="1">
        <v>685.08</v>
      </c>
      <c r="G7" s="1">
        <v>613.88</v>
      </c>
      <c r="H7" s="1">
        <v>2839.76</v>
      </c>
      <c r="I7" s="1">
        <v>1645.68</v>
      </c>
      <c r="J7" s="1">
        <v>1460.38</v>
      </c>
      <c r="K7" s="1">
        <v>208.74</v>
      </c>
      <c r="L7" s="1">
        <v>758.14</v>
      </c>
      <c r="M7" s="1">
        <v>768.21</v>
      </c>
      <c r="N7" s="1">
        <v>1879.56</v>
      </c>
      <c r="O7" s="1">
        <v>1641.59</v>
      </c>
      <c r="P7" s="1">
        <v>1525.08</v>
      </c>
      <c r="Q7" s="1">
        <v>3712.35</v>
      </c>
      <c r="R7" s="1">
        <v>3051.31</v>
      </c>
    </row>
    <row r="8">
      <c r="B8" s="1">
        <v>936.77</v>
      </c>
      <c r="C8" s="1">
        <v>758.95</v>
      </c>
      <c r="D8" s="1">
        <v>580.95</v>
      </c>
      <c r="E8" s="1">
        <v>1188.54</v>
      </c>
      <c r="F8" s="1">
        <v>686.57</v>
      </c>
      <c r="G8" s="1">
        <v>614.5</v>
      </c>
      <c r="H8" s="1">
        <v>2884.94</v>
      </c>
      <c r="I8" s="1">
        <v>1577.02</v>
      </c>
      <c r="J8" s="1">
        <v>1523.52</v>
      </c>
      <c r="K8" s="1">
        <v>209.89</v>
      </c>
      <c r="L8" s="1">
        <v>752.28</v>
      </c>
      <c r="M8" s="1">
        <v>762.88</v>
      </c>
      <c r="N8" s="1">
        <v>1882.46</v>
      </c>
      <c r="O8" s="1">
        <v>1641.66</v>
      </c>
      <c r="P8" s="1">
        <v>1525.88</v>
      </c>
      <c r="Q8" s="1">
        <v>3710.94</v>
      </c>
      <c r="R8" s="1">
        <v>2986.92</v>
      </c>
    </row>
    <row r="9">
      <c r="B9" s="1">
        <v>1029.89</v>
      </c>
      <c r="C9" s="1">
        <v>812.66</v>
      </c>
      <c r="D9" s="1">
        <v>619.5</v>
      </c>
      <c r="E9" s="1">
        <v>1282.84</v>
      </c>
      <c r="F9" s="1">
        <v>735.5</v>
      </c>
      <c r="G9" s="1">
        <v>649.11</v>
      </c>
      <c r="H9" s="1">
        <v>3033.67</v>
      </c>
      <c r="I9" s="1">
        <v>1630.93</v>
      </c>
      <c r="J9" s="1">
        <v>1557.67</v>
      </c>
      <c r="K9" s="1">
        <v>211.75</v>
      </c>
      <c r="L9" s="1">
        <v>764.45</v>
      </c>
      <c r="M9" s="1">
        <v>765.07</v>
      </c>
      <c r="N9" s="1">
        <v>1976.88</v>
      </c>
      <c r="O9" s="1">
        <v>1795.63</v>
      </c>
      <c r="P9" s="1">
        <v>1664.07</v>
      </c>
      <c r="Q9" s="1">
        <v>3500.6</v>
      </c>
      <c r="R9" s="1">
        <v>3040.75</v>
      </c>
    </row>
    <row r="14">
      <c r="B14" s="1" t="s">
        <v>677</v>
      </c>
      <c r="C14" s="1" t="s">
        <v>678</v>
      </c>
      <c r="D14" s="1" t="s">
        <v>679</v>
      </c>
      <c r="E14" s="1" t="s">
        <v>680</v>
      </c>
      <c r="F14" s="1" t="s">
        <v>681</v>
      </c>
      <c r="J14" s="1" t="s">
        <v>677</v>
      </c>
      <c r="K14" s="1" t="s">
        <v>678</v>
      </c>
      <c r="L14" s="1" t="s">
        <v>679</v>
      </c>
      <c r="M14" s="1" t="s">
        <v>680</v>
      </c>
      <c r="N14" s="1" t="s">
        <v>681</v>
      </c>
    </row>
    <row r="15">
      <c r="A15" s="23" t="s">
        <v>682</v>
      </c>
      <c r="B15" s="1">
        <v>942.4</v>
      </c>
      <c r="C15" s="1">
        <v>942.41</v>
      </c>
      <c r="D15" s="1">
        <v>934.59</v>
      </c>
      <c r="E15" s="1">
        <v>936.77</v>
      </c>
      <c r="F15" s="1">
        <v>1029.89</v>
      </c>
      <c r="I15" s="23" t="s">
        <v>682</v>
      </c>
      <c r="J15" s="8">
        <f t="shared" ref="J15:N15" si="1">B15/$B15</f>
        <v>1</v>
      </c>
      <c r="K15" s="8">
        <f t="shared" si="1"/>
        <v>1.000010611</v>
      </c>
      <c r="L15" s="8">
        <f t="shared" si="1"/>
        <v>0.9917126486</v>
      </c>
      <c r="M15" s="8">
        <f t="shared" si="1"/>
        <v>0.9940258913</v>
      </c>
      <c r="N15" s="8">
        <f t="shared" si="1"/>
        <v>1.092837436</v>
      </c>
    </row>
    <row r="16">
      <c r="A16" s="23" t="s">
        <v>683</v>
      </c>
      <c r="B16" s="1">
        <v>778.54</v>
      </c>
      <c r="C16" s="1">
        <v>732.54</v>
      </c>
      <c r="D16" s="1">
        <v>760.81</v>
      </c>
      <c r="E16" s="1">
        <v>758.95</v>
      </c>
      <c r="F16" s="1">
        <v>812.66</v>
      </c>
      <c r="I16" s="23" t="s">
        <v>683</v>
      </c>
      <c r="J16" s="8">
        <f t="shared" ref="J16:N16" si="2">B16/$B16</f>
        <v>1</v>
      </c>
      <c r="K16" s="8">
        <f t="shared" si="2"/>
        <v>0.9409150461</v>
      </c>
      <c r="L16" s="8">
        <f t="shared" si="2"/>
        <v>0.9772266036</v>
      </c>
      <c r="M16" s="8">
        <f t="shared" si="2"/>
        <v>0.9748375164</v>
      </c>
      <c r="N16" s="8">
        <f t="shared" si="2"/>
        <v>1.043825622</v>
      </c>
    </row>
    <row r="17">
      <c r="A17" s="23" t="s">
        <v>684</v>
      </c>
      <c r="B17" s="1">
        <v>600.93</v>
      </c>
      <c r="C17" s="1">
        <v>591.03</v>
      </c>
      <c r="D17" s="1">
        <v>590.67</v>
      </c>
      <c r="E17" s="1">
        <v>580.95</v>
      </c>
      <c r="F17" s="1">
        <v>619.5</v>
      </c>
      <c r="I17" s="23" t="s">
        <v>684</v>
      </c>
      <c r="J17" s="8">
        <f t="shared" ref="J17:N17" si="3">B17/$B17</f>
        <v>1</v>
      </c>
      <c r="K17" s="8">
        <f t="shared" si="3"/>
        <v>0.9835255354</v>
      </c>
      <c r="L17" s="8">
        <f t="shared" si="3"/>
        <v>0.982926464</v>
      </c>
      <c r="M17" s="8">
        <f t="shared" si="3"/>
        <v>0.9667515351</v>
      </c>
      <c r="N17" s="8">
        <f t="shared" si="3"/>
        <v>1.030902102</v>
      </c>
    </row>
    <row r="18">
      <c r="A18" s="23" t="s">
        <v>685</v>
      </c>
      <c r="B18" s="1">
        <v>1199.84</v>
      </c>
      <c r="C18" s="1">
        <v>1197.78</v>
      </c>
      <c r="D18" s="1">
        <v>1191.29</v>
      </c>
      <c r="E18" s="1">
        <v>1188.54</v>
      </c>
      <c r="F18" s="1">
        <v>1282.84</v>
      </c>
      <c r="I18" s="23" t="s">
        <v>685</v>
      </c>
      <c r="J18" s="8">
        <f t="shared" ref="J18:N18" si="4">B18/$B18</f>
        <v>1</v>
      </c>
      <c r="K18" s="8">
        <f t="shared" si="4"/>
        <v>0.9982831044</v>
      </c>
      <c r="L18" s="8">
        <f t="shared" si="4"/>
        <v>0.9928740499</v>
      </c>
      <c r="M18" s="8">
        <f t="shared" si="4"/>
        <v>0.9905820776</v>
      </c>
      <c r="N18" s="8">
        <f t="shared" si="4"/>
        <v>1.06917589</v>
      </c>
    </row>
    <row r="19">
      <c r="A19" s="23" t="s">
        <v>686</v>
      </c>
      <c r="B19" s="1">
        <v>703.28</v>
      </c>
      <c r="C19" s="1">
        <v>690.74</v>
      </c>
      <c r="D19" s="1">
        <v>685.08</v>
      </c>
      <c r="E19" s="1">
        <v>686.57</v>
      </c>
      <c r="F19" s="1">
        <v>735.5</v>
      </c>
      <c r="I19" s="23" t="s">
        <v>686</v>
      </c>
      <c r="J19" s="8">
        <f t="shared" ref="J19:N19" si="5">B19/$B19</f>
        <v>1</v>
      </c>
      <c r="K19" s="8">
        <f t="shared" si="5"/>
        <v>0.982169264</v>
      </c>
      <c r="L19" s="8">
        <f t="shared" si="5"/>
        <v>0.9741212604</v>
      </c>
      <c r="M19" s="8">
        <f t="shared" si="5"/>
        <v>0.9762399044</v>
      </c>
      <c r="N19" s="8">
        <f t="shared" si="5"/>
        <v>1.045813901</v>
      </c>
    </row>
    <row r="20">
      <c r="A20" s="23" t="s">
        <v>687</v>
      </c>
      <c r="B20" s="1">
        <v>628.36</v>
      </c>
      <c r="C20" s="1">
        <v>619.83</v>
      </c>
      <c r="D20" s="1">
        <v>613.88</v>
      </c>
      <c r="E20" s="1">
        <v>614.5</v>
      </c>
      <c r="F20" s="1">
        <v>649.11</v>
      </c>
      <c r="I20" s="23" t="s">
        <v>687</v>
      </c>
      <c r="J20" s="8">
        <f t="shared" ref="J20:N20" si="6">B20/$B20</f>
        <v>1</v>
      </c>
      <c r="K20" s="8">
        <f t="shared" si="6"/>
        <v>0.9864249793</v>
      </c>
      <c r="L20" s="8">
        <f t="shared" si="6"/>
        <v>0.9769558852</v>
      </c>
      <c r="M20" s="8">
        <f t="shared" si="6"/>
        <v>0.9779425807</v>
      </c>
      <c r="N20" s="8">
        <f t="shared" si="6"/>
        <v>1.033022471</v>
      </c>
    </row>
    <row r="21">
      <c r="A21" s="23" t="s">
        <v>688</v>
      </c>
      <c r="B21" s="1">
        <v>2840.09</v>
      </c>
      <c r="C21" s="1">
        <v>2945.87</v>
      </c>
      <c r="D21" s="1">
        <v>2839.76</v>
      </c>
      <c r="E21" s="1">
        <v>2884.94</v>
      </c>
      <c r="F21" s="1">
        <v>3033.67</v>
      </c>
      <c r="I21" s="23" t="s">
        <v>688</v>
      </c>
      <c r="J21" s="8">
        <f t="shared" ref="J21:N21" si="7">B21/$B21</f>
        <v>1</v>
      </c>
      <c r="K21" s="8">
        <f t="shared" si="7"/>
        <v>1.037245299</v>
      </c>
      <c r="L21" s="8">
        <f t="shared" si="7"/>
        <v>0.9998838065</v>
      </c>
      <c r="M21" s="8">
        <f t="shared" si="7"/>
        <v>1.015791753</v>
      </c>
      <c r="N21" s="8">
        <f t="shared" si="7"/>
        <v>1.068159812</v>
      </c>
    </row>
    <row r="22">
      <c r="A22" s="23" t="s">
        <v>689</v>
      </c>
      <c r="B22" s="1">
        <v>1556.49</v>
      </c>
      <c r="C22" s="1">
        <v>1612.13</v>
      </c>
      <c r="D22" s="1">
        <v>1645.68</v>
      </c>
      <c r="E22" s="1">
        <v>1577.02</v>
      </c>
      <c r="F22" s="1">
        <v>1630.93</v>
      </c>
      <c r="I22" s="23" t="s">
        <v>689</v>
      </c>
      <c r="J22" s="8">
        <f t="shared" ref="J22:N22" si="8">B22/$B22</f>
        <v>1</v>
      </c>
      <c r="K22" s="8">
        <f t="shared" si="8"/>
        <v>1.035747098</v>
      </c>
      <c r="L22" s="8">
        <f t="shared" si="8"/>
        <v>1.057302006</v>
      </c>
      <c r="M22" s="8">
        <f t="shared" si="8"/>
        <v>1.013189934</v>
      </c>
      <c r="N22" s="8">
        <f t="shared" si="8"/>
        <v>1.047825556</v>
      </c>
    </row>
    <row r="23">
      <c r="A23" s="23" t="s">
        <v>690</v>
      </c>
      <c r="B23" s="1">
        <v>1552.06</v>
      </c>
      <c r="C23" s="1">
        <v>1544.16</v>
      </c>
      <c r="D23" s="1">
        <v>1460.38</v>
      </c>
      <c r="E23" s="1">
        <v>1523.52</v>
      </c>
      <c r="F23" s="1">
        <v>1557.67</v>
      </c>
      <c r="I23" s="23" t="s">
        <v>690</v>
      </c>
      <c r="J23" s="8">
        <f t="shared" ref="J23:N23" si="9">B23/$B23</f>
        <v>1</v>
      </c>
      <c r="K23" s="8">
        <f t="shared" si="9"/>
        <v>0.9949099906</v>
      </c>
      <c r="L23" s="8">
        <f t="shared" si="9"/>
        <v>0.9409301187</v>
      </c>
      <c r="M23" s="8">
        <f t="shared" si="9"/>
        <v>0.9816115356</v>
      </c>
      <c r="N23" s="8">
        <f t="shared" si="9"/>
        <v>1.003614551</v>
      </c>
    </row>
    <row r="24">
      <c r="A24" s="23" t="s">
        <v>691</v>
      </c>
      <c r="B24" s="1">
        <v>220.52</v>
      </c>
      <c r="C24" s="1">
        <v>206.85</v>
      </c>
      <c r="D24" s="1">
        <v>208.74</v>
      </c>
      <c r="E24" s="1">
        <v>209.89</v>
      </c>
      <c r="F24" s="1">
        <v>211.75</v>
      </c>
      <c r="I24" s="23" t="s">
        <v>691</v>
      </c>
      <c r="J24" s="8">
        <f t="shared" ref="J24:N24" si="10">B24/$B24</f>
        <v>1</v>
      </c>
      <c r="K24" s="8">
        <f t="shared" si="10"/>
        <v>0.9380101578</v>
      </c>
      <c r="L24" s="8">
        <f t="shared" si="10"/>
        <v>0.946580809</v>
      </c>
      <c r="M24" s="8">
        <f t="shared" si="10"/>
        <v>0.9517957555</v>
      </c>
      <c r="N24" s="8">
        <f t="shared" si="10"/>
        <v>0.9602303646</v>
      </c>
    </row>
    <row r="25">
      <c r="A25" s="23" t="s">
        <v>692</v>
      </c>
      <c r="B25" s="1">
        <v>771.01</v>
      </c>
      <c r="C25" s="1">
        <v>742.21</v>
      </c>
      <c r="D25" s="1">
        <v>758.14</v>
      </c>
      <c r="E25" s="1">
        <v>752.28</v>
      </c>
      <c r="F25" s="1">
        <v>764.45</v>
      </c>
      <c r="I25" s="23" t="s">
        <v>692</v>
      </c>
      <c r="J25" s="8">
        <f t="shared" ref="J25:N25" si="11">B25/$B25</f>
        <v>1</v>
      </c>
      <c r="K25" s="8">
        <f t="shared" si="11"/>
        <v>0.9626463989</v>
      </c>
      <c r="L25" s="8">
        <f t="shared" si="11"/>
        <v>0.9833076095</v>
      </c>
      <c r="M25" s="8">
        <f t="shared" si="11"/>
        <v>0.9757071893</v>
      </c>
      <c r="N25" s="8">
        <f t="shared" si="11"/>
        <v>0.9914916797</v>
      </c>
    </row>
    <row r="26">
      <c r="A26" s="23" t="s">
        <v>692</v>
      </c>
      <c r="B26" s="1">
        <v>799.78</v>
      </c>
      <c r="C26" s="1">
        <v>754.16</v>
      </c>
      <c r="D26" s="1">
        <v>768.21</v>
      </c>
      <c r="E26" s="1">
        <v>762.88</v>
      </c>
      <c r="F26" s="1">
        <v>765.07</v>
      </c>
      <c r="I26" s="23" t="s">
        <v>692</v>
      </c>
      <c r="J26" s="8">
        <f t="shared" ref="J26:N26" si="12">B26/$B26</f>
        <v>1</v>
      </c>
      <c r="K26" s="8">
        <f t="shared" si="12"/>
        <v>0.9429593138</v>
      </c>
      <c r="L26" s="8">
        <f t="shared" si="12"/>
        <v>0.9605266448</v>
      </c>
      <c r="M26" s="8">
        <f t="shared" si="12"/>
        <v>0.9538623121</v>
      </c>
      <c r="N26" s="8">
        <f t="shared" si="12"/>
        <v>0.9566005652</v>
      </c>
    </row>
    <row r="27">
      <c r="A27" s="23" t="s">
        <v>693</v>
      </c>
      <c r="B27" s="1">
        <v>1852.43</v>
      </c>
      <c r="C27" s="1">
        <v>1880.78</v>
      </c>
      <c r="D27" s="1">
        <v>1879.56</v>
      </c>
      <c r="E27" s="1">
        <v>1882.46</v>
      </c>
      <c r="F27" s="1">
        <v>1976.88</v>
      </c>
      <c r="I27" s="23" t="s">
        <v>693</v>
      </c>
      <c r="J27" s="8">
        <f t="shared" ref="J27:N27" si="13">B27/$B27</f>
        <v>1</v>
      </c>
      <c r="K27" s="8">
        <f t="shared" si="13"/>
        <v>1.015304222</v>
      </c>
      <c r="L27" s="8">
        <f t="shared" si="13"/>
        <v>1.014645628</v>
      </c>
      <c r="M27" s="8">
        <f t="shared" si="13"/>
        <v>1.016211139</v>
      </c>
      <c r="N27" s="8">
        <f t="shared" si="13"/>
        <v>1.067182026</v>
      </c>
    </row>
    <row r="28">
      <c r="A28" s="23" t="s">
        <v>694</v>
      </c>
      <c r="B28" s="1">
        <v>1610.67</v>
      </c>
      <c r="C28" s="1">
        <v>1634.19</v>
      </c>
      <c r="D28" s="1">
        <v>1641.59</v>
      </c>
      <c r="E28" s="1">
        <v>1641.66</v>
      </c>
      <c r="F28" s="1">
        <v>1795.63</v>
      </c>
      <c r="I28" s="23" t="s">
        <v>694</v>
      </c>
      <c r="J28" s="8">
        <f t="shared" ref="J28:N28" si="14">B28/$B28</f>
        <v>1</v>
      </c>
      <c r="K28" s="8">
        <f t="shared" si="14"/>
        <v>1.014602619</v>
      </c>
      <c r="L28" s="8">
        <f t="shared" si="14"/>
        <v>1.01919698</v>
      </c>
      <c r="M28" s="8">
        <f t="shared" si="14"/>
        <v>1.01924044</v>
      </c>
      <c r="N28" s="8">
        <f t="shared" si="14"/>
        <v>1.114834199</v>
      </c>
    </row>
    <row r="29">
      <c r="A29" s="23" t="s">
        <v>695</v>
      </c>
      <c r="B29" s="1">
        <v>1521.4</v>
      </c>
      <c r="C29" s="1">
        <v>1529.39</v>
      </c>
      <c r="D29" s="1">
        <v>1525.08</v>
      </c>
      <c r="E29" s="1">
        <v>1525.88</v>
      </c>
      <c r="F29" s="1">
        <v>1664.07</v>
      </c>
      <c r="I29" s="23" t="s">
        <v>695</v>
      </c>
      <c r="J29" s="8">
        <f t="shared" ref="J29:N29" si="15">B29/$B29</f>
        <v>1</v>
      </c>
      <c r="K29" s="8">
        <f t="shared" si="15"/>
        <v>1.005251742</v>
      </c>
      <c r="L29" s="8">
        <f t="shared" si="15"/>
        <v>1.002418825</v>
      </c>
      <c r="M29" s="8">
        <f t="shared" si="15"/>
        <v>1.002944656</v>
      </c>
      <c r="N29" s="8">
        <f t="shared" si="15"/>
        <v>1.09377547</v>
      </c>
    </row>
    <row r="30">
      <c r="A30" s="23" t="s">
        <v>696</v>
      </c>
      <c r="B30" s="1">
        <v>3789.1</v>
      </c>
      <c r="C30" s="1">
        <v>3727.58</v>
      </c>
      <c r="D30" s="1">
        <v>3712.35</v>
      </c>
      <c r="E30" s="1">
        <v>3710.94</v>
      </c>
      <c r="F30" s="1">
        <v>3500.6</v>
      </c>
      <c r="I30" s="23" t="s">
        <v>696</v>
      </c>
      <c r="J30" s="8">
        <f t="shared" ref="J30:N30" si="16">B30/$B30</f>
        <v>1</v>
      </c>
      <c r="K30" s="8">
        <f t="shared" si="16"/>
        <v>0.9837639545</v>
      </c>
      <c r="L30" s="8">
        <f t="shared" si="16"/>
        <v>0.9797445304</v>
      </c>
      <c r="M30" s="8">
        <f t="shared" si="16"/>
        <v>0.9793724103</v>
      </c>
      <c r="N30" s="8">
        <f t="shared" si="16"/>
        <v>0.9238605474</v>
      </c>
    </row>
    <row r="31">
      <c r="A31" s="23" t="s">
        <v>697</v>
      </c>
      <c r="B31" s="1">
        <v>3014.65</v>
      </c>
      <c r="C31" s="1">
        <v>3003.97</v>
      </c>
      <c r="D31" s="1">
        <v>3051.31</v>
      </c>
      <c r="E31" s="1">
        <v>2986.92</v>
      </c>
      <c r="F31" s="1">
        <v>3040.75</v>
      </c>
      <c r="I31" s="23" t="s">
        <v>697</v>
      </c>
      <c r="J31" s="8">
        <f t="shared" ref="J31:N31" si="17">B31/$B31</f>
        <v>1</v>
      </c>
      <c r="K31" s="8">
        <f t="shared" si="17"/>
        <v>0.9964573002</v>
      </c>
      <c r="L31" s="8">
        <f t="shared" si="17"/>
        <v>1.012160616</v>
      </c>
      <c r="M31" s="8">
        <f t="shared" si="17"/>
        <v>0.9908015856</v>
      </c>
      <c r="N31" s="8">
        <f t="shared" si="17"/>
        <v>1.008657721</v>
      </c>
    </row>
    <row r="32">
      <c r="B32" s="8">
        <f t="shared" ref="B32:F32" si="18">SUM(B15:B31)</f>
        <v>24381.55</v>
      </c>
      <c r="C32" s="8">
        <f t="shared" si="18"/>
        <v>24355.62</v>
      </c>
      <c r="D32" s="8">
        <f t="shared" si="18"/>
        <v>24267.12</v>
      </c>
      <c r="E32" s="8">
        <f t="shared" si="18"/>
        <v>24224.67</v>
      </c>
      <c r="F32" s="8">
        <f t="shared" si="18"/>
        <v>25070.97</v>
      </c>
    </row>
    <row r="33">
      <c r="B33" s="8">
        <f t="shared" ref="B33:F33" si="19">B32/3600</f>
        <v>6.772652778</v>
      </c>
      <c r="C33" s="8">
        <f t="shared" si="19"/>
        <v>6.76545</v>
      </c>
      <c r="D33" s="8">
        <f t="shared" si="19"/>
        <v>6.740866667</v>
      </c>
      <c r="E33" s="8">
        <f t="shared" si="19"/>
        <v>6.729075</v>
      </c>
      <c r="F33" s="8">
        <f t="shared" si="19"/>
        <v>6.964158333</v>
      </c>
    </row>
    <row r="36">
      <c r="A36" s="1" t="s">
        <v>698</v>
      </c>
    </row>
    <row r="38">
      <c r="B38" s="1" t="s">
        <v>677</v>
      </c>
      <c r="C38" s="1" t="s">
        <v>678</v>
      </c>
      <c r="D38" s="1" t="s">
        <v>679</v>
      </c>
      <c r="E38" s="1" t="s">
        <v>680</v>
      </c>
      <c r="F38" s="1" t="s">
        <v>681</v>
      </c>
      <c r="J38" s="1" t="s">
        <v>677</v>
      </c>
      <c r="K38" s="1" t="s">
        <v>678</v>
      </c>
      <c r="L38" s="1" t="s">
        <v>679</v>
      </c>
      <c r="M38" s="1" t="s">
        <v>680</v>
      </c>
      <c r="N38" s="1" t="s">
        <v>681</v>
      </c>
    </row>
    <row r="39">
      <c r="A39" s="23" t="s">
        <v>682</v>
      </c>
      <c r="B39" s="1">
        <v>8454.62</v>
      </c>
      <c r="C39" s="1">
        <v>8147.99</v>
      </c>
      <c r="D39" s="1">
        <v>6688.98</v>
      </c>
      <c r="E39" s="1">
        <v>6828.09</v>
      </c>
      <c r="F39" s="1">
        <v>6931.82</v>
      </c>
      <c r="I39" s="23" t="s">
        <v>682</v>
      </c>
      <c r="J39" s="8">
        <f t="shared" ref="J39:N39" si="20">B39/$B39</f>
        <v>1</v>
      </c>
      <c r="K39" s="8">
        <f t="shared" si="20"/>
        <v>0.9637322553</v>
      </c>
      <c r="L39" s="8">
        <f t="shared" si="20"/>
        <v>0.7911627016</v>
      </c>
      <c r="M39" s="8">
        <f t="shared" si="20"/>
        <v>0.8076164275</v>
      </c>
      <c r="N39" s="8">
        <f t="shared" si="20"/>
        <v>0.8198854591</v>
      </c>
    </row>
    <row r="40">
      <c r="A40" s="23" t="s">
        <v>683</v>
      </c>
      <c r="B40" s="1">
        <v>4891.36</v>
      </c>
      <c r="C40" s="1">
        <v>4914.78</v>
      </c>
      <c r="D40" s="1">
        <v>4206.12</v>
      </c>
      <c r="E40" s="1">
        <v>4221.01</v>
      </c>
      <c r="F40" s="1">
        <v>4539.74</v>
      </c>
      <c r="I40" s="23" t="s">
        <v>683</v>
      </c>
      <c r="J40" s="8">
        <f t="shared" ref="J40:N40" si="21">B40/$B40</f>
        <v>1</v>
      </c>
      <c r="K40" s="8">
        <f t="shared" si="21"/>
        <v>1.004788034</v>
      </c>
      <c r="L40" s="8">
        <f t="shared" si="21"/>
        <v>0.8599080828</v>
      </c>
      <c r="M40" s="8">
        <f t="shared" si="21"/>
        <v>0.862952226</v>
      </c>
      <c r="N40" s="8">
        <f t="shared" si="21"/>
        <v>0.9281140623</v>
      </c>
    </row>
    <row r="41">
      <c r="A41" s="23" t="s">
        <v>684</v>
      </c>
      <c r="B41" s="1">
        <v>6425.8</v>
      </c>
      <c r="C41" s="1">
        <v>6700.15</v>
      </c>
      <c r="D41" s="1">
        <v>4458.97</v>
      </c>
      <c r="E41" s="1">
        <v>4909.54</v>
      </c>
      <c r="F41" s="1">
        <v>4839.87</v>
      </c>
      <c r="I41" s="23" t="s">
        <v>684</v>
      </c>
      <c r="J41" s="8">
        <f t="shared" ref="J41:N41" si="22">B41/$B41</f>
        <v>1</v>
      </c>
      <c r="K41" s="8">
        <f t="shared" si="22"/>
        <v>1.042695073</v>
      </c>
      <c r="L41" s="8">
        <f t="shared" si="22"/>
        <v>0.6939167108</v>
      </c>
      <c r="M41" s="8">
        <f t="shared" si="22"/>
        <v>0.7640356065</v>
      </c>
      <c r="N41" s="8">
        <f t="shared" si="22"/>
        <v>0.7531933767</v>
      </c>
    </row>
    <row r="42">
      <c r="A42" s="23" t="s">
        <v>685</v>
      </c>
      <c r="B42" s="1">
        <v>4982.9</v>
      </c>
      <c r="C42" s="1">
        <v>4961.84</v>
      </c>
      <c r="D42" s="1">
        <v>4358.2</v>
      </c>
      <c r="E42" s="1">
        <v>4405.1</v>
      </c>
      <c r="F42" s="1">
        <v>4450.06</v>
      </c>
      <c r="I42" s="23" t="s">
        <v>685</v>
      </c>
      <c r="J42" s="8">
        <f t="shared" ref="J42:N42" si="23">B42/$B42</f>
        <v>1</v>
      </c>
      <c r="K42" s="8">
        <f t="shared" si="23"/>
        <v>0.9957735455</v>
      </c>
      <c r="L42" s="8">
        <f t="shared" si="23"/>
        <v>0.8746312388</v>
      </c>
      <c r="M42" s="8">
        <f t="shared" si="23"/>
        <v>0.8840434285</v>
      </c>
      <c r="N42" s="8">
        <f t="shared" si="23"/>
        <v>0.8930662867</v>
      </c>
    </row>
    <row r="43">
      <c r="A43" s="23" t="s">
        <v>686</v>
      </c>
      <c r="B43" s="1">
        <v>4424.42</v>
      </c>
      <c r="C43" s="1">
        <v>4412.35</v>
      </c>
      <c r="D43" s="1">
        <v>3594.53</v>
      </c>
      <c r="E43" s="1">
        <v>3717.74</v>
      </c>
      <c r="F43" s="1">
        <v>3705.42</v>
      </c>
      <c r="I43" s="23" t="s">
        <v>686</v>
      </c>
      <c r="J43" s="8">
        <f t="shared" ref="J43:N43" si="24">B43/$B43</f>
        <v>1</v>
      </c>
      <c r="K43" s="8">
        <f t="shared" si="24"/>
        <v>0.9972719588</v>
      </c>
      <c r="L43" s="8">
        <f t="shared" si="24"/>
        <v>0.8124296518</v>
      </c>
      <c r="M43" s="8">
        <f t="shared" si="24"/>
        <v>0.8402773697</v>
      </c>
      <c r="N43" s="8">
        <f t="shared" si="24"/>
        <v>0.8374928239</v>
      </c>
    </row>
    <row r="44">
      <c r="A44" s="23" t="s">
        <v>687</v>
      </c>
      <c r="B44" s="1">
        <v>4089.28</v>
      </c>
      <c r="C44" s="1">
        <v>4137.64</v>
      </c>
      <c r="D44" s="1">
        <v>3292.84</v>
      </c>
      <c r="E44" s="1">
        <v>3325.83</v>
      </c>
      <c r="F44" s="1">
        <v>3331.29</v>
      </c>
      <c r="I44" s="23" t="s">
        <v>687</v>
      </c>
      <c r="J44" s="8">
        <f t="shared" ref="J44:N44" si="25">B44/$B44</f>
        <v>1</v>
      </c>
      <c r="K44" s="8">
        <f t="shared" si="25"/>
        <v>1.011826043</v>
      </c>
      <c r="L44" s="8">
        <f t="shared" si="25"/>
        <v>0.8052371078</v>
      </c>
      <c r="M44" s="8">
        <f t="shared" si="25"/>
        <v>0.8133045426</v>
      </c>
      <c r="N44" s="8">
        <f t="shared" si="25"/>
        <v>0.814639741</v>
      </c>
    </row>
    <row r="45">
      <c r="A45" s="23" t="s">
        <v>688</v>
      </c>
      <c r="B45" s="1">
        <v>6133.96</v>
      </c>
      <c r="C45" s="1">
        <v>6061.04</v>
      </c>
      <c r="D45" s="1">
        <v>5919.83</v>
      </c>
      <c r="E45" s="1">
        <v>5912.79</v>
      </c>
      <c r="F45" s="1">
        <v>6236.59</v>
      </c>
      <c r="I45" s="23" t="s">
        <v>688</v>
      </c>
      <c r="J45" s="8">
        <f t="shared" ref="J45:N45" si="26">B45/$B45</f>
        <v>1</v>
      </c>
      <c r="K45" s="8">
        <f t="shared" si="26"/>
        <v>0.9881120842</v>
      </c>
      <c r="L45" s="8">
        <f t="shared" si="26"/>
        <v>0.9650910668</v>
      </c>
      <c r="M45" s="8">
        <f t="shared" si="26"/>
        <v>0.963943358</v>
      </c>
      <c r="N45" s="8">
        <f t="shared" si="26"/>
        <v>1.016731443</v>
      </c>
    </row>
    <row r="46">
      <c r="A46" s="23" t="s">
        <v>689</v>
      </c>
      <c r="B46" s="1">
        <v>18363.98</v>
      </c>
      <c r="C46" s="1">
        <v>18169.0</v>
      </c>
      <c r="D46" s="1">
        <v>10077.15</v>
      </c>
      <c r="E46" s="1">
        <v>10065.91</v>
      </c>
      <c r="F46" s="1">
        <v>10046.12</v>
      </c>
      <c r="I46" s="23" t="s">
        <v>689</v>
      </c>
      <c r="J46" s="8">
        <f t="shared" ref="J46:N46" si="27">B46/$B46</f>
        <v>1</v>
      </c>
      <c r="K46" s="8">
        <f t="shared" si="27"/>
        <v>0.9893824759</v>
      </c>
      <c r="L46" s="8">
        <f t="shared" si="27"/>
        <v>0.5487454245</v>
      </c>
      <c r="M46" s="8">
        <f t="shared" si="27"/>
        <v>0.5481333567</v>
      </c>
      <c r="N46" s="8">
        <f t="shared" si="27"/>
        <v>0.5470557036</v>
      </c>
    </row>
    <row r="47">
      <c r="A47" s="23" t="s">
        <v>690</v>
      </c>
      <c r="B47" s="1">
        <v>5322.79</v>
      </c>
      <c r="C47" s="1">
        <v>5275.09</v>
      </c>
      <c r="D47" s="1">
        <v>5313.27</v>
      </c>
      <c r="E47" s="1">
        <v>5459.04</v>
      </c>
      <c r="F47" s="1">
        <v>5515.94</v>
      </c>
      <c r="I47" s="23" t="s">
        <v>690</v>
      </c>
      <c r="J47" s="8">
        <f t="shared" ref="J47:N47" si="28">B47/$B47</f>
        <v>1</v>
      </c>
      <c r="K47" s="8">
        <f t="shared" si="28"/>
        <v>0.9910385343</v>
      </c>
      <c r="L47" s="8">
        <f t="shared" si="28"/>
        <v>0.9982114643</v>
      </c>
      <c r="M47" s="8">
        <f t="shared" si="28"/>
        <v>1.025597478</v>
      </c>
      <c r="N47" s="8">
        <f t="shared" si="28"/>
        <v>1.036287361</v>
      </c>
    </row>
    <row r="48">
      <c r="A48" s="23" t="s">
        <v>691</v>
      </c>
      <c r="B48" s="1">
        <v>1489.96</v>
      </c>
      <c r="C48" s="1">
        <v>1443.13</v>
      </c>
      <c r="D48" s="1">
        <v>1338.05</v>
      </c>
      <c r="E48" s="1">
        <v>1410.06</v>
      </c>
      <c r="F48" s="1">
        <v>1411.28</v>
      </c>
      <c r="I48" s="23" t="s">
        <v>691</v>
      </c>
      <c r="J48" s="8">
        <f t="shared" ref="J48:N48" si="29">B48/$B48</f>
        <v>1</v>
      </c>
      <c r="K48" s="8">
        <f t="shared" si="29"/>
        <v>0.968569626</v>
      </c>
      <c r="L48" s="8">
        <f t="shared" si="29"/>
        <v>0.8980442428</v>
      </c>
      <c r="M48" s="8">
        <f t="shared" si="29"/>
        <v>0.9463743993</v>
      </c>
      <c r="N48" s="8">
        <f t="shared" si="29"/>
        <v>0.9471932132</v>
      </c>
    </row>
    <row r="49">
      <c r="A49" s="23" t="s">
        <v>692</v>
      </c>
      <c r="B49" s="1">
        <v>4824.53</v>
      </c>
      <c r="C49" s="1">
        <v>4705.33</v>
      </c>
      <c r="D49" s="1">
        <v>4718.19</v>
      </c>
      <c r="E49" s="1">
        <v>5009.37</v>
      </c>
      <c r="F49" s="1">
        <v>5015.43</v>
      </c>
      <c r="I49" s="23" t="s">
        <v>692</v>
      </c>
      <c r="J49" s="8">
        <f t="shared" ref="J49:N49" si="30">B49/$B49</f>
        <v>1</v>
      </c>
      <c r="K49" s="8">
        <f t="shared" si="30"/>
        <v>0.9752929301</v>
      </c>
      <c r="L49" s="8">
        <f t="shared" si="30"/>
        <v>0.9779584747</v>
      </c>
      <c r="M49" s="8">
        <f t="shared" si="30"/>
        <v>1.03831254</v>
      </c>
      <c r="N49" s="8">
        <f t="shared" si="30"/>
        <v>1.039568621</v>
      </c>
    </row>
    <row r="50">
      <c r="A50" s="23" t="s">
        <v>692</v>
      </c>
      <c r="B50" s="1">
        <v>4713.94</v>
      </c>
      <c r="C50" s="1">
        <v>4525.68</v>
      </c>
      <c r="D50" s="1">
        <v>4793.15</v>
      </c>
      <c r="E50" s="1">
        <v>5141.76</v>
      </c>
      <c r="F50" s="1">
        <v>5092.96</v>
      </c>
      <c r="I50" s="23" t="s">
        <v>692</v>
      </c>
      <c r="J50" s="8">
        <f t="shared" ref="J50:N50" si="31">B50/$B50</f>
        <v>1</v>
      </c>
      <c r="K50" s="8">
        <f t="shared" si="31"/>
        <v>0.9600631319</v>
      </c>
      <c r="L50" s="8">
        <f t="shared" si="31"/>
        <v>1.016803353</v>
      </c>
      <c r="M50" s="8">
        <f t="shared" si="31"/>
        <v>1.090756352</v>
      </c>
      <c r="N50" s="8">
        <f t="shared" si="31"/>
        <v>1.080404078</v>
      </c>
    </row>
    <row r="51">
      <c r="A51" s="23" t="s">
        <v>693</v>
      </c>
      <c r="B51" s="1">
        <v>14159.96</v>
      </c>
      <c r="C51" s="1">
        <v>14096.05</v>
      </c>
      <c r="D51" s="1">
        <v>14311.42</v>
      </c>
      <c r="E51" s="1">
        <v>14395.55</v>
      </c>
      <c r="F51" s="1">
        <v>14568.66</v>
      </c>
      <c r="I51" s="23" t="s">
        <v>693</v>
      </c>
      <c r="J51" s="8">
        <f t="shared" ref="J51:N51" si="32">B51/$B51</f>
        <v>1</v>
      </c>
      <c r="K51" s="8">
        <f t="shared" si="32"/>
        <v>0.9954865692</v>
      </c>
      <c r="L51" s="8">
        <f t="shared" si="32"/>
        <v>1.010696358</v>
      </c>
      <c r="M51" s="8">
        <f t="shared" si="32"/>
        <v>1.016637759</v>
      </c>
      <c r="N51" s="8">
        <f t="shared" si="32"/>
        <v>1.028863076</v>
      </c>
    </row>
    <row r="52">
      <c r="A52" s="23" t="s">
        <v>694</v>
      </c>
      <c r="B52" s="1">
        <v>9506.74</v>
      </c>
      <c r="C52" s="1">
        <v>9604.48</v>
      </c>
      <c r="D52" s="1">
        <v>9659.9</v>
      </c>
      <c r="E52" s="1">
        <v>9848.62</v>
      </c>
      <c r="F52" s="1">
        <v>9890.2</v>
      </c>
      <c r="I52" s="23" t="s">
        <v>694</v>
      </c>
      <c r="J52" s="8">
        <f t="shared" ref="J52:N52" si="33">B52/$B52</f>
        <v>1</v>
      </c>
      <c r="K52" s="8">
        <f t="shared" si="33"/>
        <v>1.010281127</v>
      </c>
      <c r="L52" s="8">
        <f t="shared" si="33"/>
        <v>1.016110675</v>
      </c>
      <c r="M52" s="8">
        <f t="shared" si="33"/>
        <v>1.035961854</v>
      </c>
      <c r="N52" s="8">
        <f t="shared" si="33"/>
        <v>1.040335593</v>
      </c>
    </row>
    <row r="53">
      <c r="A53" s="23" t="s">
        <v>695</v>
      </c>
      <c r="B53" s="1">
        <v>7954.54</v>
      </c>
      <c r="C53" s="1">
        <v>7810.59</v>
      </c>
      <c r="D53" s="1">
        <v>7793.68</v>
      </c>
      <c r="E53" s="1">
        <v>8096.61</v>
      </c>
      <c r="F53" s="1">
        <v>8106.07</v>
      </c>
      <c r="I53" s="23" t="s">
        <v>695</v>
      </c>
      <c r="J53" s="8">
        <f t="shared" ref="J53:N53" si="34">B53/$B53</f>
        <v>1</v>
      </c>
      <c r="K53" s="8">
        <f t="shared" si="34"/>
        <v>0.9819034162</v>
      </c>
      <c r="L53" s="8">
        <f t="shared" si="34"/>
        <v>0.9797775861</v>
      </c>
      <c r="M53" s="8">
        <f t="shared" si="34"/>
        <v>1.017860241</v>
      </c>
      <c r="N53" s="8">
        <f t="shared" si="34"/>
        <v>1.019049499</v>
      </c>
    </row>
    <row r="54">
      <c r="A54" s="23" t="s">
        <v>696</v>
      </c>
      <c r="B54" s="1">
        <v>12213.93</v>
      </c>
      <c r="C54" s="1">
        <v>12210.66</v>
      </c>
      <c r="D54" s="1">
        <v>12102.64</v>
      </c>
      <c r="E54" s="1">
        <v>12500.81</v>
      </c>
      <c r="F54" s="1">
        <v>12139.55</v>
      </c>
      <c r="I54" s="23" t="s">
        <v>696</v>
      </c>
      <c r="J54" s="8">
        <f t="shared" ref="J54:N54" si="35">B54/$B54</f>
        <v>1</v>
      </c>
      <c r="K54" s="8">
        <f t="shared" si="35"/>
        <v>0.9997322729</v>
      </c>
      <c r="L54" s="8">
        <f t="shared" si="35"/>
        <v>0.9908882727</v>
      </c>
      <c r="M54" s="8">
        <f t="shared" si="35"/>
        <v>1.023487935</v>
      </c>
      <c r="N54" s="8">
        <f t="shared" si="35"/>
        <v>0.993910232</v>
      </c>
    </row>
    <row r="55">
      <c r="A55" s="23" t="s">
        <v>697</v>
      </c>
      <c r="B55" s="1">
        <v>8351.8</v>
      </c>
      <c r="C55" s="1">
        <v>8250.71</v>
      </c>
      <c r="D55" s="1">
        <v>8333.12</v>
      </c>
      <c r="E55" s="1">
        <v>8466.15</v>
      </c>
      <c r="F55" s="1">
        <v>8443.28</v>
      </c>
      <c r="I55" s="23" t="s">
        <v>697</v>
      </c>
      <c r="J55" s="8">
        <f t="shared" ref="J55:N55" si="36">B55/$B55</f>
        <v>1</v>
      </c>
      <c r="K55" s="8">
        <f t="shared" si="36"/>
        <v>0.9878960224</v>
      </c>
      <c r="L55" s="8">
        <f t="shared" si="36"/>
        <v>0.9977633564</v>
      </c>
      <c r="M55" s="8">
        <f t="shared" si="36"/>
        <v>1.013691659</v>
      </c>
      <c r="N55" s="8">
        <f t="shared" si="36"/>
        <v>1.010953327</v>
      </c>
    </row>
    <row r="56">
      <c r="B56" s="8">
        <f t="shared" ref="B56:F56" si="37">SUM(B39:B55)</f>
        <v>126304.51</v>
      </c>
      <c r="C56" s="8">
        <f t="shared" si="37"/>
        <v>125426.51</v>
      </c>
      <c r="D56" s="8">
        <f t="shared" si="37"/>
        <v>110960.04</v>
      </c>
      <c r="E56" s="8">
        <f t="shared" si="37"/>
        <v>113713.98</v>
      </c>
      <c r="F56" s="8">
        <f t="shared" si="37"/>
        <v>114264.28</v>
      </c>
    </row>
    <row r="57">
      <c r="B57" s="8">
        <f t="shared" ref="B57:F57" si="38">B56/3600</f>
        <v>35.08458611</v>
      </c>
      <c r="C57" s="8">
        <f t="shared" si="38"/>
        <v>34.84069722</v>
      </c>
      <c r="D57" s="8">
        <f t="shared" si="38"/>
        <v>30.82223333</v>
      </c>
      <c r="E57" s="8">
        <f t="shared" si="38"/>
        <v>31.58721667</v>
      </c>
      <c r="F57" s="8">
        <f t="shared" si="38"/>
        <v>31.74007778</v>
      </c>
    </row>
    <row r="62">
      <c r="B62" s="1" t="s">
        <v>677</v>
      </c>
      <c r="C62" s="1" t="s">
        <v>678</v>
      </c>
      <c r="D62" s="1" t="s">
        <v>679</v>
      </c>
      <c r="E62" s="1" t="s">
        <v>680</v>
      </c>
      <c r="F62" s="1" t="s">
        <v>681</v>
      </c>
      <c r="J62" s="1" t="s">
        <v>677</v>
      </c>
      <c r="K62" s="1" t="s">
        <v>678</v>
      </c>
      <c r="L62" s="1" t="s">
        <v>679</v>
      </c>
      <c r="M62" s="1" t="s">
        <v>680</v>
      </c>
      <c r="N62" s="1" t="s">
        <v>681</v>
      </c>
    </row>
    <row r="63">
      <c r="A63" s="23" t="s">
        <v>683</v>
      </c>
      <c r="B63" s="24">
        <v>4891.36</v>
      </c>
      <c r="C63" s="24">
        <v>4914.78</v>
      </c>
      <c r="D63" s="24">
        <v>4206.12</v>
      </c>
      <c r="E63" s="24">
        <v>4221.01</v>
      </c>
      <c r="F63" s="24">
        <v>4539.74</v>
      </c>
      <c r="I63" s="23" t="s">
        <v>683</v>
      </c>
      <c r="J63" s="8">
        <f t="shared" ref="J63:N63" si="39">B63/$B63</f>
        <v>1</v>
      </c>
      <c r="K63" s="8">
        <f t="shared" si="39"/>
        <v>1.004788034</v>
      </c>
      <c r="L63" s="8">
        <f t="shared" si="39"/>
        <v>0.8599080828</v>
      </c>
      <c r="M63" s="8">
        <f t="shared" si="39"/>
        <v>0.862952226</v>
      </c>
      <c r="N63" s="8">
        <f t="shared" si="39"/>
        <v>0.9281140623</v>
      </c>
    </row>
    <row r="64">
      <c r="A64" s="23" t="s">
        <v>689</v>
      </c>
      <c r="B64" s="24">
        <v>18363.98</v>
      </c>
      <c r="C64" s="24">
        <v>18169.0</v>
      </c>
      <c r="D64" s="24">
        <v>10077.15</v>
      </c>
      <c r="E64" s="24">
        <v>10065.91</v>
      </c>
      <c r="F64" s="24">
        <v>10046.12</v>
      </c>
      <c r="I64" s="23" t="s">
        <v>689</v>
      </c>
      <c r="J64" s="8">
        <f t="shared" ref="J64:N64" si="40">B64/$B64</f>
        <v>1</v>
      </c>
      <c r="K64" s="8">
        <f t="shared" si="40"/>
        <v>0.9893824759</v>
      </c>
      <c r="L64" s="8">
        <f t="shared" si="40"/>
        <v>0.5487454245</v>
      </c>
      <c r="M64" s="8">
        <f t="shared" si="40"/>
        <v>0.5481333567</v>
      </c>
      <c r="N64" s="8">
        <f t="shared" si="40"/>
        <v>0.5470557036</v>
      </c>
    </row>
    <row r="66">
      <c r="A66" s="1" t="s">
        <v>674</v>
      </c>
    </row>
    <row r="67">
      <c r="B67" s="1" t="s">
        <v>677</v>
      </c>
      <c r="C67" s="1" t="s">
        <v>678</v>
      </c>
      <c r="D67" s="1" t="s">
        <v>679</v>
      </c>
      <c r="E67" s="1" t="s">
        <v>680</v>
      </c>
      <c r="F67" s="1" t="s">
        <v>681</v>
      </c>
      <c r="J67" s="1" t="s">
        <v>677</v>
      </c>
      <c r="K67" s="1" t="s">
        <v>678</v>
      </c>
      <c r="L67" s="1" t="s">
        <v>679</v>
      </c>
      <c r="M67" s="1" t="s">
        <v>680</v>
      </c>
      <c r="N67" s="1" t="s">
        <v>681</v>
      </c>
    </row>
    <row r="68">
      <c r="A68" s="23" t="s">
        <v>683</v>
      </c>
      <c r="B68" s="1">
        <v>15.56</v>
      </c>
      <c r="C68" s="1">
        <v>15.41</v>
      </c>
      <c r="D68" s="1">
        <v>13.89</v>
      </c>
      <c r="E68" s="1">
        <v>13.23</v>
      </c>
      <c r="F68" s="1">
        <v>15.12</v>
      </c>
      <c r="I68" s="23" t="s">
        <v>683</v>
      </c>
      <c r="J68" s="8">
        <f t="shared" ref="J68:N68" si="41">B68/$B68</f>
        <v>1</v>
      </c>
      <c r="K68" s="8">
        <f t="shared" si="41"/>
        <v>0.9903598972</v>
      </c>
      <c r="L68" s="8">
        <f t="shared" si="41"/>
        <v>0.8926735219</v>
      </c>
      <c r="M68" s="8">
        <f t="shared" si="41"/>
        <v>0.8502570694</v>
      </c>
      <c r="N68" s="8">
        <f t="shared" si="41"/>
        <v>0.971722365</v>
      </c>
    </row>
    <row r="69">
      <c r="A69" s="23" t="s">
        <v>689</v>
      </c>
      <c r="B69" s="1">
        <v>17.31</v>
      </c>
      <c r="C69" s="1">
        <v>17.93</v>
      </c>
      <c r="D69" s="1">
        <v>8.89</v>
      </c>
      <c r="E69" s="1">
        <v>10.07</v>
      </c>
      <c r="F69" s="1">
        <v>9.75</v>
      </c>
      <c r="I69" s="23" t="s">
        <v>689</v>
      </c>
      <c r="J69" s="8">
        <f t="shared" ref="J69:N69" si="42">B69/$B69</f>
        <v>1</v>
      </c>
      <c r="K69" s="8">
        <f t="shared" si="42"/>
        <v>1.035817447</v>
      </c>
      <c r="L69" s="8">
        <f t="shared" si="42"/>
        <v>0.5135759676</v>
      </c>
      <c r="M69" s="8">
        <f t="shared" si="42"/>
        <v>0.5817446563</v>
      </c>
      <c r="N69" s="8">
        <f t="shared" si="42"/>
        <v>0.5632582322</v>
      </c>
    </row>
    <row r="72">
      <c r="I72" s="23" t="s">
        <v>683</v>
      </c>
      <c r="J72" s="1" t="s">
        <v>677</v>
      </c>
      <c r="K72" s="1" t="s">
        <v>678</v>
      </c>
      <c r="L72" s="1" t="s">
        <v>679</v>
      </c>
      <c r="M72" s="1" t="s">
        <v>680</v>
      </c>
      <c r="N72" s="1" t="s">
        <v>681</v>
      </c>
    </row>
    <row r="73">
      <c r="I73" s="1" t="s">
        <v>673</v>
      </c>
      <c r="J73">
        <v>1.0</v>
      </c>
      <c r="K73">
        <v>1.0047880344116973</v>
      </c>
      <c r="L73" s="8">
        <v>0.859908082823591</v>
      </c>
      <c r="M73" s="8">
        <v>0.8629522259657847</v>
      </c>
      <c r="N73" s="8">
        <v>0.9281140623466684</v>
      </c>
    </row>
    <row r="74">
      <c r="I74" s="1" t="s">
        <v>674</v>
      </c>
      <c r="J74" s="8">
        <v>1.0</v>
      </c>
      <c r="K74" s="8">
        <v>0.9903598971722365</v>
      </c>
      <c r="L74" s="8">
        <v>0.8926735218508998</v>
      </c>
      <c r="M74" s="8">
        <v>0.8502570694087404</v>
      </c>
      <c r="N74" s="8">
        <v>0.9717223650385604</v>
      </c>
    </row>
    <row r="76">
      <c r="I76" s="23" t="s">
        <v>689</v>
      </c>
      <c r="J76" s="1" t="s">
        <v>677</v>
      </c>
      <c r="K76" s="1" t="s">
        <v>678</v>
      </c>
      <c r="L76" s="1" t="s">
        <v>679</v>
      </c>
      <c r="M76" s="1" t="s">
        <v>680</v>
      </c>
      <c r="N76" s="1" t="s">
        <v>681</v>
      </c>
    </row>
    <row r="77">
      <c r="I77" s="1" t="s">
        <v>673</v>
      </c>
      <c r="J77">
        <v>1.0</v>
      </c>
      <c r="K77" s="8">
        <v>0.9893824759120844</v>
      </c>
      <c r="L77" s="8">
        <v>0.5487454244668095</v>
      </c>
      <c r="M77" s="8">
        <v>0.5481333567124338</v>
      </c>
      <c r="N77" s="8">
        <v>0.5470557036110909</v>
      </c>
    </row>
    <row r="78">
      <c r="I78" s="1" t="s">
        <v>674</v>
      </c>
      <c r="J78" s="8">
        <v>1.0</v>
      </c>
      <c r="K78" s="8">
        <v>1.0358174465626806</v>
      </c>
      <c r="L78" s="8">
        <v>0.513575967648758</v>
      </c>
      <c r="M78" s="8">
        <v>0.5817446562680532</v>
      </c>
      <c r="N78" s="8">
        <v>0.5632582322357019</v>
      </c>
    </row>
    <row r="82">
      <c r="H82" s="1">
        <v>0.0</v>
      </c>
      <c r="I82" s="8">
        <v>1.0</v>
      </c>
      <c r="J82" s="8">
        <v>1.0</v>
      </c>
    </row>
    <row r="83">
      <c r="H83" s="1">
        <v>1.0</v>
      </c>
      <c r="I83" s="8">
        <v>0.9893824759120844</v>
      </c>
      <c r="J83" s="8">
        <v>1.0358174465626806</v>
      </c>
    </row>
    <row r="84">
      <c r="H84" s="1">
        <v>2.0</v>
      </c>
      <c r="I84" s="8">
        <v>0.5487454244668095</v>
      </c>
      <c r="J84" s="8">
        <v>0.513575967648758</v>
      </c>
    </row>
    <row r="85">
      <c r="H85" s="1">
        <v>3.0</v>
      </c>
      <c r="I85" s="8">
        <v>0.5481333567124338</v>
      </c>
      <c r="J85" s="8">
        <v>0.5817446562680532</v>
      </c>
    </row>
    <row r="86">
      <c r="H86" s="1">
        <v>4.0</v>
      </c>
      <c r="I86" s="8">
        <v>0.5470557036110909</v>
      </c>
      <c r="J86" s="8">
        <v>0.5632582322357019</v>
      </c>
    </row>
  </sheetData>
  <drawing r:id="rId1"/>
</worksheet>
</file>