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_IGNORER_3" sheetId="1" state="visible" r:id="rId3"/>
    <sheet name="LICENCE PRO. 2è-3è-4è ANNEE" sheetId="2" state="visible" r:id="rId4"/>
    <sheet name="LICENCE PRO. 1ère ANNEE" sheetId="3" state="visible" r:id="rId5"/>
    <sheet name="INGENIEUR" sheetId="4" state="visible" r:id="rId6"/>
    <sheet name="A_IGNORER_1" sheetId="5" state="visible" r:id="rId7"/>
    <sheet name="A_IGNORER_2" sheetId="6" state="visible" r:id="rId8"/>
  </sheets>
  <definedNames>
    <definedName function="false" hidden="false" localSheetId="3" name="_xlnm.Print_Area" vbProcedure="false">INGENIEUR!$A$1:$AA$265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<sst xmlns="http://schemas.openxmlformats.org/spreadsheetml/2006/main" count="1681" uniqueCount="1234">
  <si>
    <t xml:space="preserve">LICENCE PROFESSIONNELLE 2020-2021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</si>
  <si>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VEGETALE</t>
    </r>
  </si>
  <si>
    <t xml:space="preserve">3ème Année</t>
  </si>
  <si>
    <t xml:space="preserve">N°</t>
  </si>
  <si>
    <t xml:space="preserve">NOM</t>
  </si>
  <si>
    <t xml:space="preserve">  PRENOMS</t>
  </si>
  <si>
    <t xml:space="preserve">MONT.TOTAL</t>
  </si>
  <si>
    <t xml:space="preserve">MONT.PAYE</t>
  </si>
  <si>
    <t xml:space="preserve">MONT.DÜ</t>
  </si>
  <si>
    <t xml:space="preserve">AGON</t>
  </si>
  <si>
    <t xml:space="preserve">Tatiana</t>
  </si>
  <si>
    <t xml:space="preserve">ALIDOU </t>
  </si>
  <si>
    <t xml:space="preserve">Amidou</t>
  </si>
  <si>
    <t xml:space="preserve">AMOUZOUN </t>
  </si>
  <si>
    <t xml:space="preserve">Emile</t>
  </si>
  <si>
    <t xml:space="preserve">BIO NIGAN </t>
  </si>
  <si>
    <t xml:space="preserve">Kabirou</t>
  </si>
  <si>
    <t xml:space="preserve">GANZO </t>
  </si>
  <si>
    <t xml:space="preserve">Dieu-Donné Togbédji</t>
  </si>
  <si>
    <t xml:space="preserve">GBEGNON </t>
  </si>
  <si>
    <t xml:space="preserve">Rokard</t>
  </si>
  <si>
    <t xml:space="preserve">ISSIAKOU </t>
  </si>
  <si>
    <t xml:space="preserve">Idrissou</t>
  </si>
  <si>
    <t xml:space="preserve">MEDJOLO</t>
  </si>
  <si>
    <t xml:space="preserve">Yédjenou Alphonse</t>
  </si>
  <si>
    <t xml:space="preserve">MONWANOU </t>
  </si>
  <si>
    <t xml:space="preserve">Houénagnon Rémi</t>
  </si>
  <si>
    <t xml:space="preserve">TEKO</t>
  </si>
  <si>
    <t xml:space="preserve">Folly Barthélémy</t>
  </si>
  <si>
    <t xml:space="preserve">BALANCE</t>
  </si>
  <si>
    <t xml:space="preserve">4ème Année</t>
  </si>
  <si>
    <t xml:space="preserve">AMOULE</t>
  </si>
  <si>
    <t xml:space="preserve">A. Odile</t>
  </si>
  <si>
    <t xml:space="preserve">COMBETTO </t>
  </si>
  <si>
    <t xml:space="preserve">Yatté  Montand</t>
  </si>
  <si>
    <t xml:space="preserve">DEGUENONVO </t>
  </si>
  <si>
    <t xml:space="preserve">Sènan Doris Marlyse</t>
  </si>
  <si>
    <t xml:space="preserve">GBIAN </t>
  </si>
  <si>
    <t xml:space="preserve">Gnon Nari Nadia</t>
  </si>
  <si>
    <t xml:space="preserve">GNIMAGNON </t>
  </si>
  <si>
    <t xml:space="preserve">Maurice Serge Roland</t>
  </si>
  <si>
    <t xml:space="preserve">GUIDI Bio </t>
  </si>
  <si>
    <t xml:space="preserve">Imorou</t>
  </si>
  <si>
    <t xml:space="preserve">KOUDJANGNIHOUE </t>
  </si>
  <si>
    <t xml:space="preserve">Devi Aurore Tielle</t>
  </si>
  <si>
    <t xml:space="preserve">SABI SIDI </t>
  </si>
  <si>
    <t xml:space="preserve">Zalfatou</t>
  </si>
  <si>
    <t xml:space="preserve">LOKOSSI </t>
  </si>
  <si>
    <t xml:space="preserve">Franck</t>
  </si>
  <si>
    <t xml:space="preserve">SENOUWA </t>
  </si>
  <si>
    <t xml:space="preserve">Dèwanou Ambroise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</si>
  <si>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CIVIL</t>
    </r>
  </si>
  <si>
    <t xml:space="preserve">ADOKO </t>
  </si>
  <si>
    <t xml:space="preserve">Aristide Akotègnon</t>
  </si>
  <si>
    <t xml:space="preserve">AHOGNISSE </t>
  </si>
  <si>
    <t xml:space="preserve">Ahotondji Franck</t>
  </si>
  <si>
    <t xml:space="preserve">AKOUNKINTODE </t>
  </si>
  <si>
    <t xml:space="preserve">Charles</t>
  </si>
  <si>
    <t xml:space="preserve">ASSOUROKO </t>
  </si>
  <si>
    <t xml:space="preserve">Abraham Théophile</t>
  </si>
  <si>
    <t xml:space="preserve">BABA-YAYA </t>
  </si>
  <si>
    <t xml:space="preserve">Latifou</t>
  </si>
  <si>
    <t xml:space="preserve">AVONON</t>
  </si>
  <si>
    <t xml:space="preserve">N. Serge Cyriaque</t>
  </si>
  <si>
    <t xml:space="preserve">DJOSSOU</t>
  </si>
  <si>
    <t xml:space="preserve">Mahugnon</t>
  </si>
  <si>
    <t xml:space="preserve">CHABI </t>
  </si>
  <si>
    <t xml:space="preserve">Edikou Olouchola Salomon</t>
  </si>
  <si>
    <t xml:space="preserve">EDAH </t>
  </si>
  <si>
    <t xml:space="preserve">Houédéka Esther</t>
  </si>
  <si>
    <t xml:space="preserve">GNAHA </t>
  </si>
  <si>
    <t xml:space="preserve">Aurinx  Joël</t>
  </si>
  <si>
    <t xml:space="preserve">HOUESSINON</t>
  </si>
  <si>
    <t xml:space="preserve">Samson Roland</t>
  </si>
  <si>
    <t xml:space="preserve">HOUNNANKOUN </t>
  </si>
  <si>
    <t xml:space="preserve">Patrice</t>
  </si>
  <si>
    <t xml:space="preserve">KOUIGNADOU </t>
  </si>
  <si>
    <t xml:space="preserve">Sèmansa Sylvanus</t>
  </si>
  <si>
    <t xml:space="preserve">SAGBOHAN </t>
  </si>
  <si>
    <t xml:space="preserve">Dohèto Dieudonné Godwin</t>
  </si>
  <si>
    <t xml:space="preserve">SARE </t>
  </si>
  <si>
    <t xml:space="preserve">Boni Prudence</t>
  </si>
  <si>
    <t xml:space="preserve">SOKA</t>
  </si>
  <si>
    <t xml:space="preserve">Pepin. M.</t>
  </si>
  <si>
    <t xml:space="preserve">YAROU ISSA</t>
  </si>
  <si>
    <t xml:space="preserve">Kora</t>
  </si>
  <si>
    <t xml:space="preserve">ADITE </t>
  </si>
  <si>
    <t xml:space="preserve">David Bénédicte</t>
  </si>
  <si>
    <t xml:space="preserve">ADJAMAÏ </t>
  </si>
  <si>
    <t xml:space="preserve">Norval Frydose Aristide Sènankpon</t>
  </si>
  <si>
    <t xml:space="preserve">AGBOGBA </t>
  </si>
  <si>
    <t xml:space="preserve">Joël</t>
  </si>
  <si>
    <t xml:space="preserve">AGODY </t>
  </si>
  <si>
    <t xml:space="preserve">Hototon Sylvain</t>
  </si>
  <si>
    <t xml:space="preserve">AÏDEGO </t>
  </si>
  <si>
    <t xml:space="preserve">Gildas</t>
  </si>
  <si>
    <t xml:space="preserve">AKOGNON </t>
  </si>
  <si>
    <t xml:space="preserve">Alban H. André</t>
  </si>
  <si>
    <t xml:space="preserve">AYENAN </t>
  </si>
  <si>
    <t xml:space="preserve">Tohouégnon Casimir</t>
  </si>
  <si>
    <t xml:space="preserve">BABADJIHOU </t>
  </si>
  <si>
    <t xml:space="preserve">Maurice Vital</t>
  </si>
  <si>
    <t xml:space="preserve">DEGNIDE </t>
  </si>
  <si>
    <t xml:space="preserve">Vincent</t>
  </si>
  <si>
    <t xml:space="preserve">FANNY</t>
  </si>
  <si>
    <t xml:space="preserve">Y. C.Nestor</t>
  </si>
  <si>
    <t xml:space="preserve">HOUENONGBE </t>
  </si>
  <si>
    <t xml:space="preserve">Hospice</t>
  </si>
  <si>
    <t xml:space="preserve">HOUNKPEVI </t>
  </si>
  <si>
    <t xml:space="preserve">Carnot</t>
  </si>
  <si>
    <t xml:space="preserve">HOUNTON </t>
  </si>
  <si>
    <t xml:space="preserve">Célestin</t>
  </si>
  <si>
    <t xml:space="preserve">KETOUNOU </t>
  </si>
  <si>
    <t xml:space="preserve">Jean Joseph</t>
  </si>
  <si>
    <t xml:space="preserve">KIKI </t>
  </si>
  <si>
    <t xml:space="preserve">Patrick Jean Luc Yénoukounmè</t>
  </si>
  <si>
    <t xml:space="preserve">KOTIN </t>
  </si>
  <si>
    <t xml:space="preserve">S. Lucien</t>
  </si>
  <si>
    <t xml:space="preserve">KOTTIN </t>
  </si>
  <si>
    <t xml:space="preserve">Jules</t>
  </si>
  <si>
    <t xml:space="preserve">MONGBO</t>
  </si>
  <si>
    <t xml:space="preserve">Donald K. S.</t>
  </si>
  <si>
    <t xml:space="preserve">OSSENI </t>
  </si>
  <si>
    <t xml:space="preserve">Osséni</t>
  </si>
  <si>
    <t xml:space="preserve">OUSSA </t>
  </si>
  <si>
    <t xml:space="preserve">Sèyèton Armand</t>
  </si>
  <si>
    <t xml:space="preserve">RADJI </t>
  </si>
  <si>
    <t xml:space="preserve">Faosiyath</t>
  </si>
  <si>
    <t xml:space="preserve">SANNI </t>
  </si>
  <si>
    <t xml:space="preserve">Souaïbou</t>
  </si>
  <si>
    <t xml:space="preserve">SESSOU YAOVI</t>
  </si>
  <si>
    <t xml:space="preserve">Franck Erick</t>
  </si>
  <si>
    <t xml:space="preserve">SOSSOU</t>
  </si>
  <si>
    <t xml:space="preserve">Bessan Amith</t>
  </si>
  <si>
    <t xml:space="preserve">WOROU CODJO </t>
  </si>
  <si>
    <t xml:space="preserve">Sadikou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</si>
  <si>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GENIE ELECTRIQUE</t>
    </r>
  </si>
  <si>
    <t xml:space="preserve"> PRENOMS</t>
  </si>
  <si>
    <t xml:space="preserve">AHOKPA </t>
  </si>
  <si>
    <t xml:space="preserve">Bérénice</t>
  </si>
  <si>
    <t xml:space="preserve">ALODE-GOUDONOUGBO AHOUANDJINOU</t>
  </si>
  <si>
    <t xml:space="preserve">Namonseya Comlan Ghislain Arnaud</t>
  </si>
  <si>
    <t xml:space="preserve">ATCHADE </t>
  </si>
  <si>
    <t xml:space="preserve">Adjiyo Rex Walter</t>
  </si>
  <si>
    <t xml:space="preserve">d’ALMEIDA TOHOUE </t>
  </si>
  <si>
    <t xml:space="preserve">Ayité Wilfrid Narcisse Carlos</t>
  </si>
  <si>
    <t xml:space="preserve">PADONOU</t>
  </si>
  <si>
    <t xml:space="preserve">Justin Prétronil</t>
  </si>
  <si>
    <t xml:space="preserve">DEKPEY </t>
  </si>
  <si>
    <t xml:space="preserve">Kossi Jean Belmondo</t>
  </si>
  <si>
    <t xml:space="preserve">GBEGONNOUDE </t>
  </si>
  <si>
    <t xml:space="preserve">Sèkponmi Colvettye Lydoskina</t>
  </si>
  <si>
    <t xml:space="preserve">GBENOUGA </t>
  </si>
  <si>
    <t xml:space="preserve">Arsène Chérubain</t>
  </si>
  <si>
    <t xml:space="preserve">GNACADJA </t>
  </si>
  <si>
    <t xml:space="preserve">Victor Sègbémabou</t>
  </si>
  <si>
    <t xml:space="preserve">GOUGLA </t>
  </si>
  <si>
    <t xml:space="preserve">Délonou</t>
  </si>
  <si>
    <t xml:space="preserve">HOUNVENOU </t>
  </si>
  <si>
    <t xml:space="preserve">Joinius Kymel Babatundé</t>
  </si>
  <si>
    <t xml:space="preserve">ODOUWO CHOGOLOU </t>
  </si>
  <si>
    <t xml:space="preserve">Adérilan Prosper Hervé</t>
  </si>
  <si>
    <t xml:space="preserve">PRODJINOTHO </t>
  </si>
  <si>
    <t xml:space="preserve">Fiacre Martinien Adébayo</t>
  </si>
  <si>
    <t xml:space="preserve">Bola Afissou</t>
  </si>
  <si>
    <t xml:space="preserve">SOGBOSSI </t>
  </si>
  <si>
    <t xml:space="preserve">Coffi André</t>
  </si>
  <si>
    <t xml:space="preserve">TOVINON </t>
  </si>
  <si>
    <t xml:space="preserve">Zinsou Honoré Jacques</t>
  </si>
  <si>
    <t xml:space="preserve">ABATAN</t>
  </si>
  <si>
    <t xml:space="preserve">Suru José Marius</t>
  </si>
  <si>
    <t xml:space="preserve">ADJE</t>
  </si>
  <si>
    <t xml:space="preserve">Soumoni Bissilola Michelle Camelle</t>
  </si>
  <si>
    <t xml:space="preserve">AGBODOSSINDJI</t>
  </si>
  <si>
    <t xml:space="preserve">Marc Rolland</t>
  </si>
  <si>
    <t xml:space="preserve">AGUINNE</t>
  </si>
  <si>
    <t xml:space="preserve">Sèvèho Fulbert</t>
  </si>
  <si>
    <t xml:space="preserve">AHOMLANTO</t>
  </si>
  <si>
    <t xml:space="preserve">Théophane</t>
  </si>
  <si>
    <t xml:space="preserve">AKPLOGAN</t>
  </si>
  <si>
    <t xml:space="preserve">Dotou Odilon Franck</t>
  </si>
  <si>
    <t xml:space="preserve">ALOFAN</t>
  </si>
  <si>
    <t xml:space="preserve">Jean</t>
  </si>
  <si>
    <t xml:space="preserve">AMAYO</t>
  </si>
  <si>
    <t xml:space="preserve">S. Urbain</t>
  </si>
  <si>
    <t xml:space="preserve">Y. Patrice</t>
  </si>
  <si>
    <t xml:space="preserve">DJIDO</t>
  </si>
  <si>
    <t xml:space="preserve">Codjo Eusèbe Alain</t>
  </si>
  <si>
    <t xml:space="preserve">DJISSO</t>
  </si>
  <si>
    <t xml:space="preserve">Yaovi Serge</t>
  </si>
  <si>
    <t xml:space="preserve">FAMBO</t>
  </si>
  <si>
    <t xml:space="preserve">Pierre </t>
  </si>
  <si>
    <t xml:space="preserve">GBANGOU</t>
  </si>
  <si>
    <t xml:space="preserve">Mouphtaou</t>
  </si>
  <si>
    <t xml:space="preserve">GNIMAVO</t>
  </si>
  <si>
    <t xml:space="preserve">Yélomé Annonciathe</t>
  </si>
  <si>
    <t xml:space="preserve">HONFO</t>
  </si>
  <si>
    <t xml:space="preserve">Kinsou Isidore</t>
  </si>
  <si>
    <t xml:space="preserve">BADOU </t>
  </si>
  <si>
    <t xml:space="preserve">A. Roland</t>
  </si>
  <si>
    <t xml:space="preserve">SAHGUI </t>
  </si>
  <si>
    <t xml:space="preserve">M. Gérard</t>
  </si>
  <si>
    <t xml:space="preserve">SEDJAME</t>
  </si>
  <si>
    <t xml:space="preserve">Alex</t>
  </si>
  <si>
    <t xml:space="preserve">TOKPANOU</t>
  </si>
  <si>
    <t xml:space="preserve">Medard</t>
  </si>
  <si>
    <r>
      <rPr>
        <b val="true"/>
        <i val="true"/>
        <sz val="12"/>
        <rFont val="Calibri"/>
        <family val="0"/>
        <charset val="134"/>
      </rPr>
      <t xml:space="preserve">Option</t>
    </r>
    <r>
      <rPr>
        <b val="true"/>
        <sz val="12"/>
        <rFont val="Calibri"/>
        <family val="0"/>
        <charset val="134"/>
      </rPr>
      <t xml:space="preserve">: </t>
    </r>
    <r>
      <rPr>
        <b val="true"/>
        <u val="single"/>
        <sz val="12"/>
        <rFont val="comic"/>
        <family val="0"/>
        <charset val="134"/>
      </rPr>
      <t xml:space="preserve">HYGIENE ET CONTRÔLE DE QUALITE DES DENREES ALIMENTAIRES</t>
    </r>
  </si>
  <si>
    <t xml:space="preserve">PRENOMS</t>
  </si>
  <si>
    <t xml:space="preserve">AGBIZOUNNON </t>
  </si>
  <si>
    <t xml:space="preserve">Mankponsè Fleurus</t>
  </si>
  <si>
    <t xml:space="preserve">AGOSSOUVO </t>
  </si>
  <si>
    <t xml:space="preserve">Charlemagne</t>
  </si>
  <si>
    <t xml:space="preserve">AKOUTOU</t>
  </si>
  <si>
    <t xml:space="preserve">Mahugnon Fabrice</t>
  </si>
  <si>
    <t xml:space="preserve">HOUNGLOBO </t>
  </si>
  <si>
    <t xml:space="preserve">Egounougbé Ignace</t>
  </si>
  <si>
    <t xml:space="preserve">HOUNKONNOU </t>
  </si>
  <si>
    <t xml:space="preserve">Althonet Alfred</t>
  </si>
  <si>
    <t xml:space="preserve">KINKPONWE </t>
  </si>
  <si>
    <t xml:space="preserve">Kofi Bienvenu</t>
  </si>
  <si>
    <t xml:space="preserve">KOUKPODE </t>
  </si>
  <si>
    <t xml:space="preserve">Ladicilas</t>
  </si>
  <si>
    <t xml:space="preserve">MAHOUNON </t>
  </si>
  <si>
    <t xml:space="preserve">Gbèdolo Charitas Jorfride Chimène</t>
  </si>
  <si>
    <t xml:space="preserve">TOHOZIN </t>
  </si>
  <si>
    <t xml:space="preserve">Cicca Opportune</t>
  </si>
  <si>
    <t xml:space="preserve">ZANNOU </t>
  </si>
  <si>
    <t xml:space="preserve">Gbètoho Gauthier</t>
  </si>
  <si>
    <t xml:space="preserve">ADAM ROUGA </t>
  </si>
  <si>
    <t xml:space="preserve">Kamirou</t>
  </si>
  <si>
    <t xml:space="preserve">AGBONOUKON </t>
  </si>
  <si>
    <t xml:space="preserve">Agossi Julienne</t>
  </si>
  <si>
    <t xml:space="preserve">AGOSSOU </t>
  </si>
  <si>
    <t xml:space="preserve">Hermine Odile Kètomon</t>
  </si>
  <si>
    <t xml:space="preserve">Mahougnon Rosine Francelle</t>
  </si>
  <si>
    <t xml:space="preserve">ASSOGBA </t>
  </si>
  <si>
    <t xml:space="preserve">Maxime Valère Toudonou</t>
  </si>
  <si>
    <t xml:space="preserve">BLECO </t>
  </si>
  <si>
    <t xml:space="preserve">Amedée Gaël</t>
  </si>
  <si>
    <t xml:space="preserve">BOUNIN </t>
  </si>
  <si>
    <t xml:space="preserve">Fousséni</t>
  </si>
  <si>
    <t xml:space="preserve">DJIVOEDO </t>
  </si>
  <si>
    <t xml:space="preserve">Gisèle</t>
  </si>
  <si>
    <t xml:space="preserve">DJOGBEDE </t>
  </si>
  <si>
    <t xml:space="preserve">Nonhouégnon</t>
  </si>
  <si>
    <t xml:space="preserve">ELISHA </t>
  </si>
  <si>
    <t xml:space="preserve">Ginette Floris Ablanvi</t>
  </si>
  <si>
    <t xml:space="preserve">GAZARD </t>
  </si>
  <si>
    <t xml:space="preserve">Hilda Nesta Biova</t>
  </si>
  <si>
    <t xml:space="preserve">VIATONOU </t>
  </si>
  <si>
    <t xml:space="preserve">Dossa Albert</t>
  </si>
  <si>
    <t xml:space="preserve">VILON GUEZO</t>
  </si>
  <si>
    <t xml:space="preserve">S. Frise Moréas</t>
  </si>
  <si>
    <t xml:space="preserve">YABI </t>
  </si>
  <si>
    <t xml:space="preserve">Olabiyi Bérenger Roméo</t>
  </si>
  <si>
    <t xml:space="preserve">ZOUTOUGOU </t>
  </si>
  <si>
    <t xml:space="preserve">Odile</t>
  </si>
  <si>
    <r>
      <rPr>
        <b val="true"/>
        <i val="true"/>
        <sz val="12"/>
        <rFont val="Calibri"/>
        <family val="0"/>
        <charset val="134"/>
      </rPr>
      <t xml:space="preserve">Option</t>
    </r>
    <r>
      <rPr>
        <b val="true"/>
        <sz val="12"/>
        <rFont val="Calibri"/>
        <family val="0"/>
        <charset val="134"/>
      </rPr>
      <t xml:space="preserve">: </t>
    </r>
    <r>
      <rPr>
        <b val="true"/>
        <u val="single"/>
        <sz val="12"/>
        <rFont val="comic"/>
        <family val="0"/>
        <charset val="134"/>
      </rPr>
      <t xml:space="preserve">ANALYSE BIOMEDICALE</t>
    </r>
  </si>
  <si>
    <t xml:space="preserve">Léonard</t>
  </si>
  <si>
    <t xml:space="preserve">AHOKOUN </t>
  </si>
  <si>
    <t xml:space="preserve">Didier</t>
  </si>
  <si>
    <t xml:space="preserve">BAWA </t>
  </si>
  <si>
    <t xml:space="preserve">Alassane</t>
  </si>
  <si>
    <t xml:space="preserve">BOCHEKPO </t>
  </si>
  <si>
    <t xml:space="preserve">Sènan Elodie Gloria</t>
  </si>
  <si>
    <t xml:space="preserve">DONOUVOSSI </t>
  </si>
  <si>
    <t xml:space="preserve">Sèdjro Olivia Yolande</t>
  </si>
  <si>
    <t xml:space="preserve">DOSSA </t>
  </si>
  <si>
    <t xml:space="preserve">Bidou Isabelle</t>
  </si>
  <si>
    <t xml:space="preserve">GNONLONFOUN </t>
  </si>
  <si>
    <t xml:space="preserve">Tovidakou Sèdogbo Junior Alain</t>
  </si>
  <si>
    <t xml:space="preserve">HODONOU </t>
  </si>
  <si>
    <t xml:space="preserve">Bignon Ifédé Zacharie</t>
  </si>
  <si>
    <t xml:space="preserve">HOUESSOU</t>
  </si>
  <si>
    <t xml:space="preserve">Ayaba Sabine</t>
  </si>
  <si>
    <t xml:space="preserve">HOUNYEME </t>
  </si>
  <si>
    <t xml:space="preserve">Djidjoho Xavier</t>
  </si>
  <si>
    <t xml:space="preserve">MEDEZO </t>
  </si>
  <si>
    <t xml:space="preserve">Sèdégnon Pamphile Sylvestre</t>
  </si>
  <si>
    <t xml:space="preserve">SERO ANDRE  </t>
  </si>
  <si>
    <t xml:space="preserve">Worou Thomas</t>
  </si>
  <si>
    <t xml:space="preserve">VIGAN</t>
  </si>
  <si>
    <t xml:space="preserve">Option: Nutrition et Technologie Alimentaire </t>
  </si>
  <si>
    <t xml:space="preserve">AGBODJOGBE</t>
  </si>
  <si>
    <t xml:space="preserve">Olanikè Imabelle P.</t>
  </si>
  <si>
    <t xml:space="preserve">AKANNI </t>
  </si>
  <si>
    <t xml:space="preserve">Wahab</t>
  </si>
  <si>
    <t xml:space="preserve">ASSANI</t>
  </si>
  <si>
    <t xml:space="preserve">Samirath</t>
  </si>
  <si>
    <t xml:space="preserve">BAMIGBADE </t>
  </si>
  <si>
    <t xml:space="preserve">Adédjokè Ghislaine</t>
  </si>
  <si>
    <t xml:space="preserve">do REGO Lucie </t>
  </si>
  <si>
    <t xml:space="preserve">Mathilde Rosine</t>
  </si>
  <si>
    <t xml:space="preserve">FAGNON </t>
  </si>
  <si>
    <t xml:space="preserve">Florence Marie</t>
  </si>
  <si>
    <t xml:space="preserve">GBAGUIDI </t>
  </si>
  <si>
    <t xml:space="preserve">Eve Mondodé</t>
  </si>
  <si>
    <t xml:space="preserve">HACHEME </t>
  </si>
  <si>
    <t xml:space="preserve">Caroline</t>
  </si>
  <si>
    <t xml:space="preserve">HOUNTCHEGNON </t>
  </si>
  <si>
    <t xml:space="preserve">Krystel Carolle S.</t>
  </si>
  <si>
    <t xml:space="preserve">KEKE </t>
  </si>
  <si>
    <t xml:space="preserve">Noutin Kévin</t>
  </si>
  <si>
    <t xml:space="preserve">LALEYE </t>
  </si>
  <si>
    <t xml:space="preserve">Bonin Omotola Henriette</t>
  </si>
  <si>
    <t xml:space="preserve">LEGBA </t>
  </si>
  <si>
    <t xml:space="preserve">Marie Noël</t>
  </si>
  <si>
    <t xml:space="preserve">LINSOUSSI </t>
  </si>
  <si>
    <t xml:space="preserve">Gbènami Célestine</t>
  </si>
  <si>
    <t xml:space="preserve">POSSOU </t>
  </si>
  <si>
    <t xml:space="preserve">Fifamè Fortunée Clémence</t>
  </si>
  <si>
    <t xml:space="preserve">SARANA  </t>
  </si>
  <si>
    <t xml:space="preserve">Mariam</t>
  </si>
  <si>
    <t xml:space="preserve">SOUMAHO </t>
  </si>
  <si>
    <t xml:space="preserve">Mireille Aurélie</t>
  </si>
  <si>
    <t xml:space="preserve">WOROU </t>
  </si>
  <si>
    <t xml:space="preserve">Yèba Conforte</t>
  </si>
  <si>
    <t xml:space="preserve">ADAM BABA-BODY </t>
  </si>
  <si>
    <t xml:space="preserve">Tamsiratou</t>
  </si>
  <si>
    <t xml:space="preserve">ADJAHO </t>
  </si>
  <si>
    <t xml:space="preserve">Ginette Ayaba Rolande</t>
  </si>
  <si>
    <t xml:space="preserve">ADJALLALA </t>
  </si>
  <si>
    <t xml:space="preserve">Georgette Eléonore</t>
  </si>
  <si>
    <t xml:space="preserve">ADJANON </t>
  </si>
  <si>
    <t xml:space="preserve">Afiavi Reine</t>
  </si>
  <si>
    <t xml:space="preserve">AGBOTON</t>
  </si>
  <si>
    <t xml:space="preserve">Sidonie Anne Sourou</t>
  </si>
  <si>
    <t xml:space="preserve">AGUIAR </t>
  </si>
  <si>
    <t xml:space="preserve">Nonvignon Priscille Ella Amour</t>
  </si>
  <si>
    <t xml:space="preserve">AHANGBE </t>
  </si>
  <si>
    <t xml:space="preserve">Fidèle</t>
  </si>
  <si>
    <t xml:space="preserve">AHUIASSOU  </t>
  </si>
  <si>
    <t xml:space="preserve">Sèwalin Anne-Marie Grâce</t>
  </si>
  <si>
    <t xml:space="preserve">AÏDEGO  </t>
  </si>
  <si>
    <t xml:space="preserve">Sèwanou Stanislas</t>
  </si>
  <si>
    <t xml:space="preserve">AKELE </t>
  </si>
  <si>
    <t xml:space="preserve">Noël Nounagnon</t>
  </si>
  <si>
    <t xml:space="preserve">ALAZA  </t>
  </si>
  <si>
    <t xml:space="preserve">Djalilatou</t>
  </si>
  <si>
    <t xml:space="preserve">AMASSIWAN </t>
  </si>
  <si>
    <t xml:space="preserve">Alihossi Berthe Thérèse</t>
  </si>
  <si>
    <t xml:space="preserve">AZATASSOU </t>
  </si>
  <si>
    <t xml:space="preserve">Delphine</t>
  </si>
  <si>
    <t xml:space="preserve">BATCHO </t>
  </si>
  <si>
    <t xml:space="preserve">A. I. Chantal</t>
  </si>
  <si>
    <t xml:space="preserve">BINAZ0N</t>
  </si>
  <si>
    <t xml:space="preserve">Missidou Henri Dohoue</t>
  </si>
  <si>
    <t xml:space="preserve">BOHOUN </t>
  </si>
  <si>
    <t xml:space="preserve">Sempè Aude</t>
  </si>
  <si>
    <t xml:space="preserve">BOSSOU </t>
  </si>
  <si>
    <t xml:space="preserve">Edwige</t>
  </si>
  <si>
    <t xml:space="preserve">CODJA </t>
  </si>
  <si>
    <t xml:space="preserve">Adélaïde Houndéma</t>
  </si>
  <si>
    <t xml:space="preserve">COFFY </t>
  </si>
  <si>
    <t xml:space="preserve">Prisca  Fifamey</t>
  </si>
  <si>
    <t xml:space="preserve">COMLANVI </t>
  </si>
  <si>
    <t xml:space="preserve">Ablawa Armellia Nancy</t>
  </si>
  <si>
    <t xml:space="preserve">DANGBE </t>
  </si>
  <si>
    <t xml:space="preserve">Houéfa Huguette Ghislaine</t>
  </si>
  <si>
    <t xml:space="preserve">DENADI</t>
  </si>
  <si>
    <t xml:space="preserve">Sènami Lydie Edith</t>
  </si>
  <si>
    <t xml:space="preserve">DENADI  </t>
  </si>
  <si>
    <t xml:space="preserve">Pierrette</t>
  </si>
  <si>
    <t xml:space="preserve">DOMINGO </t>
  </si>
  <si>
    <t xml:space="preserve">Vihotogbé Lucresse Laurence</t>
  </si>
  <si>
    <t xml:space="preserve">ETEKA </t>
  </si>
  <si>
    <t xml:space="preserve">Tinikowa Prudencia Doris</t>
  </si>
  <si>
    <t xml:space="preserve">FANDI </t>
  </si>
  <si>
    <t xml:space="preserve">Oboubé Olivia</t>
  </si>
  <si>
    <t xml:space="preserve">FIDEMATIN </t>
  </si>
  <si>
    <t xml:space="preserve">Gbèdohouèdé Vital</t>
  </si>
  <si>
    <t xml:space="preserve">FOURDI </t>
  </si>
  <si>
    <t xml:space="preserve">Séïdou Pierre Damien</t>
  </si>
  <si>
    <t xml:space="preserve">GANSIMIN </t>
  </si>
  <si>
    <t xml:space="preserve">Sêkimonwan Vincent</t>
  </si>
  <si>
    <t xml:space="preserve">GOUKPANIAN  </t>
  </si>
  <si>
    <t xml:space="preserve">Germain</t>
  </si>
  <si>
    <t xml:space="preserve">HOUEDE </t>
  </si>
  <si>
    <t xml:space="preserve">Angèle</t>
  </si>
  <si>
    <t xml:space="preserve">HOUNZANDJI </t>
  </si>
  <si>
    <t xml:space="preserve">Sèmèvo Chantale</t>
  </si>
  <si>
    <t xml:space="preserve">KOUCHORO </t>
  </si>
  <si>
    <t xml:space="preserve">Hovoèdo Achabi Falilath</t>
  </si>
  <si>
    <t xml:space="preserve">KOUKPO </t>
  </si>
  <si>
    <t xml:space="preserve">Agnihonsi Agossino Angèle</t>
  </si>
  <si>
    <t xml:space="preserve">KOULO </t>
  </si>
  <si>
    <t xml:space="preserve">Hermine Fernande</t>
  </si>
  <si>
    <t xml:space="preserve">KOURA </t>
  </si>
  <si>
    <t xml:space="preserve">Marceline</t>
  </si>
  <si>
    <t xml:space="preserve">KPOKPOYA </t>
  </si>
  <si>
    <t xml:space="preserve">A. M. Josiane</t>
  </si>
  <si>
    <t xml:space="preserve">LOKO </t>
  </si>
  <si>
    <t xml:space="preserve">Carôle Viho</t>
  </si>
  <si>
    <t xml:space="preserve">MADOU </t>
  </si>
  <si>
    <t xml:space="preserve">Monsohi Hélène</t>
  </si>
  <si>
    <t xml:space="preserve">MEHOU </t>
  </si>
  <si>
    <t xml:space="preserve">Edjrossè Félicité</t>
  </si>
  <si>
    <t xml:space="preserve">MEKPO </t>
  </si>
  <si>
    <t xml:space="preserve">Adjowavi Blandine</t>
  </si>
  <si>
    <t xml:space="preserve">ODJO </t>
  </si>
  <si>
    <t xml:space="preserve">SANNY </t>
  </si>
  <si>
    <t xml:space="preserve">Geneviève Abodourin</t>
  </si>
  <si>
    <t xml:space="preserve">SANOUSSI </t>
  </si>
  <si>
    <t xml:space="preserve">Adjokè Latifatou</t>
  </si>
  <si>
    <t xml:space="preserve">SEGBEDJI </t>
  </si>
  <si>
    <t xml:space="preserve">SINGBO </t>
  </si>
  <si>
    <t xml:space="preserve">Missimahu Fidélia Valérie</t>
  </si>
  <si>
    <t xml:space="preserve">SOUROU </t>
  </si>
  <si>
    <t xml:space="preserve">Jacqueline Penty Miton</t>
  </si>
  <si>
    <t xml:space="preserve">TASSI</t>
  </si>
  <si>
    <t xml:space="preserve">Neully Euridice Alice</t>
  </si>
  <si>
    <t xml:space="preserve">TOFFA </t>
  </si>
  <si>
    <t xml:space="preserve">Christelle Yvette</t>
  </si>
  <si>
    <t xml:space="preserve">TOKOUZAN </t>
  </si>
  <si>
    <t xml:space="preserve">Eloïse</t>
  </si>
  <si>
    <t xml:space="preserve">TOSSOU</t>
  </si>
  <si>
    <t xml:space="preserve">Carroline</t>
  </si>
  <si>
    <t xml:space="preserve">VODOUNNOU </t>
  </si>
  <si>
    <t xml:space="preserve">Sèho Sadok Roméo</t>
  </si>
  <si>
    <t xml:space="preserve">WELE PASCAL </t>
  </si>
  <si>
    <t xml:space="preserve">Anne</t>
  </si>
  <si>
    <r>
      <rPr>
        <b val="true"/>
        <i val="true"/>
        <sz val="12"/>
        <rFont val="Calibri"/>
        <family val="0"/>
        <charset val="134"/>
      </rPr>
      <t xml:space="preserve">Option</t>
    </r>
    <r>
      <rPr>
        <b val="true"/>
        <sz val="12"/>
        <rFont val="Calibri"/>
        <family val="0"/>
        <charset val="134"/>
      </rPr>
      <t xml:space="preserve">: </t>
    </r>
    <r>
      <rPr>
        <b val="true"/>
        <u val="single"/>
        <sz val="12"/>
        <rFont val="comic"/>
        <family val="0"/>
        <charset val="134"/>
      </rPr>
      <t xml:space="preserve">PRODUCTION ET SANTE ANIMALE</t>
    </r>
  </si>
  <si>
    <t xml:space="preserve">ADJIBODOU</t>
  </si>
  <si>
    <t xml:space="preserve">Fidjrossè Scolastique Florence</t>
  </si>
  <si>
    <t xml:space="preserve">AÏSSAN </t>
  </si>
  <si>
    <t xml:space="preserve">Fabrice</t>
  </si>
  <si>
    <t xml:space="preserve">BANON </t>
  </si>
  <si>
    <t xml:space="preserve">Vinamblo Judicael</t>
  </si>
  <si>
    <t xml:space="preserve">EDESSOU </t>
  </si>
  <si>
    <t xml:space="preserve">Bidossessi Protus Milence</t>
  </si>
  <si>
    <t xml:space="preserve">GBAGUIDI</t>
  </si>
  <si>
    <t xml:space="preserve">Quirin U.</t>
  </si>
  <si>
    <t xml:space="preserve">GOUNDJO </t>
  </si>
  <si>
    <t xml:space="preserve">Yélognissè Restarick</t>
  </si>
  <si>
    <t xml:space="preserve">HOUNTON  </t>
  </si>
  <si>
    <t xml:space="preserve">Houénonko Jeannette</t>
  </si>
  <si>
    <t xml:space="preserve">HOUNVIDE </t>
  </si>
  <si>
    <t xml:space="preserve">Nonvidé Ezéchiel Léonce</t>
  </si>
  <si>
    <t xml:space="preserve">KOUSSIHOUEDE </t>
  </si>
  <si>
    <t xml:space="preserve">H. Innocent Jules</t>
  </si>
  <si>
    <t xml:space="preserve">LINKPEHOUN </t>
  </si>
  <si>
    <t xml:space="preserve">Coovi Jonas</t>
  </si>
  <si>
    <t xml:space="preserve">SALAOU </t>
  </si>
  <si>
    <t xml:space="preserve">Waliou</t>
  </si>
  <si>
    <t xml:space="preserve">YESSOU</t>
  </si>
  <si>
    <t xml:space="preserve">Hermione</t>
  </si>
  <si>
    <t xml:space="preserve">YACOUTO </t>
  </si>
  <si>
    <t xml:space="preserve">Djou Song</t>
  </si>
  <si>
    <r>
      <rPr>
        <b val="true"/>
        <i val="true"/>
        <sz val="12"/>
        <rFont val="Calibri"/>
        <family val="0"/>
        <charset val="134"/>
      </rPr>
      <t xml:space="preserve">Option</t>
    </r>
    <r>
      <rPr>
        <b val="true"/>
        <sz val="12"/>
        <rFont val="Calibri"/>
        <family val="0"/>
        <charset val="134"/>
      </rPr>
      <t xml:space="preserve">: </t>
    </r>
    <r>
      <rPr>
        <b val="true"/>
        <u val="single"/>
        <sz val="12"/>
        <rFont val="comic"/>
        <family val="0"/>
        <charset val="134"/>
      </rPr>
      <t xml:space="preserve">GEOMETRE TOPOGRAPHE</t>
    </r>
  </si>
  <si>
    <t xml:space="preserve">AHONON</t>
  </si>
  <si>
    <t xml:space="preserve">Raoul David</t>
  </si>
  <si>
    <t xml:space="preserve">AIVODJI </t>
  </si>
  <si>
    <t xml:space="preserve">Sètondji Adolphe Tchognon</t>
  </si>
  <si>
    <t xml:space="preserve">AWOYODO </t>
  </si>
  <si>
    <t xml:space="preserve">Sossou Anselme</t>
  </si>
  <si>
    <t xml:space="preserve">BAKOU</t>
  </si>
  <si>
    <t xml:space="preserve">Nimaoua Germain </t>
  </si>
  <si>
    <t xml:space="preserve">DAGBEKPO</t>
  </si>
  <si>
    <t xml:space="preserve">B. Albert</t>
  </si>
  <si>
    <t xml:space="preserve">DEGLA</t>
  </si>
  <si>
    <t xml:space="preserve">Aouagou Modeste </t>
  </si>
  <si>
    <t xml:space="preserve">GBOSSOUH</t>
  </si>
  <si>
    <t xml:space="preserve">Assiongbon Awoumé</t>
  </si>
  <si>
    <t xml:space="preserve">Armel Bioguste</t>
  </si>
  <si>
    <t xml:space="preserve">KINKPON</t>
  </si>
  <si>
    <t xml:space="preserve">Vignon Armand </t>
  </si>
  <si>
    <t xml:space="preserve">LIKPETE </t>
  </si>
  <si>
    <t xml:space="preserve">Sèminvo Patrice</t>
  </si>
  <si>
    <t xml:space="preserve">NOBIME</t>
  </si>
  <si>
    <t xml:space="preserve">Eustache Mathieu </t>
  </si>
  <si>
    <t xml:space="preserve">OKE </t>
  </si>
  <si>
    <t xml:space="preserve">Chabi  Adjamossi Sekundayo Romaric</t>
  </si>
  <si>
    <t xml:space="preserve">SOMADOGANHOU </t>
  </si>
  <si>
    <t xml:space="preserve">José</t>
  </si>
  <si>
    <t xml:space="preserve">SONON</t>
  </si>
  <si>
    <t xml:space="preserve">Koffi Narcisse </t>
  </si>
  <si>
    <t xml:space="preserve">VODOUNOU</t>
  </si>
  <si>
    <t xml:space="preserve">Audrey Primaël Wilfran</t>
  </si>
  <si>
    <t xml:space="preserve">AÏDONOUGBO </t>
  </si>
  <si>
    <t xml:space="preserve">Fagbédji Martial</t>
  </si>
  <si>
    <t xml:space="preserve">ALOKPOGNANDJI </t>
  </si>
  <si>
    <t xml:space="preserve">Victorien Noudéhouénou Françis</t>
  </si>
  <si>
    <t xml:space="preserve">BAMPO</t>
  </si>
  <si>
    <t xml:space="preserve">Augustin</t>
  </si>
  <si>
    <t xml:space="preserve">GBOSSOU</t>
  </si>
  <si>
    <t xml:space="preserve">Marc Mahougnon</t>
  </si>
  <si>
    <t xml:space="preserve">GOSSOH </t>
  </si>
  <si>
    <t xml:space="preserve">Oscars</t>
  </si>
  <si>
    <t xml:space="preserve">HOUANKE</t>
  </si>
  <si>
    <t xml:space="preserve">Luc</t>
  </si>
  <si>
    <t xml:space="preserve">TOKPOLEDO</t>
  </si>
  <si>
    <t xml:space="preserve">S. Herman</t>
  </si>
  <si>
    <t xml:space="preserve">EGOUDJOBI</t>
  </si>
  <si>
    <t xml:space="preserve">Thierry</t>
  </si>
  <si>
    <t xml:space="preserve">VODEME </t>
  </si>
  <si>
    <t xml:space="preserve">Dalmas Franck</t>
  </si>
  <si>
    <t xml:space="preserve">VODOUNOU </t>
  </si>
  <si>
    <t xml:space="preserve">S. Vianney O.</t>
  </si>
  <si>
    <t xml:space="preserve">HOUNDEKPONDJI</t>
  </si>
  <si>
    <t xml:space="preserve">Martin Brice </t>
  </si>
  <si>
    <r>
      <rPr>
        <b val="true"/>
        <i val="true"/>
        <sz val="12"/>
        <rFont val="Calibri"/>
        <family val="0"/>
        <charset val="134"/>
      </rPr>
      <t xml:space="preserve">Option</t>
    </r>
    <r>
      <rPr>
        <b val="true"/>
        <sz val="12"/>
        <rFont val="Calibri"/>
        <family val="0"/>
        <charset val="134"/>
      </rPr>
      <t xml:space="preserve">: </t>
    </r>
    <r>
      <rPr>
        <b val="true"/>
        <u val="single"/>
        <sz val="12"/>
        <rFont val="comic"/>
        <family val="0"/>
        <charset val="134"/>
      </rPr>
      <t xml:space="preserve">HYGRAULIQUE</t>
    </r>
  </si>
  <si>
    <t xml:space="preserve">ADJAHOU </t>
  </si>
  <si>
    <t xml:space="preserve">Sylviane Gemma Mingnansan</t>
  </si>
  <si>
    <t xml:space="preserve">BOUKARI </t>
  </si>
  <si>
    <t xml:space="preserve">Fataou</t>
  </si>
  <si>
    <t xml:space="preserve">HOUNKPE </t>
  </si>
  <si>
    <t xml:space="preserve">Pascal Kouassi Moïse</t>
  </si>
  <si>
    <t xml:space="preserve">OGOUYANDJOU </t>
  </si>
  <si>
    <t xml:space="preserve">Olabissi Serge Arsène</t>
  </si>
  <si>
    <t xml:space="preserve">SEVI </t>
  </si>
  <si>
    <t xml:space="preserve">Lionel Yaovi Prime</t>
  </si>
  <si>
    <t xml:space="preserve">SUANON OROU KERI</t>
  </si>
  <si>
    <t xml:space="preserve">Madjidou</t>
  </si>
  <si>
    <t xml:space="preserve">YAROU </t>
  </si>
  <si>
    <t xml:space="preserve">M. Fadel</t>
  </si>
  <si>
    <r>
      <rPr>
        <b val="true"/>
        <i val="true"/>
        <sz val="12"/>
        <rFont val="Calibri"/>
        <family val="0"/>
        <charset val="134"/>
      </rPr>
      <t xml:space="preserve">Option</t>
    </r>
    <r>
      <rPr>
        <b val="true"/>
        <sz val="12"/>
        <rFont val="Calibri"/>
        <family val="0"/>
        <charset val="134"/>
      </rPr>
      <t xml:space="preserve">: </t>
    </r>
    <r>
      <rPr>
        <b val="true"/>
        <u val="single"/>
        <sz val="12"/>
        <rFont val="comic"/>
        <family val="0"/>
        <charset val="134"/>
      </rPr>
      <t xml:space="preserve">MAINTENANCE INDUSTRIELLE</t>
    </r>
  </si>
  <si>
    <t xml:space="preserve">ADAM </t>
  </si>
  <si>
    <t xml:space="preserve">Nourou</t>
  </si>
  <si>
    <t xml:space="preserve">ADJOHOU </t>
  </si>
  <si>
    <t xml:space="preserve">Kèbo Herbert Coffi</t>
  </si>
  <si>
    <t xml:space="preserve">AKPANHOSSOU </t>
  </si>
  <si>
    <t xml:space="preserve">Mèdétongnon Bruno</t>
  </si>
  <si>
    <t xml:space="preserve">DAH-ALAHANON </t>
  </si>
  <si>
    <t xml:space="preserve">Houénagnon Achile</t>
  </si>
  <si>
    <t xml:space="preserve">DANSOU </t>
  </si>
  <si>
    <t xml:space="preserve">Enagnon Rodrigue Jos</t>
  </si>
  <si>
    <t xml:space="preserve">DJOSSOU </t>
  </si>
  <si>
    <t xml:space="preserve">Jawou Oméga</t>
  </si>
  <si>
    <t xml:space="preserve">GANDAHO </t>
  </si>
  <si>
    <t xml:space="preserve">Christian Romuald Ghislain Sètondji</t>
  </si>
  <si>
    <t xml:space="preserve">HOUETO </t>
  </si>
  <si>
    <t xml:space="preserve">Dona Pamphile Gédéon</t>
  </si>
  <si>
    <t xml:space="preserve">OREKAN</t>
  </si>
  <si>
    <t xml:space="preserve">O. Rosine Hermine</t>
  </si>
  <si>
    <t xml:space="preserve">TOTIN </t>
  </si>
  <si>
    <t xml:space="preserve">Sévérin</t>
  </si>
  <si>
    <t xml:space="preserve">                                                                                                                                                                                                                       </t>
  </si>
  <si>
    <t xml:space="preserve">2ème Année</t>
  </si>
  <si>
    <t xml:space="preserve">AHOSSI </t>
  </si>
  <si>
    <t xml:space="preserve">G. Ghislain</t>
  </si>
  <si>
    <t xml:space="preserve">AIDOZIN</t>
  </si>
  <si>
    <t xml:space="preserve">Samuel</t>
  </si>
  <si>
    <t xml:space="preserve">ADJAHOUINOU </t>
  </si>
  <si>
    <t xml:space="preserve">J. Perside</t>
  </si>
  <si>
    <t xml:space="preserve">BATCHO</t>
  </si>
  <si>
    <t xml:space="preserve">K. Hospice</t>
  </si>
  <si>
    <t xml:space="preserve">BONI</t>
  </si>
  <si>
    <t xml:space="preserve">Samsiatou</t>
  </si>
  <si>
    <t xml:space="preserve">MAMA </t>
  </si>
  <si>
    <t xml:space="preserve">Abdoul Kader</t>
  </si>
  <si>
    <t xml:space="preserve">MOUMOUNI</t>
  </si>
  <si>
    <t xml:space="preserve">P. Abdoulaye</t>
  </si>
  <si>
    <t xml:space="preserve">WINSOU</t>
  </si>
  <si>
    <t xml:space="preserve">Valentin Janvier</t>
  </si>
  <si>
    <t xml:space="preserve">ABOH</t>
  </si>
  <si>
    <t xml:space="preserve">Toussaint</t>
  </si>
  <si>
    <t xml:space="preserve">ADAM ALASSANE</t>
  </si>
  <si>
    <t xml:space="preserve">Séïbou</t>
  </si>
  <si>
    <t xml:space="preserve">ADOUGOUNDE</t>
  </si>
  <si>
    <t xml:space="preserve">Amouzoun Clavaire Benoît</t>
  </si>
  <si>
    <t xml:space="preserve">AGBESSI</t>
  </si>
  <si>
    <t xml:space="preserve">Siavi Honoré</t>
  </si>
  <si>
    <t xml:space="preserve">AGBESSINOU</t>
  </si>
  <si>
    <t xml:space="preserve">Coffi Yves Bernardin</t>
  </si>
  <si>
    <t xml:space="preserve">AHOUANGNIMON</t>
  </si>
  <si>
    <t xml:space="preserve">Adjimon Denis</t>
  </si>
  <si>
    <t xml:space="preserve">G. Isaï</t>
  </si>
  <si>
    <t xml:space="preserve">ALIDAGBE</t>
  </si>
  <si>
    <t xml:space="preserve">Biwègnon Elisée Wilfrid</t>
  </si>
  <si>
    <t xml:space="preserve">AMOUSSOU</t>
  </si>
  <si>
    <t xml:space="preserve">Kocou Simplice</t>
  </si>
  <si>
    <t xml:space="preserve">AOUTCHEME</t>
  </si>
  <si>
    <t xml:space="preserve">Gnonlonfou Joël Arnaud</t>
  </si>
  <si>
    <t xml:space="preserve">ASSONGBA</t>
  </si>
  <si>
    <t xml:space="preserve">André Urbain</t>
  </si>
  <si>
    <t xml:space="preserve">AYENA</t>
  </si>
  <si>
    <t xml:space="preserve">Wadè Bernice</t>
  </si>
  <si>
    <t xml:space="preserve">BAMAGNAN</t>
  </si>
  <si>
    <t xml:space="preserve">C. René Boris</t>
  </si>
  <si>
    <t xml:space="preserve">BAMONGNI</t>
  </si>
  <si>
    <t xml:space="preserve">Abdou Waliou</t>
  </si>
  <si>
    <t xml:space="preserve">Abraham</t>
  </si>
  <si>
    <t xml:space="preserve">BONOU</t>
  </si>
  <si>
    <t xml:space="preserve">Sèdomon Sébastien</t>
  </si>
  <si>
    <t xml:space="preserve">Tankpinnou Valentin</t>
  </si>
  <si>
    <t xml:space="preserve">GNONHOUE</t>
  </si>
  <si>
    <t xml:space="preserve">Hugues Cossi Sèdjro</t>
  </si>
  <si>
    <t xml:space="preserve">HOUNDOMEFO</t>
  </si>
  <si>
    <t xml:space="preserve">Gbènoukpo Richard</t>
  </si>
  <si>
    <t xml:space="preserve">HOUNKPEDAHO</t>
  </si>
  <si>
    <t xml:space="preserve">Comlan Ulrich Amour</t>
  </si>
  <si>
    <t xml:space="preserve">KPOSSILANDE</t>
  </si>
  <si>
    <t xml:space="preserve">K. Athanase</t>
  </si>
  <si>
    <t xml:space="preserve">KOUTAROU</t>
  </si>
  <si>
    <t xml:space="preserve">Issa</t>
  </si>
  <si>
    <t xml:space="preserve">KPOGBA</t>
  </si>
  <si>
    <t xml:space="preserve">Sèdjro Juste Esteban</t>
  </si>
  <si>
    <t xml:space="preserve">LANCOUTIN</t>
  </si>
  <si>
    <t xml:space="preserve">Ninminanon Hector</t>
  </si>
  <si>
    <t xml:space="preserve">LOKO</t>
  </si>
  <si>
    <t xml:space="preserve">Gbètoho Alexandre</t>
  </si>
  <si>
    <t xml:space="preserve">Herman Mahugnon</t>
  </si>
  <si>
    <t xml:space="preserve">TCHAFFA</t>
  </si>
  <si>
    <t xml:space="preserve">YabaIleloui Mélanie</t>
  </si>
  <si>
    <t xml:space="preserve">ZADJI</t>
  </si>
  <si>
    <t xml:space="preserve">Djoudjoho David</t>
  </si>
  <si>
    <t xml:space="preserve">ADANDJO</t>
  </si>
  <si>
    <t xml:space="preserve">Egnontché Marcel</t>
  </si>
  <si>
    <t xml:space="preserve">AGBANZOUNMIN</t>
  </si>
  <si>
    <t xml:space="preserve">Djègbè Odette</t>
  </si>
  <si>
    <t xml:space="preserve">AGOSSOU</t>
  </si>
  <si>
    <t xml:space="preserve">Hubert Akouègnon</t>
  </si>
  <si>
    <t xml:space="preserve">ASSOGBAVI</t>
  </si>
  <si>
    <t xml:space="preserve">BAHINI</t>
  </si>
  <si>
    <t xml:space="preserve"> Lopez Rolland</t>
  </si>
  <si>
    <t xml:space="preserve">Comlan Réné Boris</t>
  </si>
  <si>
    <t xml:space="preserve">DEDO </t>
  </si>
  <si>
    <t xml:space="preserve">Sèmassa Hyppolyte</t>
  </si>
  <si>
    <t xml:space="preserve">DJIDENOU </t>
  </si>
  <si>
    <t xml:space="preserve">Franck Eustache</t>
  </si>
  <si>
    <t xml:space="preserve">DOKPO</t>
  </si>
  <si>
    <t xml:space="preserve">Innocent</t>
  </si>
  <si>
    <t xml:space="preserve">FAYOMI</t>
  </si>
  <si>
    <t xml:space="preserve">Sandé</t>
  </si>
  <si>
    <t xml:space="preserve">OUMAROU</t>
  </si>
  <si>
    <t xml:space="preserve">Abdou-Rahime</t>
  </si>
  <si>
    <t xml:space="preserve">YEKPON</t>
  </si>
  <si>
    <t xml:space="preserve">Bidossessi Stéphano C</t>
  </si>
  <si>
    <t xml:space="preserve">ZOKPON</t>
  </si>
  <si>
    <t xml:space="preserve">Hervé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</si>
  <si>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omic"/>
        <family val="0"/>
        <charset val="134"/>
      </rPr>
      <t xml:space="preserve">PRODUCTION ET SANTE ANIMALE</t>
    </r>
  </si>
  <si>
    <t xml:space="preserve">AHISSOU</t>
  </si>
  <si>
    <t xml:space="preserve">Mahugnon Ghislaine </t>
  </si>
  <si>
    <t xml:space="preserve">ALLOSSE</t>
  </si>
  <si>
    <t xml:space="preserve">Sésophie Adjoa Gildina </t>
  </si>
  <si>
    <t xml:space="preserve">AREMOU</t>
  </si>
  <si>
    <t xml:space="preserve">Aliou</t>
  </si>
  <si>
    <t xml:space="preserve">Oguyomi Elisée</t>
  </si>
  <si>
    <t xml:space="preserve">CHAFFA OLOU BADIOU </t>
  </si>
  <si>
    <t xml:space="preserve">Yaï Abdou Kamarou</t>
  </si>
  <si>
    <t xml:space="preserve">FAGBAÏ </t>
  </si>
  <si>
    <t xml:space="preserve">Ayodélé Ismaël</t>
  </si>
  <si>
    <t xml:space="preserve">GNAMMI</t>
  </si>
  <si>
    <t xml:space="preserve">Gilles</t>
  </si>
  <si>
    <t xml:space="preserve">SABI BORI</t>
  </si>
  <si>
    <t xml:space="preserve">Bio Kabirou</t>
  </si>
  <si>
    <t xml:space="preserve">SAKITI</t>
  </si>
  <si>
    <t xml:space="preserve">Aimé Lewis Adissa</t>
  </si>
  <si>
    <t xml:space="preserve">TCHANKPANLINKAN</t>
  </si>
  <si>
    <t xml:space="preserve">Mahutin Chesneau jean-Roi</t>
  </si>
  <si>
    <t xml:space="preserve"> </t>
  </si>
  <si>
    <t xml:space="preserve">INGENIEUR EN GENIE CIVIL 2020-2021</t>
  </si>
  <si>
    <t xml:space="preserve">Année de Stage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</si>
  <si>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GENIE CIVIL</t>
    </r>
  </si>
  <si>
    <t xml:space="preserve">NOM ET PRENOMS</t>
  </si>
  <si>
    <t xml:space="preserve"> DAGBA Y. Eric</t>
  </si>
  <si>
    <t xml:space="preserve">ADINGNI Léonce</t>
  </si>
  <si>
    <t xml:space="preserve">ADJOVI Ezekiel</t>
  </si>
  <si>
    <t xml:space="preserve">AGOSSOU Rogatien</t>
  </si>
  <si>
    <t xml:space="preserve">AKAKPO Alfred</t>
  </si>
  <si>
    <t xml:space="preserve">ALLOGNON G. Rodrigue</t>
  </si>
  <si>
    <t xml:space="preserve">ALLOHOUMBO M. Virgile Copernick</t>
  </si>
  <si>
    <t xml:space="preserve">AMOUSSOU Comlan Prudencio</t>
  </si>
  <si>
    <t xml:space="preserve">ASSO Alidou Amos</t>
  </si>
  <si>
    <t xml:space="preserve">ASSOGBA S. Christel</t>
  </si>
  <si>
    <t xml:space="preserve">AVOTRICAN Thierry Cedric</t>
  </si>
  <si>
    <t xml:space="preserve">DAKOSSI Abel</t>
  </si>
  <si>
    <t xml:space="preserve">DANNOU R. Privat</t>
  </si>
  <si>
    <t xml:space="preserve">DJOSSOU Berthelot</t>
  </si>
  <si>
    <t xml:space="preserve">DURAND Neil Giovani</t>
  </si>
  <si>
    <t xml:space="preserve">FAVI Marcelline Imeda</t>
  </si>
  <si>
    <t xml:space="preserve">GBAKOUE Zinhoué H. Bernadine</t>
  </si>
  <si>
    <t xml:space="preserve">GUEDE Jean Bosco Giovanni</t>
  </si>
  <si>
    <t xml:space="preserve">HOUKPETODE Eric</t>
  </si>
  <si>
    <t xml:space="preserve">KOBA AKOTCHAYE Martinien</t>
  </si>
  <si>
    <t xml:space="preserve">KAHO RHODE Dagbégnikin</t>
  </si>
  <si>
    <t xml:space="preserve">KOTCHE B. Christel</t>
  </si>
  <si>
    <t xml:space="preserve">KOTO Madjeed</t>
  </si>
  <si>
    <t xml:space="preserve">LINO Marielle K.  Madjè</t>
  </si>
  <si>
    <t xml:space="preserve">MEHOU GBEDOLO Désiré Hugues</t>
  </si>
  <si>
    <t xml:space="preserve">MENSAH Abel Négo</t>
  </si>
  <si>
    <t xml:space="preserve">METODAKOU Herbert</t>
  </si>
  <si>
    <t xml:space="preserve">OGOU Nel Midas</t>
  </si>
  <si>
    <t xml:space="preserve">OGOUNGBE A. Franck</t>
  </si>
  <si>
    <t xml:space="preserve">OUSMANE Issaka</t>
  </si>
  <si>
    <t xml:space="preserve">PADONOU Carmel</t>
  </si>
  <si>
    <t xml:space="preserve">PATINVOH Fiacre Candide</t>
  </si>
  <si>
    <t xml:space="preserve">SODEDJI Nadine</t>
  </si>
  <si>
    <t xml:space="preserve">SOVI Géraud Sèna</t>
  </si>
  <si>
    <t xml:space="preserve">TCHEHOUALI Nadège</t>
  </si>
  <si>
    <t xml:space="preserve">THOTO B. E. Evrard</t>
  </si>
  <si>
    <t xml:space="preserve">TOFFA H. Joël</t>
  </si>
  <si>
    <t xml:space="preserve">TONI Diane</t>
  </si>
  <si>
    <t xml:space="preserve">TOSSA H. Polycarpe</t>
  </si>
  <si>
    <t xml:space="preserve">AFFOUKOU I. Gilbert C.</t>
  </si>
  <si>
    <t xml:space="preserve">TOUMENOU Liberty S. Brice</t>
  </si>
  <si>
    <t xml:space="preserve">INGENIEUR GEOMETRE TOPOGRAPHE 2020-2021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</si>
  <si>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GEOMETRE TOPOGRAPHE</t>
    </r>
  </si>
  <si>
    <t xml:space="preserve"> Année de stage</t>
  </si>
  <si>
    <t xml:space="preserve">ADJIBOYE Koyodé Sylvestre</t>
  </si>
  <si>
    <t xml:space="preserve">AFFOGNON Hyacinthe A.</t>
  </si>
  <si>
    <t xml:space="preserve">AGBESSI A. Marc</t>
  </si>
  <si>
    <t xml:space="preserve">ATANKPON A. Germain D.</t>
  </si>
  <si>
    <t xml:space="preserve">BAKO Malik</t>
  </si>
  <si>
    <t xml:space="preserve">BOGLO MENSAH Kenth Gedéon</t>
  </si>
  <si>
    <t xml:space="preserve">CHODATON Hurbert Hervé</t>
  </si>
  <si>
    <t xml:space="preserve">FADO Sourou Vivien</t>
  </si>
  <si>
    <t xml:space="preserve">HOUESSIONON Chantale Mahoudjro</t>
  </si>
  <si>
    <t xml:space="preserve">HOUETO Bernad Mahougnon</t>
  </si>
  <si>
    <t xml:space="preserve">HOUETOHOSSOU Hospice</t>
  </si>
  <si>
    <t xml:space="preserve">HOUNDJE Polycarpe C.</t>
  </si>
  <si>
    <t xml:space="preserve">HOUNLELOU Franck</t>
  </si>
  <si>
    <t xml:space="preserve">KOKOUVI Ayi Paul Louis</t>
  </si>
  <si>
    <t xml:space="preserve">KOUDJROHEDE Boris S. Modeste</t>
  </si>
  <si>
    <t xml:space="preserve">KPADONOU Joël Henry</t>
  </si>
  <si>
    <t xml:space="preserve">SEGO Arnaud</t>
  </si>
  <si>
    <t xml:space="preserve">SEMASSOU Jean Rodrigue</t>
  </si>
  <si>
    <t xml:space="preserve">TANKEU GWAMBA Jocelyn Ines</t>
  </si>
  <si>
    <t xml:space="preserve">TCHIDI Sèwanou Rodolphe</t>
  </si>
  <si>
    <t xml:space="preserve">YENOUSSA Ileassou Alabi</t>
  </si>
  <si>
    <t xml:space="preserve">ACLEHINTO Armand Lyonnel</t>
  </si>
  <si>
    <t xml:space="preserve">ADANHONDJI Aristide Narcisse</t>
  </si>
  <si>
    <t xml:space="preserve">AFFOGNON Levis Babatounde</t>
  </si>
  <si>
    <t xml:space="preserve">AGBEGNIGAN C.  Adonis Darwin</t>
  </si>
  <si>
    <t xml:space="preserve">AKPAKA Jean Baptise R.</t>
  </si>
  <si>
    <t xml:space="preserve">AMOUSSOU S Servais</t>
  </si>
  <si>
    <t xml:space="preserve">AMOUSSOU Thierry L. G.</t>
  </si>
  <si>
    <t xml:space="preserve">ASSOGBA SOUROU Albert Fortune</t>
  </si>
  <si>
    <t xml:space="preserve">GBAGUIDI A. Ulysse</t>
  </si>
  <si>
    <t xml:space="preserve">GUEDOU Pascal M.</t>
  </si>
  <si>
    <t xml:space="preserve">HOUEGBELO M. Quenette</t>
  </si>
  <si>
    <t xml:space="preserve">HOUNDANON HOUMENOU Habib</t>
  </si>
  <si>
    <t xml:space="preserve">HOUNYEME A. Amédé Herman</t>
  </si>
  <si>
    <t xml:space="preserve">KAKPOVI M. K. Isidore</t>
  </si>
  <si>
    <t xml:space="preserve">KOTCHE F. Fructueux</t>
  </si>
  <si>
    <t xml:space="preserve">LEGAME SEDETO Bernadin</t>
  </si>
  <si>
    <t xml:space="preserve">LEGBA Boris</t>
  </si>
  <si>
    <t xml:space="preserve">LOHOU MESSAN Alexandre</t>
  </si>
  <si>
    <t xml:space="preserve">MOUSTAPHA FARAGE Agnidé</t>
  </si>
  <si>
    <t xml:space="preserve">NAHINI T. Mauris</t>
  </si>
  <si>
    <t xml:space="preserve">ODOUNTAN Saturnin</t>
  </si>
  <si>
    <t xml:space="preserve">OGUIDAN Charles</t>
  </si>
  <si>
    <t xml:space="preserve">OTCHOUN H. Léon</t>
  </si>
  <si>
    <t xml:space="preserve">SEIDOU A. Riyal</t>
  </si>
  <si>
    <t xml:space="preserve">SOBABE Roukaiyatou</t>
  </si>
  <si>
    <t xml:space="preserve">TCHANKPANLIKAN M. Septime Carbel</t>
  </si>
  <si>
    <t xml:space="preserve">TONAHIN Bertin</t>
  </si>
  <si>
    <t xml:space="preserve">MASTER PROTECTION DES GEGETAUX ET POSTRECOLTE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</si>
  <si>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PRODUCTION VEGETALE</t>
    </r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</si>
  <si>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1ERE ANNEE</t>
    </r>
  </si>
  <si>
    <t xml:space="preserve">ADEGNIKA Moïse</t>
  </si>
  <si>
    <t xml:space="preserve">ADEGOKE OMOTOLA Achley</t>
  </si>
  <si>
    <t xml:space="preserve">AHEHEHINNOU KOUNDO Armel</t>
  </si>
  <si>
    <t xml:space="preserve">AHOUANSE M. Marcel</t>
  </si>
  <si>
    <t xml:space="preserve">AKPAHOUNKE Bernard</t>
  </si>
  <si>
    <t xml:space="preserve">AOLO Harald</t>
  </si>
  <si>
    <t xml:space="preserve">ATCHOHOUNDO Bernard</t>
  </si>
  <si>
    <t xml:space="preserve">BADOU Parfait</t>
  </si>
  <si>
    <t xml:space="preserve">DOSSOU Rodrigue</t>
  </si>
  <si>
    <t xml:space="preserve">GBEMENOU ELIDJA ROMARIC</t>
  </si>
  <si>
    <t xml:space="preserve">HOUSSA DETONDJI Arsène D.</t>
  </si>
  <si>
    <t xml:space="preserve">MELE Melchiade</t>
  </si>
  <si>
    <t xml:space="preserve">SOGLO Rodrigue S,</t>
  </si>
  <si>
    <t xml:space="preserve">INGENIEUR DE CONCEPTION 2020-2021</t>
  </si>
  <si>
    <r>
      <rPr>
        <sz val="12"/>
        <color theme="1"/>
        <rFont val="Arial"/>
        <family val="0"/>
        <charset val="134"/>
      </rPr>
      <t xml:space="preserve">Filière</t>
    </r>
    <r>
      <rPr>
        <sz val="12"/>
        <color theme="1"/>
        <rFont val="comic"/>
        <family val="0"/>
        <charset val="134"/>
      </rPr>
      <t xml:space="preserve">:    </t>
    </r>
    <r>
      <rPr>
        <b val="true"/>
        <sz val="12"/>
        <color theme="1"/>
        <rFont val="comic"/>
        <family val="0"/>
        <charset val="134"/>
      </rPr>
      <t xml:space="preserve">GEOMETRE TOPOGRAPHE</t>
    </r>
  </si>
  <si>
    <t xml:space="preserve">ACCROMBESSI G. Martial Florent</t>
  </si>
  <si>
    <t xml:space="preserve">ADODE Arnaud Mahugnon</t>
  </si>
  <si>
    <t xml:space="preserve">AGBODJOGBE Yétongo Pyrrhus</t>
  </si>
  <si>
    <t xml:space="preserve">AGBOSSAGA Mondésir Ladislas Germain</t>
  </si>
  <si>
    <t xml:space="preserve">AHOLOU  Tankpinou Sènan Victorin</t>
  </si>
  <si>
    <t xml:space="preserve">AHOUNOU Jesugnon Chédrac Godwin</t>
  </si>
  <si>
    <t xml:space="preserve">AÏHOUNHIN M. M. Déo-gracias</t>
  </si>
  <si>
    <t xml:space="preserve">AKOGNIDE Sourou Bienvenu</t>
  </si>
  <si>
    <t xml:space="preserve">AKPATCHEME Hermine Lucrèce</t>
  </si>
  <si>
    <t xml:space="preserve">ALLAWENON Yves Eusèbe</t>
  </si>
  <si>
    <t xml:space="preserve">AMOUSSOU Processe Ange Juste</t>
  </si>
  <si>
    <t xml:space="preserve">ANANI Charles Lebon</t>
  </si>
  <si>
    <t xml:space="preserve">ASSEDE Rock Joachim Gilles</t>
  </si>
  <si>
    <t xml:space="preserve">AVOKPE Médétonwan Bertrand</t>
  </si>
  <si>
    <t xml:space="preserve">BOCO Coovi Aristide</t>
  </si>
  <si>
    <t xml:space="preserve">BOKODAHO Coffi Etienne</t>
  </si>
  <si>
    <t xml:space="preserve">DANHAZOUN Sètondji Euloge</t>
  </si>
  <si>
    <t xml:space="preserve">FAGLA MEDEGAN Bignon Tanguy Armand</t>
  </si>
  <si>
    <t xml:space="preserve">FIOGBE Epiphane</t>
  </si>
  <si>
    <t xml:space="preserve">GBOZO Brice</t>
  </si>
  <si>
    <t xml:space="preserve">GOUDOU Roberto</t>
  </si>
  <si>
    <t xml:space="preserve">HOUNGUE  Paul</t>
  </si>
  <si>
    <t xml:space="preserve">HOUNZANGLI  Josué</t>
  </si>
  <si>
    <t xml:space="preserve">KOUNOUDJI  Jeannot</t>
  </si>
  <si>
    <t xml:space="preserve">KPALIKA Houéssou Louis</t>
  </si>
  <si>
    <t xml:space="preserve">LOKOSSOU  Giscard  Brice</t>
  </si>
  <si>
    <t xml:space="preserve">MEHOU Enagnon Rodrigue Rollings</t>
  </si>
  <si>
    <t xml:space="preserve">MIGAN Ola Sêgbé Bern Fabrice</t>
  </si>
  <si>
    <t xml:space="preserve">NOUHOTO  Félix</t>
  </si>
  <si>
    <t xml:space="preserve">SETOSSI Sévérin</t>
  </si>
  <si>
    <t xml:space="preserve">TOUKOUROU Zorifatou Adèbi</t>
  </si>
  <si>
    <t xml:space="preserve">VARISSOU  Idriss Arsène  Babatoundé</t>
  </si>
  <si>
    <t xml:space="preserve">YESSIN Woumlangni Rodrigue</t>
  </si>
  <si>
    <t xml:space="preserve">ZANFONGNON Mario Marcel Abel Enagnon</t>
  </si>
  <si>
    <t xml:space="preserve">ZOUMATOUN Yétonhou Romain</t>
  </si>
  <si>
    <r>
      <rPr>
        <b val="true"/>
        <i val="true"/>
        <sz val="12"/>
        <color theme="1"/>
        <rFont val="Calibri"/>
        <family val="0"/>
        <charset val="134"/>
      </rPr>
      <t xml:space="preserve">Option</t>
    </r>
    <r>
      <rPr>
        <b val="true"/>
        <sz val="12"/>
        <color theme="1"/>
        <rFont val="Calibri"/>
        <family val="0"/>
        <charset val="134"/>
      </rPr>
      <t xml:space="preserve">: </t>
    </r>
    <r>
      <rPr>
        <b val="true"/>
        <u val="single"/>
        <sz val="12"/>
        <color theme="1"/>
        <rFont val="Calibri"/>
        <family val="0"/>
        <charset val="134"/>
      </rPr>
      <t xml:space="preserve">CERTIFICAT PREPARATOIRE</t>
    </r>
  </si>
  <si>
    <t xml:space="preserve">AFOUDA Malé Charles</t>
  </si>
  <si>
    <t xml:space="preserve">AGONKPAHOUN Arcaduis</t>
  </si>
  <si>
    <t xml:space="preserve">AHOUANADI Dètondji Olivier</t>
  </si>
  <si>
    <t xml:space="preserve">AHOWINOU Gbèdjié Silvère</t>
  </si>
  <si>
    <t xml:space="preserve">AKABASSI – TOGAN Mêtognon Alexis</t>
  </si>
  <si>
    <t xml:space="preserve">ALI Ramath Abêkê</t>
  </si>
  <si>
    <t xml:space="preserve">ALLE Adéni Paul</t>
  </si>
  <si>
    <t xml:space="preserve">AVOCE Fulgence</t>
  </si>
  <si>
    <t xml:space="preserve">AZANDOSSESSI Y Lionel</t>
  </si>
  <si>
    <t xml:space="preserve">DANSOU Hotègni Samuel</t>
  </si>
  <si>
    <t xml:space="preserve">DOSSA Gbêtondji Martin</t>
  </si>
  <si>
    <t xml:space="preserve">DOSSOU Théophile</t>
  </si>
  <si>
    <t xml:space="preserve">EGBOHO Aïdéwu Pétronille</t>
  </si>
  <si>
    <t xml:space="preserve">HOUANKPO S. G. Hébert</t>
  </si>
  <si>
    <t xml:space="preserve">HOUNWANOU Yélian Fernand</t>
  </si>
  <si>
    <t xml:space="preserve">KANSOULO Isaac</t>
  </si>
  <si>
    <t xml:space="preserve">KOUCHOELO Tobias</t>
  </si>
  <si>
    <t xml:space="preserve">KOUDJO Yves Sourou</t>
  </si>
  <si>
    <t xml:space="preserve">MIVEDE H. Olivier</t>
  </si>
  <si>
    <t xml:space="preserve">NATABOU Pacome</t>
  </si>
  <si>
    <t xml:space="preserve">OROU-GOURA François</t>
  </si>
  <si>
    <t xml:space="preserve">SEDJRO Gérard</t>
  </si>
  <si>
    <t xml:space="preserve">TEDE H. St Louis</t>
  </si>
  <si>
    <t xml:space="preserve">TODOME Roméo</t>
  </si>
  <si>
    <t xml:space="preserve">TOSSOU S. Honoré</t>
  </si>
  <si>
    <t xml:space="preserve">VIVENAGBO Landry Cokou</t>
  </si>
  <si>
    <t xml:space="preserve">YEHOUENOU Romuald</t>
  </si>
  <si>
    <t xml:space="preserve">   RECAPITULATIF DES RECETTES PAR FILIERS AU TITRE DE 2019-2020</t>
  </si>
  <si>
    <t xml:space="preserve">                                                                                                                    </t>
  </si>
  <si>
    <t xml:space="preserve">FORMATION A DISTANCE</t>
  </si>
  <si>
    <t xml:space="preserve">FILIERES / ANNEES</t>
  </si>
  <si>
    <t xml:space="preserve">EffECTIF</t>
  </si>
  <si>
    <t xml:space="preserve">RECETTE ATTENDUE</t>
  </si>
  <si>
    <t xml:space="preserve">RECETTE RECOUVREE</t>
  </si>
  <si>
    <t xml:space="preserve">RESTE</t>
  </si>
  <si>
    <t xml:space="preserve">TAUX</t>
  </si>
  <si>
    <t xml:space="preserve">G.C 1</t>
  </si>
  <si>
    <t xml:space="preserve">G.C 2</t>
  </si>
  <si>
    <t xml:space="preserve">G.C 3</t>
  </si>
  <si>
    <t xml:space="preserve">G.C 4</t>
  </si>
  <si>
    <t xml:space="preserve">G.E 1</t>
  </si>
  <si>
    <t xml:space="preserve">G.E 2</t>
  </si>
  <si>
    <t xml:space="preserve">G.E 3</t>
  </si>
  <si>
    <t xml:space="preserve">G.E 4</t>
  </si>
  <si>
    <t xml:space="preserve">HCQDA 2</t>
  </si>
  <si>
    <t xml:space="preserve">HCQDA3</t>
  </si>
  <si>
    <t xml:space="preserve">HCQDA 4</t>
  </si>
  <si>
    <t xml:space="preserve">P.A 1</t>
  </si>
  <si>
    <t xml:space="preserve">P.A2</t>
  </si>
  <si>
    <t xml:space="preserve">P.A 4</t>
  </si>
  <si>
    <t xml:space="preserve">P.V 2</t>
  </si>
  <si>
    <t xml:space="preserve">P.V 3</t>
  </si>
  <si>
    <t xml:space="preserve">P.V 4</t>
  </si>
  <si>
    <t xml:space="preserve">Env. 4</t>
  </si>
  <si>
    <t xml:space="preserve">NTAD2</t>
  </si>
  <si>
    <t xml:space="preserve">NTAD3</t>
  </si>
  <si>
    <t xml:space="preserve">HYDRO2</t>
  </si>
  <si>
    <t xml:space="preserve">MI2</t>
  </si>
  <si>
    <t xml:space="preserve">ABM2</t>
  </si>
  <si>
    <t xml:space="preserve">BSS1</t>
  </si>
  <si>
    <t xml:space="preserve">BSS4</t>
  </si>
  <si>
    <t xml:space="preserve">GT2</t>
  </si>
  <si>
    <t xml:space="preserve">GT3</t>
  </si>
  <si>
    <t xml:space="preserve">GT4</t>
  </si>
  <si>
    <t xml:space="preserve">TOTAL:  </t>
  </si>
  <si>
    <t xml:space="preserve">    CENTRE AUTONOME DE PERFECTIONNEMENT</t>
  </si>
  <si>
    <t xml:space="preserve">                            LIVRE JOURNAL EXERCICE 2018</t>
  </si>
  <si>
    <t xml:space="preserve">DATES</t>
  </si>
  <si>
    <t xml:space="preserve">LIBELLE</t>
  </si>
  <si>
    <t xml:space="preserve">REFERENCE</t>
  </si>
  <si>
    <t xml:space="preserve">SOMME DES RECETTES</t>
  </si>
  <si>
    <t xml:space="preserve">SOMME DES DEPENSES</t>
  </si>
  <si>
    <t xml:space="preserve">VARIATION DE SOLDE</t>
  </si>
  <si>
    <t xml:space="preserve">Solde à nouveau au 1/01/18</t>
  </si>
  <si>
    <t xml:space="preserve">Indemnité liés aux Préparations  des déliberations annuelle de la Licence Prof.</t>
  </si>
  <si>
    <t xml:space="preserve">Ord virement</t>
  </si>
  <si>
    <t xml:space="preserve">BOA / Prime mensuelle de sujétion et de communication. Janvier</t>
  </si>
  <si>
    <t xml:space="preserve">YATAKPO Henoc / Paie. Pour la realisation des prestations de service de l'animation , actualisation et l'entretien du site web de l'EPAC du mois de Décembre</t>
  </si>
  <si>
    <t xml:space="preserve">chq 588345</t>
  </si>
  <si>
    <t xml:space="preserve">Indemnité liés aux travaux de déliberations annuelle de la Licence Professionnelle</t>
  </si>
  <si>
    <t xml:space="preserve">Paiement  des frais d'Enseigmt, droit d'auteur, surveillance, du 2ème Regroup. 2017</t>
  </si>
  <si>
    <t xml:space="preserve">Règlmt  pour  achat de Boissons au profit de l'EPAC</t>
  </si>
  <si>
    <t xml:space="preserve">chq 588343</t>
  </si>
  <si>
    <t xml:space="preserve">Salaire du mois de Janvier  des agents du CAP</t>
  </si>
  <si>
    <t xml:space="preserve">Règlmt fact. N°29/17/HTS/NCA pour le paiement du 3ème décompte dans le cadre des traveaux de construction d'une paillotte à usage d'amphithéatre au profit de l'EPAC</t>
  </si>
  <si>
    <t xml:space="preserve">Avance pour la prise en charge des travaux de réfection de fresque murale conceptuelle au profit de l'EPAC</t>
  </si>
  <si>
    <t xml:space="preserve">chq 588347</t>
  </si>
  <si>
    <t xml:space="preserve">Règlmt fact. N°003/2018 pour  la commande de calendriers 2018</t>
  </si>
  <si>
    <t xml:space="preserve">chq 588346</t>
  </si>
  <si>
    <t xml:space="preserve">Règlmt fact. N°0204 pour entretien général des copieurs du 1er/06/17 au 29/12/17</t>
  </si>
  <si>
    <t xml:space="preserve">chq 588348</t>
  </si>
  <si>
    <t xml:space="preserve">Indemnité forfaitaire aux encadreurs des rapports de stage</t>
  </si>
  <si>
    <t xml:space="preserve">Paie des indemnités aux mbres de jury de soutenance de la LP</t>
  </si>
  <si>
    <t xml:space="preserve">Aide financier dans le cadre de l'organisation des premières journées Béninoises des sciences technologie géomatiques</t>
  </si>
  <si>
    <t xml:space="preserve">chq 588349</t>
  </si>
  <si>
    <t xml:space="preserve">Règlmt fact. N°003/ASM/2018 pour  l'avance dans le cadre de la confetion de toges et barrettes épitoges au profit de l'EPAC</t>
  </si>
  <si>
    <t xml:space="preserve">chq 588350</t>
  </si>
  <si>
    <t xml:space="preserve">Appui financier aux manifestations marquant le 40ème anniversaire de l'EPAC</t>
  </si>
  <si>
    <t xml:space="preserve">chq 0842952</t>
  </si>
  <si>
    <t xml:space="preserve">Règlment du solde pour la prise en charge des travaux de réfection de fresque murale conceptuelle au profit de l'EPAC</t>
  </si>
  <si>
    <t xml:space="preserve">chq 0842951</t>
  </si>
  <si>
    <t xml:space="preserve">31/01/2018</t>
  </si>
  <si>
    <t xml:space="preserve">Frais etude des dossiers 2016-2017</t>
  </si>
  <si>
    <t xml:space="preserve">Relevé</t>
  </si>
  <si>
    <t xml:space="preserve">31/01/2019</t>
  </si>
  <si>
    <t xml:space="preserve">Frais d'inscription et de formt° versés en Janvier 2018</t>
  </si>
  <si>
    <t xml:space="preserve">Paiemt IPTS+VPS du mois de Janvier 2018</t>
  </si>
  <si>
    <t xml:space="preserve">chq C 0006504</t>
  </si>
  <si>
    <t xml:space="preserve">Agio sur cheque certifié</t>
  </si>
  <si>
    <t xml:space="preserve">Avis</t>
  </si>
  <si>
    <t xml:space="preserve">Reversement de TVA retenue à la source de Janvier 2018</t>
  </si>
  <si>
    <t xml:space="preserve">chq C 0006505</t>
  </si>
  <si>
    <t xml:space="preserve">Prime mensuelle de sujétion et de communication. Mai</t>
  </si>
  <si>
    <t xml:space="preserve">Paiement pour la prise en charge de consommable de travaux pratiques des etudiants en SA1  et HCQ1</t>
  </si>
  <si>
    <t xml:space="preserve">chq 588336</t>
  </si>
  <si>
    <t xml:space="preserve">Règlmt fact.N°18-f4980 pr la couverture médiatique dans le cadre de la célébration des 40 ans de l'EPAC</t>
  </si>
  <si>
    <t xml:space="preserve">Règlmt fact. N°000/ASM/2018 pour le solde dans le cadre de la confetion de toges et barrettes épitoges au profit de l'EPAC</t>
  </si>
  <si>
    <t xml:space="preserve">Indemnité heures supp à la confection des monographies du18/12/17 au 31/01/18 du 1er regroupement</t>
  </si>
  <si>
    <t xml:space="preserve">Indemnité aux mbres de la c/ssion à l'étude de dossiers   CUCA de la Formation à Distance</t>
  </si>
  <si>
    <t xml:space="preserve">Indemnité liés aux travaux de déliberations annuelle en formation continiue des CPEI GC</t>
  </si>
  <si>
    <t xml:space="preserve">Indemnité liés aux travaux de déliberations annuelle en formation continiue des 1ère années de spécialité GC</t>
  </si>
  <si>
    <t xml:space="preserve">Indemnité liés aux travaux de déliberations annuelle en formation continiue en Master IM et ABM</t>
  </si>
  <si>
    <t xml:space="preserve">Heures d'enseignement aux enseignant intervenant en CPEI GC du 2ème semestre</t>
  </si>
  <si>
    <t xml:space="preserve">Heures d'enseignement aux enseignant intervenant en CPEI GTopo du 2ème semestre</t>
  </si>
  <si>
    <t xml:space="preserve">Règlmt fact.SIKA Sarl /05/02/18 pr la la fourniture et l'installation d'un climatiseur</t>
  </si>
  <si>
    <t xml:space="preserve">Chq 0842957</t>
  </si>
  <si>
    <t xml:space="preserve">Renouvellement  de la CMD</t>
  </si>
  <si>
    <t xml:space="preserve">Chq 0842956</t>
  </si>
  <si>
    <t xml:space="preserve">Salaire du mois de Février des agents du CAP</t>
  </si>
  <si>
    <t xml:space="preserve">Indemnité liés aux Préparations  des déliberations annuelle de la Formation continue.</t>
  </si>
  <si>
    <t xml:space="preserve">Indemnité aux mbres de la c/ssion à l'étude de dossiers   CUCA de la Formation continue</t>
  </si>
  <si>
    <t xml:space="preserve">Heures d'enseignement aux enseignant intervenant en 1ere année de Master en ABM et IM du 1er semestre</t>
  </si>
  <si>
    <t xml:space="preserve">Heures d'enseignement aux enseignant intervenant en 1ère Année d'Ingenieur de conception en GC du 2ème semestre</t>
  </si>
  <si>
    <t xml:space="preserve">Indemnité  à l'etude des  dossiers de candidature  aux inscriptions 2017-2018 des Ingenieur en 1ère Année GC pr la Formation Continue</t>
  </si>
  <si>
    <t xml:space="preserve">Règlmt fact. N°16/02/18  pour la collation dans le cadre des sessions du CUCA 2017*2018</t>
  </si>
  <si>
    <t xml:space="preserve">chq 842958</t>
  </si>
  <si>
    <t xml:space="preserve">Règlmt fact. N°16/02/18  pour la collation dans le cadre des sessions du CUO 2017-2018</t>
  </si>
  <si>
    <t xml:space="preserve">chq 842959</t>
  </si>
  <si>
    <t xml:space="preserve">Règlmt Note. N°0311-18/02/18  pour la collation dans le cadre des sessions du CUCA 2017-2018</t>
  </si>
  <si>
    <t xml:space="preserve">028/02/2018</t>
  </si>
  <si>
    <t xml:space="preserve">Règlmt fact. N°0027/f/COT/SEEPEG/DG-SP   pour l'acquisition des materiels de travaux pratique en energetique</t>
  </si>
  <si>
    <t xml:space="preserve">chq 842960</t>
  </si>
  <si>
    <t xml:space="preserve">Règlmt fact. N°1021/2018/000208   pour la prime d'assurance du véhicule NISSA PATROL AN 1928RB du CAP</t>
  </si>
  <si>
    <t xml:space="preserve">chq 842961</t>
  </si>
  <si>
    <t xml:space="preserve">Frais d'inscription et de formt° versés en Février  2018</t>
  </si>
  <si>
    <t xml:space="preserve">BOA / Prime mensuelle de sujétion et de communication. Mars</t>
  </si>
  <si>
    <t xml:space="preserve">Paiemt IPTS+VPS du mois de Février 2018</t>
  </si>
  <si>
    <t xml:space="preserve">chq C 0006542</t>
  </si>
  <si>
    <t xml:space="preserve">YATAKPO Henoc / Paie. Pour la realisation des prestations de service de l'animation , actualisation et l'entretien du site web de l'EPAC du mois de Janvier-Février</t>
  </si>
  <si>
    <t xml:space="preserve">chq 842963</t>
  </si>
  <si>
    <t xml:space="preserve">Règlmt fact.N°3241/2018 pr la prime d'assurance maladie groupe personnels de l'EPAC</t>
  </si>
  <si>
    <t xml:space="preserve">chq 842962</t>
  </si>
  <si>
    <t xml:space="preserve">Paie pour l'entretien des salles de classe du 1er, 2ème  etage et de l'environnement du bâtiment du CAP</t>
  </si>
  <si>
    <t xml:space="preserve">Indemnité  à l'etude des  dossiers de candidature  aux inscriptions 2017-2018 pr la Formation à Distance</t>
  </si>
  <si>
    <t xml:space="preserve">Indemnité  à l'etude des  dossiers de candidature  aux inscriptions 2017-2018 pr la Formation des Ingenieur en Géomètre Topographe</t>
  </si>
  <si>
    <t xml:space="preserve">Règlmt fact. N°0527/TV/TPE/2017/BP pour l'achat de tickets valeurs</t>
  </si>
  <si>
    <t xml:space="preserve">chq 842965</t>
  </si>
  <si>
    <t xml:space="preserve">Règlmt fact. N°150  pour l'achat de tickets valeurs</t>
  </si>
  <si>
    <t xml:space="preserve">chq 842966</t>
  </si>
  <si>
    <t xml:space="preserve">Reversement de TVA retenue pour achat de ticket valeur</t>
  </si>
  <si>
    <t xml:space="preserve">chq C 0006550</t>
  </si>
  <si>
    <t xml:space="preserve">Prime de rendement annuel 206-2017 de la Licence Professionnelle aux  personnels  de la FAD</t>
  </si>
  <si>
    <t xml:space="preserve">Prime de rendement annuel 2016-2017 des Ingenieurs Gtopo aux  personnels de la FC</t>
  </si>
  <si>
    <t xml:space="preserve">Prime de rendement annuel 2016-2017 des Ingenieurs Genie Civil  aux  personnels de la FC</t>
  </si>
  <si>
    <t xml:space="preserve">Prime de rendement annuel 2016-2017 des Masters en ABM et  IM  aux  personnels de la FC</t>
  </si>
  <si>
    <t xml:space="preserve">Indemnité heures supp à la confection des monographies du01/02/18 au 15/03/18 du 2ème regroupement</t>
  </si>
  <si>
    <t xml:space="preserve">Indemnité aux mbres de la c/ssion à l'étude de dossiers   CUO de la Formation à Distance</t>
  </si>
  <si>
    <t xml:space="preserve">Paiement dans le cadre de la restauration et les frais de redaction de l'offre pour la validation de l'offre de Formation en Master en Energie Electrique</t>
  </si>
  <si>
    <t xml:space="preserve">Chq 842971</t>
  </si>
  <si>
    <t xml:space="preserve">Frais d'inscription et de formt° versés en Mars  2018</t>
  </si>
  <si>
    <t xml:space="preserve">BOA / Prime mensuelle de sujétion et de communication. Avril</t>
  </si>
  <si>
    <t xml:space="preserve">Paie des frais d'honoraires dans le cadre de la surveillance et contrôle des travaux de construction d'une paillotte au profit de l'EPAC</t>
  </si>
  <si>
    <t xml:space="preserve">Chq 842975</t>
  </si>
  <si>
    <t xml:space="preserve">Chq 842976</t>
  </si>
  <si>
    <t xml:space="preserve">Règlmt Fact . N° F 003/TFG/18  pour la fourniture d'un ordinateur serveur HP PROLIANT ML 310 et d'un onduleur Eaton</t>
  </si>
  <si>
    <t xml:space="preserve">Chq 842979</t>
  </si>
  <si>
    <t xml:space="preserve">Règlmt Fact . N°AC 0029/03/ABYDI/18  pour l'acquisition de fournitures de bureau</t>
  </si>
  <si>
    <t xml:space="preserve">Chq 842980</t>
  </si>
  <si>
    <t xml:space="preserve">Règlmt Fact . N°AC 0028/03/ABYDI/18  pour achat de boissons</t>
  </si>
  <si>
    <t xml:space="preserve">Chq 842981</t>
  </si>
  <si>
    <t xml:space="preserve">Paie des frais d'honoraires dans le cadre de la mission d'etude technique charpente metallique et production des plants des travaux de construction d'une paillotte au profit de l'EPAC</t>
  </si>
  <si>
    <t xml:space="preserve">Chq 842977</t>
  </si>
  <si>
    <t xml:space="preserve">Paie cotisation salariale des Agents du CAP</t>
  </si>
  <si>
    <t xml:space="preserve">Chq 842969</t>
  </si>
  <si>
    <t xml:space="preserve">Chq 842970</t>
  </si>
  <si>
    <t xml:space="preserve">Paiemt IPTS+VPS du mois de Mars 2018</t>
  </si>
  <si>
    <t xml:space="preserve">chq C 0006579</t>
  </si>
  <si>
    <t xml:space="preserve">Plus percu sur salaire</t>
  </si>
  <si>
    <t xml:space="preserve">Règlmt Fact . N°44/18  pour les travaux de reparation du véhicule TOYOTA COASIER AM 7110 RB au profit de l'EPAC</t>
  </si>
  <si>
    <t xml:space="preserve">Chq 842982</t>
  </si>
  <si>
    <t xml:space="preserve">Règlmt Fact . N°45/18  pour les travaux de reparation du véhicule NISSAN PATROL AB 1239 RB au profit de l'EPAC</t>
  </si>
  <si>
    <t xml:space="preserve">Chq 842983</t>
  </si>
  <si>
    <t xml:space="preserve">Règlmt Fact . N°43/18  pour les travaux de reparation du véhicule TOYOTA COASIER AN 8595 RB au profit de l'EPAC</t>
  </si>
  <si>
    <t xml:space="preserve">Chq 842984</t>
  </si>
  <si>
    <t xml:space="preserve">Règlmt Fact . N°190318/CS  pour l'acquisition de matériels médicaux</t>
  </si>
  <si>
    <t xml:space="preserve">Chq 842985</t>
  </si>
  <si>
    <t xml:space="preserve">Règlmt Fact . N°04045/COTAF/18  pour l'acquisition de fournitures de bureau</t>
  </si>
  <si>
    <t xml:space="preserve">Chq 842987</t>
  </si>
  <si>
    <t xml:space="preserve">Règlmt fact. N°04/18/HTS/NCA pour le paiement du 4ème décompte dans le cadre des traveaux de construction d'une paillotte à usage d'amphithéatre au profit de l'EPAC</t>
  </si>
  <si>
    <t xml:space="preserve">Chq 842989</t>
  </si>
  <si>
    <t xml:space="preserve">Règlmt fact. N°06/18/HTS/NCA pour le paiement du  décompte unique dans le cadre des traveaux de construction d'une paillotte à usage d'amphithéatre au profit de l'EPAC</t>
  </si>
  <si>
    <t xml:space="preserve">Chq 842990</t>
  </si>
  <si>
    <t xml:space="preserve">BOA / Ind. Forfaitaires pr le soutien Technique, supervision et à l'entretien des lieux du 1er Reg.</t>
  </si>
  <si>
    <t xml:space="preserve">Ind. Forfaitaires pr l'organisation et de la gestion des activités  du 1er Reg.</t>
  </si>
  <si>
    <t xml:space="preserve">Paiement  des heures d'Enseignement , frais de production des monographies de deplacement et de la surveillance du 1er Regroup. 2018</t>
  </si>
  <si>
    <t xml:space="preserve">YATAKPO Henoc / Paie. Pour la realisation des prestations de service de l'animation , actualisation et l'entretien du site web de l'EPAC du mois de Mars </t>
  </si>
  <si>
    <t xml:space="preserve">chq 842968</t>
  </si>
  <si>
    <t xml:space="preserve">Paie de la prise en charge des droits et taxes d'enlèvement des equipements et matériels des panneaux solaires</t>
  </si>
  <si>
    <t xml:space="preserve">chq 241260</t>
  </si>
  <si>
    <t xml:space="preserve">Salaire du mois d'Avril  des agents du CAP</t>
  </si>
  <si>
    <t xml:space="preserve">Frais d'inscription et de formt° versés en Avril  2018</t>
  </si>
  <si>
    <t xml:space="preserve">Règlmt fact. N°0001968 du solde pr la fourniture et installation des cartes et modules de télécommunication au profit de l'EPAC</t>
  </si>
  <si>
    <t xml:space="preserve">chq 0842992</t>
  </si>
  <si>
    <t xml:space="preserve">Indemnité liés aux travaux  des déliberations annuelle en spécialité Géo Topo de la Formation continue.</t>
  </si>
  <si>
    <t xml:space="preserve">BOA / Prime mensuelle de sujétion et de communication. Mai</t>
  </si>
  <si>
    <t xml:space="preserve">Règlmt fact.N°294/12/17 /SRH/DG/DAS pr le gardiennage et la surveillance du bâtiment CAP du mois de Décembre 17 au Février 18 </t>
  </si>
  <si>
    <t xml:space="preserve">chq 0842993</t>
  </si>
  <si>
    <t xml:space="preserve">Remboursement de prêt à CERA</t>
  </si>
  <si>
    <t xml:space="preserve">Règlmt Fact . N°0103/04/18  pour achat de boissons</t>
  </si>
  <si>
    <t xml:space="preserve">chq 0842994</t>
  </si>
  <si>
    <t xml:space="preserve">Prise en charge d'une partie des cadeaux aux retraités dans le cadre de la fête du 1er Mai</t>
  </si>
  <si>
    <t xml:space="preserve">chq 0842995</t>
  </si>
  <si>
    <t xml:space="preserve">Paie d'une avance dans le cadre de la reprise totale de l'installation electrique du bâtiment du CAP</t>
  </si>
  <si>
    <t xml:space="preserve">chq 0842996</t>
  </si>
  <si>
    <t xml:space="preserve">Paie dans le cadre de l'entretien des salles de cours du 1er,2ème étage et l'environnement du bâtiment du CAP</t>
  </si>
  <si>
    <t xml:space="preserve">Règlmt fact. N°AC 0031/03/ABYDI/18  pour achat de boissons</t>
  </si>
  <si>
    <t xml:space="preserve">chq 0842986</t>
  </si>
  <si>
    <t xml:space="preserve">Remboursement des frais de formation</t>
  </si>
  <si>
    <t xml:space="preserve">chq 0842988</t>
  </si>
  <si>
    <t xml:space="preserve">Paiemt IPTS+VPS du mois d'avril 2018</t>
  </si>
  <si>
    <t xml:space="preserve">chq C 120944</t>
  </si>
  <si>
    <t xml:space="preserve">Salaire du webmaster dans le cadre de l'animation, l'actualisation et l'entretien du site web de l'EPAC</t>
  </si>
  <si>
    <t xml:space="preserve">chq 0842997</t>
  </si>
  <si>
    <t xml:space="preserve">Salaire du mois de Mai  des agents du CAP</t>
  </si>
  <si>
    <t xml:space="preserve">Paie indemnités à l'etude de dossiers des inscriptions en cours préparatoire au CAP</t>
  </si>
  <si>
    <t xml:space="preserve">Paie indemnités aux membres de la commission chargée d'élaborer la brochure des résultats de fin d'année 2016-2017</t>
  </si>
  <si>
    <t xml:space="preserve">Paie indemnités aux membres de la commission dans le cadre des différents travaux de la decision de fin de formation</t>
  </si>
  <si>
    <t xml:space="preserve">Règlmt fact.N°050/AC/18 pour la fourniture de pièces de rechange des copieurs du CAP</t>
  </si>
  <si>
    <t xml:space="preserve">chq 0842998</t>
  </si>
  <si>
    <t xml:space="preserve">Règlmt fact.N°0056/COTAF pour la commande des tables et bancs</t>
  </si>
  <si>
    <t xml:space="preserve">chq 0842999</t>
  </si>
  <si>
    <t xml:space="preserve">Indemnité liés aux travaux  des déliberations annuelle des 4ème année de la Formation à distance.</t>
  </si>
  <si>
    <t xml:space="preserve">chq 0843000</t>
  </si>
  <si>
    <t xml:space="preserve">Règlmt Fact . N°81/18  pour les travaux de reparation du véhicule NISSAN PATROL AN 1928 RB du CAP</t>
  </si>
  <si>
    <t xml:space="preserve">chq 0843001</t>
  </si>
  <si>
    <t xml:space="preserve">Règlmt Fact . N°82/18  pour les travaux de reparation du véhicule NISSAN PATROL AN 1928 RB du CAP</t>
  </si>
  <si>
    <t xml:space="preserve">chq 0843002</t>
  </si>
  <si>
    <t xml:space="preserve">Frais d'inscription et de formt° versés en Mai  2018</t>
  </si>
  <si>
    <t xml:space="preserve">BOA / Prime mensuelle de sujétion et de communication. Juin</t>
  </si>
  <si>
    <t xml:space="preserve">Paiement  des heures d'Enseignement en 1ère année d'Ingenieurs de conception Genie Civil du 2ème semestre 2016-2017</t>
  </si>
  <si>
    <t xml:space="preserve">Indemnité heures supp à la confection des monographies du04/05  au 31/05/18 </t>
  </si>
  <si>
    <t xml:space="preserve">Paiement  des heures d'Enseignement en 3ème année d'Ingenieurs de conception Géomètre Topo du 1er semestre</t>
  </si>
  <si>
    <t xml:space="preserve">Paie d'une avance pour la mise en place d'un système informatique au CAP</t>
  </si>
  <si>
    <t xml:space="preserve">chq 0843003</t>
  </si>
  <si>
    <t xml:space="preserve">Aide financier dans le cadre des formations scientifiques au service du Développement Durable des Doctoriales à l'UAC</t>
  </si>
  <si>
    <t xml:space="preserve">chq 0843004</t>
  </si>
  <si>
    <t xml:space="preserve">Paie indemnités à l'etude de dossiers des inscriptions des etudiants en Genie Civil au CAP</t>
  </si>
  <si>
    <t xml:space="preserve">Paiemt IPTS+VPS du mois de Mai 2018</t>
  </si>
  <si>
    <t xml:space="preserve">chq C 0171961</t>
  </si>
  <si>
    <t xml:space="preserve">Paie indemnités à l'etude de dossiers des inscriptions des etudiants  au CAP</t>
  </si>
  <si>
    <t xml:space="preserve">Salaire du mois de Juin  des agents du CAP</t>
  </si>
  <si>
    <t xml:space="preserve">Règlmt fact.N°00449/COTAF pour achat de fournitures de bureau et consommables informatique</t>
  </si>
  <si>
    <t xml:space="preserve">chq 0843005</t>
  </si>
  <si>
    <t xml:space="preserve">Règlmt fact.N°129/05/17 /SRH/DG/DAS pr le gardiennage et la surveillance du bâtiment CAP du mois de Mars, Avril et Mai 18 </t>
  </si>
  <si>
    <t xml:space="preserve">chq 0843006</t>
  </si>
  <si>
    <t xml:space="preserve">Paie dans le cadre du sarclage de l'environnement du bâtiment du CAP</t>
  </si>
  <si>
    <t xml:space="preserve">chq 0843007</t>
  </si>
  <si>
    <t xml:space="preserve">Prêtn remboursable au département de Genie Mécanique et Energetique/Bureau d'etudes et des Méthodes</t>
  </si>
  <si>
    <t xml:space="preserve">chq 0843008</t>
  </si>
  <si>
    <t xml:space="preserve">Frais d'inscription et de formt° versés en Juin  2018</t>
  </si>
  <si>
    <t xml:space="preserve">Chq 843009</t>
  </si>
  <si>
    <t xml:space="preserve">Chq 843010</t>
  </si>
  <si>
    <t xml:space="preserve">Prime mensuelle de sujétion et de communication. Juillet</t>
  </si>
  <si>
    <t xml:space="preserve">Paie frais honoraires dans le cadre de la realisation des plans d'une paillote à usage d'amphithéatre à l'EPAC</t>
  </si>
  <si>
    <t xml:space="preserve">Chq 842978</t>
  </si>
  <si>
    <t xml:space="preserve">Règlmt fact.N°160 pour la reparation du copieur IR 2022</t>
  </si>
  <si>
    <t xml:space="preserve">Chq 843011</t>
  </si>
  <si>
    <t xml:space="preserve">Indemnité heures supp à la confection des monographies du 01/06  au 29/06/18 </t>
  </si>
  <si>
    <t xml:space="preserve">Paiemt IPTS+VPS du mois de Juin 2018</t>
  </si>
  <si>
    <t xml:space="preserve">chq C 0171987</t>
  </si>
  <si>
    <t xml:space="preserve">10/17/18</t>
  </si>
  <si>
    <t xml:space="preserve">Reversement de TVA retenue à la source de Juin 2018</t>
  </si>
  <si>
    <t xml:space="preserve">chq C 0171988</t>
  </si>
  <si>
    <t xml:space="preserve">Salaire du mois de Juillet  des agents du CAP</t>
  </si>
  <si>
    <t xml:space="preserve">Paie  pour l'organisation et la supervision des activités de soutenance de la LP</t>
  </si>
  <si>
    <t xml:space="preserve">Paie d'Indemnités aux membres de jury de soutenance des rapports de stage</t>
  </si>
  <si>
    <t xml:space="preserve">Paie d'Indemnités aux encadreurs  des rapports de stage</t>
  </si>
  <si>
    <t xml:space="preserve">Règlmt fact.N°0046/FP/TA/MMSE pr l'achat de consommable d'imagerie medicale</t>
  </si>
  <si>
    <t xml:space="preserve">Chq 843012</t>
  </si>
  <si>
    <t xml:space="preserve">Paie des frais de mission dans le cadre  de la sensibilisation et de marketing sur les differents formations du CAP</t>
  </si>
  <si>
    <t xml:space="preserve">Règlmt fact. N°AC 0057/03/ABYDI/18  du solde pour la reprise totale de l'installation electrique du bâtiment du CAP</t>
  </si>
  <si>
    <t xml:space="preserve">chq 0843015</t>
  </si>
  <si>
    <t xml:space="preserve">Comminuqué  radio dans le cadre des cours à distance</t>
  </si>
  <si>
    <t xml:space="preserve">chq 0843016</t>
  </si>
  <si>
    <t xml:space="preserve">Règlmt Fact . N°120/18  pour les travaux de reparation du véhicule N° BF 3412 RB  de l'EPAC</t>
  </si>
  <si>
    <t xml:space="preserve">chq 0843017</t>
  </si>
  <si>
    <t xml:space="preserve">Règlmt Fact . N°0104/17  pour achat de boissons</t>
  </si>
  <si>
    <t xml:space="preserve">chq 0843018</t>
  </si>
  <si>
    <t xml:space="preserve">Règlmt fact. N°0311 pour entretien général des copieurs du 02/01/18 au 29/06/18</t>
  </si>
  <si>
    <t xml:space="preserve">chq 0843019</t>
  </si>
  <si>
    <t xml:space="preserve">Indemnité heures supp à la confection des monographies du 01/07  au 31/07/18 </t>
  </si>
  <si>
    <t xml:space="preserve">Frais d'inscription et de formt° versés en Juillet  2018</t>
  </si>
  <si>
    <t xml:space="preserve">Prime mensuelle de sujétion et de communication. Août</t>
  </si>
  <si>
    <t xml:space="preserve">Règlmt fact. N°50/ATMNS/DG-2018 pour la restauration dans le cadre des activités des 40 ans de l'EPAC</t>
  </si>
  <si>
    <t xml:space="preserve">chq 0843020</t>
  </si>
  <si>
    <t xml:space="preserve">Règlmt fact. N°054-18/IG/DG/DC/CO/CC pour la réalisation de plaquettes dans le cadre des activités des 40 ans d l'EPAC</t>
  </si>
  <si>
    <t xml:space="preserve">chq 0843021</t>
  </si>
  <si>
    <t xml:space="preserve">Paiemt IPTS+VPS du mois de Juillet 2018</t>
  </si>
  <si>
    <t xml:space="preserve">chq C 011875</t>
  </si>
  <si>
    <t xml:space="preserve">Aide financière dans le cadre d'appui en carburant à la participartion de la délégation béninoise aux 19ème journée de la SOACHIM</t>
  </si>
  <si>
    <t xml:space="preserve">chq 0843022</t>
  </si>
  <si>
    <t xml:space="preserve">Salaire du mois d'Août des agents du CAP</t>
  </si>
  <si>
    <t xml:space="preserve">Frais d'inscription et de formt° versés en Août 2018</t>
  </si>
  <si>
    <t xml:space="preserve">Prime mensuelle de sujétion et de communication. Septembre</t>
  </si>
  <si>
    <t xml:space="preserve">Paiemt IPTS+VPS du mois de d'Août 2018</t>
  </si>
  <si>
    <t xml:space="preserve">Paie indemnités aux membres de la commission de suivi à l'ouverture des plis du dépouillement et de l'etude des offres relatif au recrutement d'un webmaster à l'EPAC</t>
  </si>
  <si>
    <t xml:space="preserve">Paie indemnités aux membres de la commission de suivi à l'ouverture des plis du dépouillement et de l'etude des offres relatif à l'execution des travaux de construction d'un bloc pédagogique de type R+2 à l'EPAC</t>
  </si>
  <si>
    <t xml:space="preserve">Paie indemnités aux membres de la commission de suivi à l'ouverture des plis du dépouillement et de l'etude des offres relatif à l'elaboration du plan stratégie de développement de l'EPAC</t>
  </si>
  <si>
    <t xml:space="preserve">Paie de moins perçu sur les frais de mission de sensibilisation sur les differentes formations du CAP</t>
  </si>
  <si>
    <t xml:space="preserve">Paiement  des heures d'Enseignement en 1ère année d'Ingenieurs de conception Genie Civil du 2ème semestre 2016-2017 et en master microbiologie et immunologie en formation continue</t>
  </si>
  <si>
    <t xml:space="preserve">Chq 843029</t>
  </si>
  <si>
    <t xml:space="preserve">Règlmt fact.N°00614/DG/USS/18 pr le gardiennage et la surveillance du bâtiment CAP du mois de Juin 18 </t>
  </si>
  <si>
    <t xml:space="preserve">Chq 843024</t>
  </si>
  <si>
    <t xml:space="preserve">Règlmt fact.N°00615/DG/USS/18 pr le gardiennage et la surveillance du bâtiment CAP du mois de Juillet 18 </t>
  </si>
  <si>
    <t xml:space="preserve">Chq 843025</t>
  </si>
  <si>
    <t xml:space="preserve">Règlmt fact.N°00616/DG/USS/18 pr le gardiennage et la surveillance du bâtiment CAP du mois de Août 18 </t>
  </si>
  <si>
    <t xml:space="preserve">Chq 843026</t>
  </si>
  <si>
    <t xml:space="preserve">Salaire du mois de Septembre des agents du CAP</t>
  </si>
  <si>
    <t xml:space="preserve">Aide financier dans le cadre de l'organisation des  journées de létudiant polytechnicien de l'EPAC</t>
  </si>
  <si>
    <t xml:space="preserve">chq 0843023</t>
  </si>
  <si>
    <t xml:space="preserve">Règlmt fact. N°AC 0014/03/ABYDI/18  pour l'acquisition de fournitures de bureau</t>
  </si>
  <si>
    <t xml:space="preserve">chq 0843036</t>
  </si>
  <si>
    <t xml:space="preserve">Paie des indemnites d'heures de vacation aux enseignants de l'EPAC</t>
  </si>
  <si>
    <t xml:space="preserve">Règlmt fact.N°034/DG/DAE/SA/18 d'une avance dans le cadre d'elaboration de la strategie de développement de l'EPAC</t>
  </si>
  <si>
    <t xml:space="preserve">chq 0843035</t>
  </si>
  <si>
    <t xml:space="preserve">chq 0843030</t>
  </si>
  <si>
    <t xml:space="preserve">chq 0843031</t>
  </si>
  <si>
    <t xml:space="preserve">chq 0843032</t>
  </si>
  <si>
    <t xml:space="preserve">Règlmt Fact . N°94/18  pour les travaux de reparation du véhiculeAB 1239 RB de l'EPAC dans le cadre de la mission de sensibilisation</t>
  </si>
  <si>
    <t xml:space="preserve">chq 0843039</t>
  </si>
  <si>
    <t xml:space="preserve">Reversement des frais d'inscription au rectorat de l'année academique 2016-2017</t>
  </si>
  <si>
    <t xml:space="preserve">chq 0843037</t>
  </si>
  <si>
    <t xml:space="preserve">Reversement des frais d'inscription au rectorat de l'année academique 2015-2016</t>
  </si>
  <si>
    <t xml:space="preserve">Paie d'indemnités aux membres de la commission d'organisation de la semaine du monde professionnel de l'EPAC</t>
  </si>
  <si>
    <t xml:space="preserve">chq 0843041</t>
  </si>
  <si>
    <t xml:space="preserve">Paie desprimes de traitement des demandes d'attestation</t>
  </si>
  <si>
    <t xml:space="preserve">chq 0843044</t>
  </si>
  <si>
    <t xml:space="preserve">Paie indemnités aux membres de la commission chargée d'elaboration de la brochure des resultats de fin d'année 2015-2016 à l'EPAC</t>
  </si>
  <si>
    <t xml:space="preserve">Paie indemnités aux membres de la commission chargée d'elaboration de la decision qui sanctionne l'admission aux differents etudiants  de l'EPAC</t>
  </si>
  <si>
    <t xml:space="preserve">chq 0843042</t>
  </si>
  <si>
    <t xml:space="preserve">Paie indemnités aux membres de la commission mise en place dans le cadre des travaux des activités academique 2016-2017</t>
  </si>
  <si>
    <t xml:space="preserve">chq 0843043</t>
  </si>
  <si>
    <t xml:space="preserve">Paie desprimes dans le cadre des recettes relatifs aux divers actes délivrés du 1er trimestre 2018</t>
  </si>
  <si>
    <t xml:space="preserve">chq 0843045</t>
  </si>
  <si>
    <t xml:space="preserve">chq 0843046</t>
  </si>
  <si>
    <t xml:space="preserve">Paie desprimes dans le cadre des recettes relatifs aux divers actes délivrés du 2ème trimestre 2018</t>
  </si>
  <si>
    <t xml:space="preserve">chq 0843047</t>
  </si>
  <si>
    <t xml:space="preserve">chq 0843048</t>
  </si>
  <si>
    <t xml:space="preserve">Paie indemnités aux membres de la commission chargée d'organisation du seminaire de formation du personnel de l'EPAC</t>
  </si>
  <si>
    <t xml:space="preserve">Paie indemnités aux membres de la commission chargée du traitement des états de paiement aux differentes commissions mise sur pied à l'EPAC</t>
  </si>
  <si>
    <t xml:space="preserve">Frais d'inscription et de formt° versés en Septembre 2018</t>
  </si>
  <si>
    <t xml:space="preserve">Règlmt fact.N°11/18/DG/DE/DT/SP HQS d'une avance dans le cadre de demarrage des travaux de construction d'un bloc pédagogique de type R+2</t>
  </si>
  <si>
    <t xml:space="preserve">chq 0843050</t>
  </si>
  <si>
    <t xml:space="preserve">Chq 843051</t>
  </si>
  <si>
    <t xml:space="preserve">Prime mensuelle de sujétion et de communication. Octobre</t>
  </si>
  <si>
    <t xml:space="preserve">Règlmt fact.N°005/AI/SARL  pour la fourniture de tableau blan à marqueur</t>
  </si>
  <si>
    <t xml:space="preserve">Chq 843053</t>
  </si>
  <si>
    <t xml:space="preserve">Paiemt IPTS+VPS du mois de Septembre 2018</t>
  </si>
  <si>
    <t xml:space="preserve">chq C 011852</t>
  </si>
  <si>
    <t xml:space="preserve">Salaire du mois de Octobre des agents du CAP</t>
  </si>
  <si>
    <t xml:space="preserve">Paie d'heures d'enseignement en cours d'ingenieurs de conception Genie Civil</t>
  </si>
  <si>
    <t xml:space="preserve">Règlmt fact.N°1697-18  du solde pour la pause cafécocktail et déjeuner dans le cadre des 40 ans de l'EPAC</t>
  </si>
  <si>
    <t xml:space="preserve">chq C 011854</t>
  </si>
  <si>
    <t xml:space="preserve">chq 0843056</t>
  </si>
  <si>
    <t xml:space="preserve">Paie indemnités aux membres de la commission de suivi à l'ouverture des plis du dépouillement et de l'etude des offres dans le cadre de la construction d'un bâtiment à usage de toilettede développement de l'EPAC</t>
  </si>
  <si>
    <t xml:space="preserve">Règlmt fact.N°AC 0409/10/ABYDI/18  d'une avance pour les travaux de construction d'un bâtiment à usage de toilette publique au CAP</t>
  </si>
  <si>
    <t xml:space="preserve">chq 0843059</t>
  </si>
  <si>
    <t xml:space="preserve">Frais d'inscription et de formt° versés en Octobre 2018</t>
  </si>
  <si>
    <t xml:space="preserve">Règlmt fact.N°00777/DG/USS/18 pr le gardiennage et la surveillance du bâtiment CAP du mois de Septembre 18 </t>
  </si>
  <si>
    <t xml:space="preserve">Chq 843058</t>
  </si>
  <si>
    <t xml:space="preserve">Règlmt fact.N°00500/CB/EEM/01/18 pour la confection des lacostes dans le cadre des 40 ans de l'EPAC</t>
  </si>
  <si>
    <t xml:space="preserve">Chq 843060</t>
  </si>
  <si>
    <t xml:space="preserve">Règlmt fact.N°005A/SCSF/18 pour la la fourniture de carte d'invitation, de dépliant de mémorandum, de poster et des affiches dans le cadre des activités des 40 ans de l'EPAC</t>
  </si>
  <si>
    <t xml:space="preserve">Chq 843062</t>
  </si>
  <si>
    <t xml:space="preserve">Achat de dossiers d'appel d'offre</t>
  </si>
  <si>
    <t xml:space="preserve">Règlmt Fact . N°151/18  pour les travaux de reparation du système de climatisation du véhicule NISSAN PATROL N°AN 1928 RB du CAP</t>
  </si>
  <si>
    <t xml:space="preserve">Chq 843063</t>
  </si>
  <si>
    <t xml:space="preserve">chq 0843065</t>
  </si>
  <si>
    <t xml:space="preserve">Règlmt fact.N°00614/DG/USS/18 pr le gardiennage et la surveillance du bâtiment CAP du mois de Octobre 18 </t>
  </si>
  <si>
    <t xml:space="preserve">Chq 843066</t>
  </si>
  <si>
    <t xml:space="preserve">Règlmt fact.N°F14/TFG/18 du solde relatif à la mise en place d'un système informatique au CAP</t>
  </si>
  <si>
    <t xml:space="preserve">Chq 843067</t>
  </si>
  <si>
    <t xml:space="preserve">Paiemt IPTS+VPS du mois de Octobre 2018</t>
  </si>
  <si>
    <t xml:space="preserve">chq C 011836</t>
  </si>
  <si>
    <t xml:space="preserve">Paie d'heures d'enseignement en cours dmaster en microbiologie-Immunologie du 1er semestre 2016-2017</t>
  </si>
  <si>
    <t xml:space="preserve">Salaire du mois de Novembre des agents du CAP</t>
  </si>
  <si>
    <t xml:space="preserve">Paie d'heures d'enseignement aux enseignants dans le cadre du 2ème regroupement 2018</t>
  </si>
  <si>
    <t xml:space="preserve">Règlmt fact.N°0450/AC/18  pour la fourniture des pièces de rechange des copieurs du CAP</t>
  </si>
  <si>
    <t xml:space="preserve">Chq 843074</t>
  </si>
  <si>
    <t xml:space="preserve">Règlmt fact.N° MO 235/18/YN  pour la commande des reactifs et consommables de laboratoire</t>
  </si>
  <si>
    <t xml:space="preserve">Chq 843075</t>
  </si>
  <si>
    <t xml:space="preserve">Paie indemnités aux membres de la commission dans le cadre des travaux de recouvrement des recettes au CAP</t>
  </si>
  <si>
    <t xml:space="preserve">Paie indemnités aux membres dans le cadre de la supervision des activités du 2ème regroupement</t>
  </si>
  <si>
    <t xml:space="preserve">Chq 843076</t>
  </si>
  <si>
    <t xml:space="preserve">31/18/11</t>
  </si>
  <si>
    <t xml:space="preserve">Règlmt fact.N° 18  pour  achat de boissons</t>
  </si>
  <si>
    <t xml:space="preserve">Chq 843064</t>
  </si>
  <si>
    <t xml:space="preserve">Frais d'inscription et de formt° versés en Novembre 2018</t>
  </si>
  <si>
    <t xml:space="preserve">Paie indemnités aux membres dans le cadre de la supervision, l'entretien des lieux et du soutien technique des activités du 2ème regroupement</t>
  </si>
  <si>
    <t xml:space="preserve">Chq 843078</t>
  </si>
  <si>
    <t xml:space="preserve">Chq 843079</t>
  </si>
  <si>
    <t xml:space="preserve">chq 0843080</t>
  </si>
  <si>
    <t xml:space="preserve">03//12/18</t>
  </si>
  <si>
    <t xml:space="preserve">Prime mensuelle de sujétion et de communication. Décembre</t>
  </si>
  <si>
    <t xml:space="preserve">Paie d'heures de vacation aux enseignants en cours présentiels</t>
  </si>
  <si>
    <t xml:space="preserve">Paie des indemnités dans le cadre de l'organisation des activités du 2ème regroupement 2018</t>
  </si>
  <si>
    <t xml:space="preserve">Paie des indemnités  des travaux de déliberation annuelle en formation à distance </t>
  </si>
  <si>
    <t xml:space="preserve">Règlmt fact.N° 034/DG/DAF/SA/18 du 2ème acompte  dans le cadre de l'elaboration de la stratégie de développement de l'EPAC</t>
  </si>
  <si>
    <t xml:space="preserve">chq 0843082</t>
  </si>
  <si>
    <t xml:space="preserve">Prise en charge dans le cadre de la comminiqué radiodifusé de la rentrée academique 208-209 à l'EPAC</t>
  </si>
  <si>
    <t xml:space="preserve">chq 0843083</t>
  </si>
  <si>
    <t xml:space="preserve">Paie des indemnités  des travaux de préparation de déliberation annuelle en formation à distance </t>
  </si>
  <si>
    <t xml:space="preserve">Paie desprimes dans le cadre des recettes relatifs aux divers actes délivrés du 3ème trimestre 2018</t>
  </si>
  <si>
    <t xml:space="preserve">chq 0843084</t>
  </si>
  <si>
    <t xml:space="preserve">chq 0843085</t>
  </si>
  <si>
    <t xml:space="preserve">Paiemt IPTS+VPS du mois de Novembre 2018</t>
  </si>
  <si>
    <t xml:space="preserve">chq C 011815</t>
  </si>
  <si>
    <t xml:space="preserve">Paie indemnités aux membres de la commission chargée d'organisation de la semaine du monde professionnel de l'UAC à l'EPAC</t>
  </si>
  <si>
    <t xml:space="preserve">Salaire du mois de Décembre des agents du CAP</t>
  </si>
  <si>
    <t xml:space="preserve">Règlmt fact.N° AC 0300/10/ABYDI/ pour achat de boissons</t>
  </si>
  <si>
    <t xml:space="preserve">chq 0843087</t>
  </si>
  <si>
    <t xml:space="preserve">TOTAL DES MOUVEMENTS</t>
  </si>
  <si>
    <t xml:space="preserve">SOLDE  AU 31/12/2018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</si>
</sst>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0"/>
    <numFmt numFmtId="167" formatCode="0"/>
    <numFmt numFmtId="168" formatCode="0\ %"/>
    <numFmt numFmtId="169" formatCode="0.00\ %"/>
    <numFmt numFmtId="170" formatCode="dd/mm/yyyy"/>
  </numFmts>
  <fonts count="7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34"/>
    </font>
    <font>
      <sz val="10"/>
      <color rgb="FF000000"/>
      <name val="Calibri"/>
      <family val="2"/>
    </font>
    <font>
      <sz val="14"/>
      <name val="Elephant"/>
      <family val="0"/>
      <charset val="134"/>
    </font>
    <font>
      <sz val="14"/>
      <color theme="1"/>
      <name val="Elephant"/>
      <family val="0"/>
      <charset val="134"/>
    </font>
    <font>
      <b val="true"/>
      <i val="true"/>
      <sz val="12"/>
      <color theme="1"/>
      <name val="Calibri"/>
      <family val="0"/>
      <charset val="134"/>
    </font>
    <font>
      <b val="true"/>
      <sz val="12"/>
      <color theme="1"/>
      <name val="Calibri"/>
      <family val="0"/>
      <charset val="134"/>
    </font>
    <font>
      <b val="true"/>
      <u val="single"/>
      <sz val="12"/>
      <color theme="1"/>
      <name val="comic"/>
      <family val="0"/>
      <charset val="134"/>
    </font>
    <font>
      <b val="true"/>
      <sz val="12"/>
      <color theme="1"/>
      <name val="Albertus MT Lt"/>
      <family val="0"/>
      <charset val="134"/>
    </font>
    <font>
      <b val="true"/>
      <sz val="12"/>
      <color theme="1"/>
      <name val="Arial Narrow"/>
      <family val="0"/>
      <charset val="134"/>
    </font>
    <font>
      <b val="true"/>
      <sz val="12"/>
      <color rgb="FF00B050"/>
      <name val="Arial Narrow"/>
      <family val="0"/>
      <charset val="134"/>
    </font>
    <font>
      <b val="true"/>
      <sz val="12"/>
      <color rgb="FFC00000"/>
      <name val="Arial Narrow"/>
      <family val="0"/>
      <charset val="134"/>
    </font>
    <font>
      <b val="true"/>
      <sz val="12"/>
      <color rgb="FFFF0000"/>
      <name val="Arial Narrow"/>
      <family val="0"/>
      <charset val="134"/>
    </font>
    <font>
      <sz val="12"/>
      <color theme="1"/>
      <name val="Arial Narrow"/>
      <family val="0"/>
      <charset val="134"/>
    </font>
    <font>
      <sz val="12"/>
      <color theme="1"/>
      <name val="Calibri"/>
      <family val="0"/>
      <charset val="134"/>
    </font>
    <font>
      <sz val="12"/>
      <name val="Arial Narrow"/>
      <family val="0"/>
      <charset val="134"/>
    </font>
    <font>
      <sz val="14"/>
      <color theme="1"/>
      <name val="Aharoni"/>
      <family val="0"/>
      <charset val="177"/>
    </font>
    <font>
      <b val="true"/>
      <sz val="12"/>
      <color rgb="FF00B050"/>
      <name val="Calibri"/>
      <family val="0"/>
      <charset val="134"/>
    </font>
    <font>
      <b val="true"/>
      <sz val="12"/>
      <color rgb="FFC00000"/>
      <name val="Calibri"/>
      <family val="0"/>
      <charset val="134"/>
    </font>
    <font>
      <b val="true"/>
      <sz val="12"/>
      <color rgb="FFFF0000"/>
      <name val="Calibri"/>
      <family val="0"/>
      <charset val="134"/>
    </font>
    <font>
      <sz val="12"/>
      <color rgb="FF000000"/>
      <name val="Calibri"/>
      <family val="0"/>
      <charset val="134"/>
    </font>
    <font>
      <sz val="12"/>
      <name val="Calibri"/>
      <family val="0"/>
      <charset val="134"/>
    </font>
    <font>
      <b val="true"/>
      <sz val="16"/>
      <color theme="1"/>
      <name val="Aharoni"/>
      <family val="0"/>
      <charset val="177"/>
    </font>
    <font>
      <b val="true"/>
      <sz val="14"/>
      <color rgb="FF00B050"/>
      <name val="Calibri"/>
      <family val="0"/>
      <charset val="134"/>
    </font>
    <font>
      <b val="true"/>
      <sz val="14"/>
      <color rgb="FF002060"/>
      <name val="Calibri"/>
      <family val="0"/>
      <charset val="134"/>
    </font>
    <font>
      <b val="true"/>
      <sz val="14"/>
      <color rgb="FFFF0000"/>
      <name val="Calibri"/>
      <family val="0"/>
      <charset val="134"/>
    </font>
    <font>
      <sz val="9"/>
      <color theme="1"/>
      <name val="Calibri"/>
      <family val="0"/>
      <charset val="134"/>
    </font>
    <font>
      <b val="true"/>
      <i val="true"/>
      <sz val="12"/>
      <name val="Calibri"/>
      <family val="0"/>
      <charset val="134"/>
    </font>
    <font>
      <b val="true"/>
      <sz val="12"/>
      <name val="Calibri"/>
      <family val="0"/>
      <charset val="134"/>
    </font>
    <font>
      <b val="true"/>
      <u val="single"/>
      <sz val="12"/>
      <name val="comic"/>
      <family val="0"/>
      <charset val="134"/>
    </font>
    <font>
      <sz val="10"/>
      <color rgb="FF000000"/>
      <name val="Tahoma"/>
      <family val="0"/>
      <charset val="134"/>
    </font>
    <font>
      <b val="true"/>
      <sz val="14"/>
      <color theme="1"/>
      <name val="Aharoni"/>
      <family val="0"/>
      <charset val="177"/>
    </font>
    <font>
      <b val="true"/>
      <i val="true"/>
      <sz val="14"/>
      <name val="Calibri"/>
      <family val="0"/>
      <charset val="134"/>
    </font>
    <font>
      <sz val="10"/>
      <color theme="1"/>
      <name val="Tahoma"/>
      <family val="0"/>
      <charset val="134"/>
    </font>
    <font>
      <sz val="10"/>
      <color rgb="FF000000"/>
      <name val="Calibri"/>
      <family val="0"/>
      <charset val="134"/>
    </font>
    <font>
      <sz val="11"/>
      <name val="Calibri"/>
      <family val="0"/>
      <charset val="134"/>
    </font>
    <font>
      <sz val="11"/>
      <color rgb="FF000000"/>
      <name val="Arial"/>
      <family val="0"/>
      <charset val="134"/>
    </font>
    <font>
      <sz val="12"/>
      <color theme="1"/>
      <name val="Arial"/>
      <family val="0"/>
      <charset val="134"/>
    </font>
    <font>
      <sz val="12"/>
      <name val="Arial"/>
      <family val="0"/>
      <charset val="134"/>
    </font>
    <font>
      <sz val="11"/>
      <color theme="1"/>
      <name val="Arial"/>
      <family val="0"/>
      <charset val="134"/>
    </font>
    <font>
      <b val="true"/>
      <u val="single"/>
      <sz val="12"/>
      <color theme="1"/>
      <name val="Calibri"/>
      <family val="0"/>
      <charset val="134"/>
    </font>
    <font>
      <b val="true"/>
      <sz val="12"/>
      <color rgb="FF002060"/>
      <name val="Arial Narrow"/>
      <family val="0"/>
      <charset val="134"/>
    </font>
    <font>
      <b val="true"/>
      <sz val="16"/>
      <color theme="1"/>
      <name val="Calibri"/>
      <family val="0"/>
      <charset val="134"/>
    </font>
    <font>
      <sz val="14"/>
      <color rgb="FF00B050"/>
      <name val="Calibri"/>
      <family val="0"/>
      <charset val="134"/>
    </font>
    <font>
      <sz val="12"/>
      <name val="Elephant"/>
      <family val="0"/>
      <charset val="134"/>
    </font>
    <font>
      <sz val="12"/>
      <color theme="1"/>
      <name val="comic"/>
      <family val="0"/>
      <charset val="134"/>
    </font>
    <font>
      <b val="true"/>
      <sz val="12"/>
      <color theme="1"/>
      <name val="comic"/>
      <family val="0"/>
      <charset val="134"/>
    </font>
    <font>
      <b val="true"/>
      <i val="true"/>
      <sz val="14"/>
      <color theme="1"/>
      <name val="Calibri"/>
      <family val="0"/>
      <charset val="134"/>
    </font>
    <font>
      <sz val="11"/>
      <name val="Bookman Old Style"/>
      <family val="0"/>
      <charset val="134"/>
    </font>
    <font>
      <sz val="11"/>
      <color theme="1"/>
      <name val="Times New Roman"/>
      <family val="0"/>
      <charset val="134"/>
    </font>
    <font>
      <sz val="11"/>
      <color rgb="FF000000"/>
      <name val="Times New Roman"/>
      <family val="0"/>
      <charset val="134"/>
    </font>
    <font>
      <b val="true"/>
      <sz val="11"/>
      <name val="Albertus MT Lt"/>
      <family val="0"/>
      <charset val="134"/>
    </font>
    <font>
      <b val="true"/>
      <sz val="12"/>
      <name val="Baskerville Old Face"/>
      <family val="0"/>
      <charset val="134"/>
    </font>
    <font>
      <b val="true"/>
      <sz val="10"/>
      <name val="Albertus MT Lt"/>
      <family val="0"/>
      <charset val="134"/>
    </font>
    <font>
      <b val="true"/>
      <sz val="10"/>
      <color theme="1"/>
      <name val="Albertus MT Lt"/>
      <family val="0"/>
      <charset val="134"/>
    </font>
    <font>
      <b val="true"/>
      <sz val="11"/>
      <color theme="1"/>
      <name val="Calibri"/>
      <family val="0"/>
      <charset val="134"/>
    </font>
    <font>
      <b val="true"/>
      <sz val="12"/>
      <name val="Albertus MT Lt"/>
      <family val="0"/>
      <charset val="134"/>
    </font>
    <font>
      <b val="true"/>
      <sz val="12"/>
      <name val="Arial"/>
      <family val="0"/>
      <charset val="134"/>
    </font>
    <font>
      <b val="true"/>
      <sz val="22"/>
      <name val="Arial Narrow"/>
      <family val="0"/>
      <charset val="134"/>
    </font>
    <font>
      <b val="true"/>
      <sz val="20"/>
      <name val="Arial Narrow"/>
      <family val="0"/>
      <charset val="134"/>
    </font>
    <font>
      <sz val="14"/>
      <name val="Arial"/>
      <family val="0"/>
      <charset val="134"/>
    </font>
    <font>
      <b val="true"/>
      <sz val="12"/>
      <name val="Arial Narrow"/>
      <family val="0"/>
      <charset val="134"/>
    </font>
    <font>
      <b val="true"/>
      <sz val="9"/>
      <name val="Arial"/>
      <family val="0"/>
      <charset val="134"/>
    </font>
    <font>
      <sz val="10"/>
      <color theme="0"/>
      <name val="Arial"/>
      <family val="0"/>
      <charset val="134"/>
    </font>
    <font>
      <sz val="10"/>
      <color rgb="FF000000"/>
      <name val="Arial"/>
      <family val="0"/>
      <charset val="134"/>
    </font>
    <font>
      <sz val="14"/>
      <name val="Arial Black"/>
      <family val="0"/>
      <charset val="134"/>
    </font>
    <font>
      <sz val="9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7" tint="0.5999"/>
        <bgColor rgb="FFD9D9D9"/>
      </patternFill>
    </fill>
    <fill>
      <patternFill patternType="solid">
        <fgColor theme="8" tint="0.5999"/>
        <bgColor rgb="FFD9D9D9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double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/>
      <right style="double"/>
      <top style="thin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 style="double"/>
      <right style="thin"/>
      <top/>
      <bottom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double"/>
      <bottom style="double"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1" fillId="2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2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1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2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7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2" borderId="2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6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7" fillId="2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2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0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3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1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2" fillId="0" borderId="3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7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7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2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8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8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1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2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2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2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2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2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4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3" borderId="4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4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4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4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7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7" fillId="0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7" fillId="0" borderId="5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7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7" fillId="4" borderId="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4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7" fillId="4" borderId="5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7" fillId="4" borderId="5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7" fillId="2" borderId="5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7" fillId="4" borderId="5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4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4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6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6" fillId="4" borderId="5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9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9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9" fillId="0" borderId="4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4" fillId="0" borderId="4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6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6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8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5" fillId="2" borderId="6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4" fillId="0" borderId="5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2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6" fillId="0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6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7" fillId="2" borderId="2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7" fillId="2" borderId="3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7" fillId="2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7" fillId="2" borderId="5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8" fillId="0" borderId="6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9" fillId="0" borderId="6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5" fillId="0" borderId="4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5" fillId="0" borderId="4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5" fillId="3" borderId="45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8064A2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64a2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gapWidth val="150"/>
        <c:overlap val="0"/>
        <c:axId val="70850009"/>
        <c:axId val="12128109"/>
      </c:barChart>
      <c:catAx>
        <c:axId val="70850009"/>
        <c:scaling>
          <c:orientation val="minMax"/>
        </c:scaling>
        <c:delete val="0"/>
        <c:axPos val="b"/>
        <c:numFmt formatCode="[$-40C]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2128109"/>
        <c:crosses val="autoZero"/>
        <c:auto val="1"/>
        <c:lblAlgn val="ctr"/>
        <c:lblOffset val="100"/>
        <c:noMultiLvlLbl val="0"/>
      </c:catAx>
      <c:valAx>
        <c:axId val="121281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fr-FR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085000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fr-FR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388440</xdr:colOff>
      <xdr:row>31</xdr:row>
      <xdr:rowOff>174960</xdr:rowOff>
    </xdr:to>
    <xdr:graphicFrame>
      <xdr:nvGraphicFramePr>
        <xdr:cNvPr id="0" name="Graphique 1"/>
        <xdr:cNvGraphicFramePr/>
      </xdr:nvGraphicFramePr>
      <xdr:xfrm>
        <a:off x="0" y="0"/>
        <a:ext cx="9815760" cy="60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25" zoomScalePageLayoutView="100" workbookViewId="0">
      <selection pane="topLeft" activeCell="A1" activeCellId="0" sqref="A1"/>
    </sheetView>
  </sheetViews>
  <sheetFormatPr defaultColWidth="10.28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45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14" activeCellId="0" sqref="J14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5.85"/>
    <col collapsed="false" customWidth="true" hidden="false" outlineLevel="0" max="3" min="3" style="0" width="23.29"/>
    <col collapsed="false" customWidth="true" hidden="false" outlineLevel="0" max="4" min="4" style="0" width="13.57"/>
    <col collapsed="false" customWidth="true" hidden="false" outlineLevel="0" max="5" min="5" style="0" width="13.86"/>
    <col collapsed="false" customWidth="true" hidden="false" outlineLevel="0" max="6" min="6" style="0" width="17"/>
    <col collapsed="false" customWidth="true" hidden="false" outlineLevel="0" max="7" min="7" style="0" width="20.43"/>
    <col collapsed="false" customWidth="true" hidden="false" outlineLevel="0" max="8" min="8" style="0" width="10.57"/>
  </cols>
  <sheetData>
    <row r="3" customFormat="false" ht="15" hidden="false" customHeight="false" outlineLevel="0" collapsed="false">
      <c r="D3" s="1"/>
      <c r="E3" s="1"/>
    </row>
    <row r="4" customFormat="false" ht="17.35" hidden="false" customHeight="false" outlineLevel="0" collapsed="false">
      <c r="A4" s="2"/>
      <c r="B4" s="3" t="s">
        <v>0</v>
      </c>
      <c r="C4" s="4"/>
      <c r="D4" s="4"/>
      <c r="E4" s="4"/>
      <c r="F4" s="4"/>
    </row>
    <row r="5" customFormat="false" ht="15" hidden="false" customHeight="false" outlineLevel="0" collapsed="false">
      <c r="A5" s="2"/>
      <c r="B5" s="2"/>
      <c r="E5" s="1"/>
    </row>
    <row r="6" customFormat="false" ht="15" hidden="false" customHeight="false" outlineLevel="0" collapsed="false">
      <c r="A6" s="2"/>
      <c r="B6" s="2"/>
      <c r="E6" s="1"/>
    </row>
    <row r="7" customFormat="false" ht="17.25" hidden="false" customHeight="false" outlineLevel="0" collapsed="false">
      <c r="A7" s="2"/>
      <c r="B7" s="2"/>
      <c r="C7" s="5" t="s">
        <v>1</v>
      </c>
      <c r="E7" s="6" t="s">
        <v>2</v>
      </c>
    </row>
    <row r="8" customFormat="false" ht="15" hidden="false" customHeight="false" outlineLevel="0" collapsed="false">
      <c r="A8" s="2"/>
      <c r="B8" s="2"/>
      <c r="E8" s="1"/>
    </row>
    <row r="9" customFormat="false" ht="15" hidden="false" customHeight="false" outlineLevel="0" collapsed="false">
      <c r="A9" s="7" t="s">
        <v>3</v>
      </c>
      <c r="B9" s="8" t="s">
        <v>4</v>
      </c>
      <c r="C9" s="8" t="s">
        <v>5</v>
      </c>
      <c r="D9" s="9" t="s">
        <v>6</v>
      </c>
      <c r="E9" s="10" t="s">
        <v>7</v>
      </c>
      <c r="F9" s="11" t="s">
        <v>8</v>
      </c>
    </row>
    <row r="10" customFormat="false" ht="15" hidden="false" customHeight="false" outlineLevel="0" collapsed="false">
      <c r="A10" s="12" t="n">
        <v>1</v>
      </c>
      <c r="B10" s="13" t="s">
        <v>9</v>
      </c>
      <c r="C10" s="13" t="s">
        <v>10</v>
      </c>
      <c r="D10" s="14" t="n">
        <v>416500</v>
      </c>
      <c r="E10" s="15"/>
      <c r="F10" s="16" t="n">
        <f aca="false">D10-E10</f>
        <v>416500</v>
      </c>
    </row>
    <row r="11" customFormat="false" ht="15" hidden="false" customHeight="false" outlineLevel="0" collapsed="false">
      <c r="A11" s="12" t="n">
        <v>2</v>
      </c>
      <c r="B11" s="17" t="s">
        <v>11</v>
      </c>
      <c r="C11" s="17" t="s">
        <v>12</v>
      </c>
      <c r="D11" s="18" t="n">
        <v>416500</v>
      </c>
      <c r="E11" s="15"/>
      <c r="F11" s="19" t="n">
        <f aca="false">D11-E11</f>
        <v>416500</v>
      </c>
    </row>
    <row r="12" customFormat="false" ht="15" hidden="false" customHeight="false" outlineLevel="0" collapsed="false">
      <c r="A12" s="12" t="n">
        <v>3</v>
      </c>
      <c r="B12" s="17" t="s">
        <v>13</v>
      </c>
      <c r="C12" s="17" t="s">
        <v>14</v>
      </c>
      <c r="D12" s="18" t="n">
        <v>416500</v>
      </c>
      <c r="E12" s="15"/>
      <c r="F12" s="20" t="n">
        <f aca="false">D12-E12</f>
        <v>416500</v>
      </c>
    </row>
    <row r="13" customFormat="false" ht="15" hidden="false" customHeight="false" outlineLevel="0" collapsed="false">
      <c r="A13" s="12" t="n">
        <v>4</v>
      </c>
      <c r="B13" s="17" t="s">
        <v>15</v>
      </c>
      <c r="C13" s="17" t="s">
        <v>16</v>
      </c>
      <c r="D13" s="18" t="n">
        <v>416500</v>
      </c>
      <c r="E13" s="15"/>
      <c r="F13" s="19" t="n">
        <f aca="false">D13-E13</f>
        <v>416500</v>
      </c>
    </row>
    <row r="14" customFormat="false" ht="15" hidden="false" customHeight="false" outlineLevel="0" collapsed="false">
      <c r="A14" s="12" t="n">
        <v>5</v>
      </c>
      <c r="B14" s="17" t="s">
        <v>17</v>
      </c>
      <c r="C14" s="17" t="s">
        <v>18</v>
      </c>
      <c r="D14" s="18" t="n">
        <v>416500</v>
      </c>
      <c r="E14" s="15"/>
      <c r="F14" s="19" t="n">
        <f aca="false">D14-E14</f>
        <v>416500</v>
      </c>
    </row>
    <row r="15" customFormat="false" ht="15" hidden="false" customHeight="false" outlineLevel="0" collapsed="false">
      <c r="A15" s="12" t="n">
        <v>6</v>
      </c>
      <c r="B15" s="17" t="s">
        <v>19</v>
      </c>
      <c r="C15" s="17" t="s">
        <v>20</v>
      </c>
      <c r="D15" s="18" t="n">
        <v>416500</v>
      </c>
      <c r="E15" s="15"/>
      <c r="F15" s="19" t="n">
        <f aca="false">D15-E15</f>
        <v>416500</v>
      </c>
    </row>
    <row r="16" customFormat="false" ht="15" hidden="false" customHeight="false" outlineLevel="0" collapsed="false">
      <c r="A16" s="12" t="n">
        <v>7</v>
      </c>
      <c r="B16" s="17" t="s">
        <v>21</v>
      </c>
      <c r="C16" s="17" t="s">
        <v>22</v>
      </c>
      <c r="D16" s="18" t="n">
        <v>416500</v>
      </c>
      <c r="E16" s="15"/>
      <c r="F16" s="19" t="n">
        <f aca="false">D16-E16</f>
        <v>416500</v>
      </c>
    </row>
    <row r="17" customFormat="false" ht="15" hidden="false" customHeight="false" outlineLevel="0" collapsed="false">
      <c r="A17" s="12" t="n">
        <v>8</v>
      </c>
      <c r="B17" s="21" t="s">
        <v>23</v>
      </c>
      <c r="C17" s="21" t="s">
        <v>24</v>
      </c>
      <c r="D17" s="18" t="n">
        <v>416500</v>
      </c>
      <c r="E17" s="15"/>
      <c r="F17" s="19" t="n">
        <f aca="false">D17-E17</f>
        <v>416500</v>
      </c>
    </row>
    <row r="18" customFormat="false" ht="15" hidden="false" customHeight="false" outlineLevel="0" collapsed="false">
      <c r="A18" s="12" t="n">
        <v>9</v>
      </c>
      <c r="B18" s="17" t="s">
        <v>25</v>
      </c>
      <c r="C18" s="17" t="s">
        <v>26</v>
      </c>
      <c r="D18" s="18" t="n">
        <v>416500</v>
      </c>
      <c r="E18" s="15"/>
      <c r="F18" s="19" t="n">
        <f aca="false">D18-E18</f>
        <v>416500</v>
      </c>
    </row>
    <row r="19" customFormat="false" ht="15" hidden="false" customHeight="false" outlineLevel="0" collapsed="false">
      <c r="A19" s="12" t="n">
        <v>10</v>
      </c>
      <c r="B19" s="17" t="s">
        <v>27</v>
      </c>
      <c r="C19" s="17" t="s">
        <v>28</v>
      </c>
      <c r="D19" s="18" t="n">
        <v>416500</v>
      </c>
      <c r="E19" s="15"/>
      <c r="F19" s="19" t="n">
        <f aca="false">D19-E19</f>
        <v>416500</v>
      </c>
    </row>
    <row r="20" customFormat="false" ht="17.35" hidden="false" customHeight="false" outlineLevel="0" collapsed="false">
      <c r="A20" s="22"/>
      <c r="B20" s="23"/>
      <c r="C20" s="24" t="s">
        <v>29</v>
      </c>
      <c r="D20" s="25" t="n">
        <f aca="false">SUM(D10:D19)</f>
        <v>4165000</v>
      </c>
      <c r="E20" s="26" t="n">
        <f aca="false">SUM(E10:E19)</f>
        <v>0</v>
      </c>
      <c r="F20" s="27" t="n">
        <f aca="false">D20-E20</f>
        <v>4165000</v>
      </c>
    </row>
    <row r="21" customFormat="false" ht="15" hidden="false" customHeight="false" outlineLevel="0" collapsed="false">
      <c r="D21" s="1"/>
      <c r="E21" s="1"/>
    </row>
    <row r="22" customFormat="false" ht="15" hidden="false" customHeight="false" outlineLevel="0" collapsed="false">
      <c r="D22" s="1"/>
      <c r="E22" s="1"/>
    </row>
    <row r="23" customFormat="false" ht="20.25" hidden="false" customHeight="true" outlineLevel="0" collapsed="false">
      <c r="A23" s="2"/>
      <c r="B23" s="28" t="s">
        <v>0</v>
      </c>
      <c r="C23" s="28"/>
      <c r="D23" s="28"/>
      <c r="E23" s="28"/>
      <c r="F23" s="28"/>
    </row>
    <row r="24" customFormat="false" ht="9" hidden="false" customHeight="true" outlineLevel="0" collapsed="false">
      <c r="A24" s="2"/>
      <c r="B24" s="29" t="s">
        <v>1</v>
      </c>
      <c r="C24" s="29"/>
      <c r="D24" s="29"/>
      <c r="E24" s="1"/>
    </row>
    <row r="25" customFormat="false" ht="15" hidden="true" customHeight="true" outlineLevel="0" collapsed="false">
      <c r="A25" s="2"/>
      <c r="B25" s="29"/>
      <c r="C25" s="29"/>
      <c r="D25" s="29"/>
      <c r="E25" s="1"/>
    </row>
    <row r="26" customFormat="false" ht="15" hidden="false" customHeight="false" outlineLevel="0" collapsed="false">
      <c r="A26" s="2"/>
      <c r="B26" s="29"/>
      <c r="C26" s="29"/>
      <c r="D26" s="29"/>
      <c r="E26" s="6" t="s">
        <v>30</v>
      </c>
    </row>
    <row r="27" customFormat="false" ht="15" hidden="false" customHeight="false" outlineLevel="0" collapsed="false">
      <c r="A27" s="2"/>
      <c r="B27" s="2"/>
      <c r="E27" s="1"/>
    </row>
    <row r="28" customFormat="false" ht="21" hidden="false" customHeight="true" outlineLevel="0" collapsed="false">
      <c r="A28" s="30" t="s">
        <v>3</v>
      </c>
      <c r="B28" s="31" t="s">
        <v>4</v>
      </c>
      <c r="C28" s="32" t="s">
        <v>5</v>
      </c>
      <c r="D28" s="33" t="s">
        <v>6</v>
      </c>
      <c r="E28" s="34" t="s">
        <v>7</v>
      </c>
      <c r="F28" s="35" t="s">
        <v>8</v>
      </c>
    </row>
    <row r="29" customFormat="false" ht="15" hidden="false" customHeight="false" outlineLevel="0" collapsed="false">
      <c r="A29" s="36" t="n">
        <v>2</v>
      </c>
      <c r="B29" s="37" t="s">
        <v>31</v>
      </c>
      <c r="C29" s="38" t="s">
        <v>32</v>
      </c>
      <c r="D29" s="18" t="n">
        <v>416500</v>
      </c>
      <c r="E29" s="15"/>
      <c r="F29" s="19" t="n">
        <f aca="false">D29-E29</f>
        <v>416500</v>
      </c>
    </row>
    <row r="30" customFormat="false" ht="15" hidden="false" customHeight="false" outlineLevel="0" collapsed="false">
      <c r="A30" s="36" t="n">
        <v>4</v>
      </c>
      <c r="B30" s="39" t="s">
        <v>33</v>
      </c>
      <c r="C30" s="38" t="s">
        <v>34</v>
      </c>
      <c r="D30" s="18" t="n">
        <v>416500</v>
      </c>
      <c r="E30" s="15"/>
      <c r="F30" s="19" t="n">
        <f aca="false">D30-E30</f>
        <v>416500</v>
      </c>
    </row>
    <row r="31" customFormat="false" ht="15" hidden="false" customHeight="false" outlineLevel="0" collapsed="false">
      <c r="A31" s="36" t="n">
        <v>5</v>
      </c>
      <c r="B31" s="39" t="s">
        <v>35</v>
      </c>
      <c r="C31" s="38" t="s">
        <v>36</v>
      </c>
      <c r="D31" s="18" t="n">
        <v>416500</v>
      </c>
      <c r="E31" s="15"/>
      <c r="F31" s="19" t="n">
        <f aca="false">D31-E31</f>
        <v>416500</v>
      </c>
    </row>
    <row r="32" customFormat="false" ht="15" hidden="false" customHeight="false" outlineLevel="0" collapsed="false">
      <c r="A32" s="36" t="n">
        <v>6</v>
      </c>
      <c r="B32" s="39" t="s">
        <v>37</v>
      </c>
      <c r="C32" s="38" t="s">
        <v>38</v>
      </c>
      <c r="D32" s="18" t="n">
        <v>416500</v>
      </c>
      <c r="E32" s="15"/>
      <c r="F32" s="19" t="n">
        <f aca="false">D32-E32</f>
        <v>416500</v>
      </c>
    </row>
    <row r="33" customFormat="false" ht="15" hidden="false" customHeight="false" outlineLevel="0" collapsed="false">
      <c r="A33" s="36" t="n">
        <v>7</v>
      </c>
      <c r="B33" s="39" t="s">
        <v>39</v>
      </c>
      <c r="C33" s="38" t="s">
        <v>40</v>
      </c>
      <c r="D33" s="18" t="n">
        <v>416500</v>
      </c>
      <c r="E33" s="15"/>
      <c r="F33" s="19" t="n">
        <f aca="false">D33-E33</f>
        <v>416500</v>
      </c>
    </row>
    <row r="34" customFormat="false" ht="15" hidden="false" customHeight="false" outlineLevel="0" collapsed="false">
      <c r="A34" s="36" t="n">
        <v>8</v>
      </c>
      <c r="B34" s="39" t="s">
        <v>41</v>
      </c>
      <c r="C34" s="38" t="s">
        <v>42</v>
      </c>
      <c r="D34" s="18" t="n">
        <v>416500</v>
      </c>
      <c r="E34" s="15"/>
      <c r="F34" s="19" t="n">
        <f aca="false">D34-E34</f>
        <v>416500</v>
      </c>
    </row>
    <row r="35" customFormat="false" ht="25.35" hidden="false" customHeight="false" outlineLevel="0" collapsed="false">
      <c r="A35" s="36" t="n">
        <v>9</v>
      </c>
      <c r="B35" s="40" t="s">
        <v>43</v>
      </c>
      <c r="C35" s="38" t="s">
        <v>44</v>
      </c>
      <c r="D35" s="18" t="n">
        <v>416500</v>
      </c>
      <c r="E35" s="15"/>
      <c r="F35" s="19" t="n">
        <f aca="false">D35-E35</f>
        <v>416500</v>
      </c>
    </row>
    <row r="36" customFormat="false" ht="15" hidden="false" customHeight="false" outlineLevel="0" collapsed="false">
      <c r="A36" s="36" t="n">
        <v>10</v>
      </c>
      <c r="B36" s="39" t="s">
        <v>45</v>
      </c>
      <c r="C36" s="38" t="s">
        <v>46</v>
      </c>
      <c r="D36" s="18" t="n">
        <v>416500</v>
      </c>
      <c r="E36" s="15"/>
      <c r="F36" s="19" t="n">
        <f aca="false">D36-E36</f>
        <v>416500</v>
      </c>
    </row>
    <row r="37" customFormat="false" ht="15" hidden="false" customHeight="false" outlineLevel="0" collapsed="false">
      <c r="A37" s="36" t="n">
        <v>12</v>
      </c>
      <c r="B37" s="41" t="s">
        <v>47</v>
      </c>
      <c r="C37" s="42" t="s">
        <v>48</v>
      </c>
      <c r="D37" s="18" t="n">
        <v>416500</v>
      </c>
      <c r="E37" s="15"/>
      <c r="F37" s="19" t="n">
        <f aca="false">D37-E37</f>
        <v>416500</v>
      </c>
    </row>
    <row r="38" customFormat="false" ht="15" hidden="false" customHeight="false" outlineLevel="0" collapsed="false">
      <c r="A38" s="36" t="n">
        <v>13</v>
      </c>
      <c r="B38" s="43" t="s">
        <v>49</v>
      </c>
      <c r="C38" s="44" t="s">
        <v>50</v>
      </c>
      <c r="D38" s="18" t="n">
        <v>416500</v>
      </c>
      <c r="E38" s="15"/>
      <c r="F38" s="19" t="n">
        <f aca="false">D38-E38</f>
        <v>416500</v>
      </c>
    </row>
    <row r="39" customFormat="false" ht="17.35" hidden="false" customHeight="false" outlineLevel="0" collapsed="false">
      <c r="A39" s="22"/>
      <c r="B39" s="23"/>
      <c r="C39" s="24" t="s">
        <v>29</v>
      </c>
      <c r="D39" s="25" t="n">
        <f aca="false">SUM(D29:D38)</f>
        <v>4165000</v>
      </c>
      <c r="E39" s="26" t="n">
        <f aca="false">SUM(E29:E38)</f>
        <v>0</v>
      </c>
      <c r="F39" s="27" t="n">
        <f aca="false">D39-E39</f>
        <v>4165000</v>
      </c>
    </row>
    <row r="40" customFormat="false" ht="15" hidden="false" customHeight="false" outlineLevel="0" collapsed="false">
      <c r="D40" s="1"/>
      <c r="E40" s="1"/>
    </row>
    <row r="41" customFormat="false" ht="15" hidden="false" customHeight="false" outlineLevel="0" collapsed="false">
      <c r="D41" s="1"/>
      <c r="E41" s="1"/>
    </row>
    <row r="42" customFormat="false" ht="17.35" hidden="false" customHeight="false" outlineLevel="0" collapsed="false">
      <c r="A42" s="45"/>
      <c r="B42" s="46"/>
      <c r="C42" s="47"/>
      <c r="D42" s="48"/>
      <c r="E42" s="49"/>
    </row>
    <row r="43" customFormat="false" ht="17.35" hidden="false" customHeight="false" outlineLevel="0" collapsed="false">
      <c r="A43" s="45"/>
      <c r="B43" s="46"/>
      <c r="C43" s="47"/>
      <c r="D43" s="48"/>
      <c r="E43" s="49"/>
    </row>
    <row r="44" customFormat="false" ht="17.35" hidden="false" customHeight="false" outlineLevel="0" collapsed="false">
      <c r="A44" s="45"/>
      <c r="B44" s="46"/>
      <c r="C44" s="47"/>
      <c r="D44" s="48"/>
      <c r="E44" s="49"/>
    </row>
    <row r="45" customFormat="false" ht="17.35" hidden="false" customHeight="false" outlineLevel="0" collapsed="false">
      <c r="A45" s="28" t="s">
        <v>0</v>
      </c>
      <c r="B45" s="28"/>
      <c r="C45" s="28"/>
      <c r="D45" s="28"/>
      <c r="E45" s="28"/>
      <c r="F45" s="4"/>
    </row>
    <row r="46" customFormat="false" ht="15" hidden="false" customHeight="false" outlineLevel="0" collapsed="false">
      <c r="E46" s="1"/>
    </row>
    <row r="47" customFormat="false" ht="15" hidden="false" customHeight="false" outlineLevel="0" collapsed="false">
      <c r="A47" s="2"/>
      <c r="B47" s="2"/>
      <c r="E47" s="1"/>
    </row>
    <row r="48" customFormat="false" ht="17.25" hidden="false" customHeight="false" outlineLevel="0" collapsed="false">
      <c r="A48" s="2"/>
      <c r="B48" s="2"/>
      <c r="C48" s="5" t="s">
        <v>51</v>
      </c>
      <c r="E48" s="6" t="s">
        <v>2</v>
      </c>
    </row>
    <row r="49" customFormat="false" ht="15" hidden="false" customHeight="false" outlineLevel="0" collapsed="false">
      <c r="A49" s="2"/>
      <c r="B49" s="2"/>
      <c r="E49" s="1"/>
    </row>
    <row r="50" customFormat="false" ht="15" hidden="false" customHeight="false" outlineLevel="0" collapsed="false">
      <c r="A50" s="30" t="s">
        <v>3</v>
      </c>
      <c r="B50" s="31" t="s">
        <v>4</v>
      </c>
      <c r="C50" s="32" t="s">
        <v>5</v>
      </c>
      <c r="D50" s="33" t="s">
        <v>6</v>
      </c>
      <c r="E50" s="34" t="s">
        <v>7</v>
      </c>
      <c r="F50" s="35" t="s">
        <v>8</v>
      </c>
    </row>
    <row r="51" customFormat="false" ht="19.5" hidden="false" customHeight="true" outlineLevel="0" collapsed="false">
      <c r="A51" s="12" t="n">
        <v>1</v>
      </c>
      <c r="B51" s="17" t="s">
        <v>52</v>
      </c>
      <c r="C51" s="17" t="s">
        <v>53</v>
      </c>
      <c r="D51" s="50" t="n">
        <v>416500</v>
      </c>
      <c r="E51" s="15"/>
      <c r="F51" s="20" t="n">
        <f aca="false">D51-E51</f>
        <v>416500</v>
      </c>
    </row>
    <row r="52" customFormat="false" ht="19.5" hidden="false" customHeight="true" outlineLevel="0" collapsed="false">
      <c r="A52" s="12" t="n">
        <v>2</v>
      </c>
      <c r="B52" s="17" t="s">
        <v>54</v>
      </c>
      <c r="C52" s="17" t="s">
        <v>55</v>
      </c>
      <c r="D52" s="50" t="n">
        <v>416500</v>
      </c>
      <c r="E52" s="51"/>
      <c r="F52" s="20" t="n">
        <f aca="false">D52-E52</f>
        <v>416500</v>
      </c>
    </row>
    <row r="53" customFormat="false" ht="19.5" hidden="false" customHeight="true" outlineLevel="0" collapsed="false">
      <c r="A53" s="12" t="n">
        <v>3</v>
      </c>
      <c r="B53" s="17" t="s">
        <v>56</v>
      </c>
      <c r="C53" s="17" t="s">
        <v>57</v>
      </c>
      <c r="D53" s="50" t="n">
        <v>416500</v>
      </c>
      <c r="E53" s="15"/>
      <c r="F53" s="20" t="n">
        <f aca="false">D53-E53</f>
        <v>416500</v>
      </c>
    </row>
    <row r="54" customFormat="false" ht="19.5" hidden="false" customHeight="true" outlineLevel="0" collapsed="false">
      <c r="A54" s="12" t="n">
        <v>4</v>
      </c>
      <c r="B54" s="17" t="s">
        <v>58</v>
      </c>
      <c r="C54" s="17" t="s">
        <v>59</v>
      </c>
      <c r="D54" s="50" t="n">
        <v>416500</v>
      </c>
      <c r="E54" s="15"/>
      <c r="F54" s="20" t="n">
        <f aca="false">D54-E54</f>
        <v>416500</v>
      </c>
    </row>
    <row r="55" customFormat="false" ht="19.5" hidden="false" customHeight="true" outlineLevel="0" collapsed="false">
      <c r="A55" s="12" t="n">
        <v>5</v>
      </c>
      <c r="B55" s="17" t="s">
        <v>60</v>
      </c>
      <c r="C55" s="17" t="s">
        <v>61</v>
      </c>
      <c r="D55" s="50" t="n">
        <v>416500</v>
      </c>
      <c r="E55" s="51"/>
      <c r="F55" s="20" t="n">
        <f aca="false">D55-E55</f>
        <v>416500</v>
      </c>
    </row>
    <row r="56" customFormat="false" ht="19.5" hidden="false" customHeight="true" outlineLevel="0" collapsed="false">
      <c r="A56" s="12" t="n">
        <v>7</v>
      </c>
      <c r="B56" s="17" t="s">
        <v>62</v>
      </c>
      <c r="C56" s="17" t="s">
        <v>63</v>
      </c>
      <c r="D56" s="50" t="n">
        <v>416500</v>
      </c>
      <c r="E56" s="51"/>
      <c r="F56" s="20"/>
    </row>
    <row r="57" customFormat="false" ht="19.5" hidden="false" customHeight="true" outlineLevel="0" collapsed="false">
      <c r="A57" s="12" t="n">
        <v>8</v>
      </c>
      <c r="B57" s="17" t="s">
        <v>64</v>
      </c>
      <c r="C57" s="17" t="s">
        <v>65</v>
      </c>
      <c r="D57" s="50" t="n">
        <v>416500</v>
      </c>
      <c r="E57" s="51"/>
      <c r="F57" s="20"/>
    </row>
    <row r="58" customFormat="false" ht="19.5" hidden="false" customHeight="true" outlineLevel="0" collapsed="false">
      <c r="A58" s="12" t="n">
        <v>9</v>
      </c>
      <c r="B58" s="17" t="s">
        <v>66</v>
      </c>
      <c r="C58" s="17" t="s">
        <v>67</v>
      </c>
      <c r="D58" s="50" t="n">
        <v>416500</v>
      </c>
      <c r="E58" s="51"/>
      <c r="F58" s="20" t="n">
        <f aca="false">D58-E58</f>
        <v>416500</v>
      </c>
    </row>
    <row r="59" customFormat="false" ht="19.5" hidden="false" customHeight="true" outlineLevel="0" collapsed="false">
      <c r="A59" s="12" t="n">
        <v>10</v>
      </c>
      <c r="B59" s="17" t="s">
        <v>68</v>
      </c>
      <c r="C59" s="17" t="s">
        <v>69</v>
      </c>
      <c r="D59" s="50" t="n">
        <v>416500</v>
      </c>
      <c r="E59" s="52"/>
      <c r="F59" s="20" t="n">
        <f aca="false">D59-E59</f>
        <v>416500</v>
      </c>
    </row>
    <row r="60" customFormat="false" ht="19.5" hidden="false" customHeight="true" outlineLevel="0" collapsed="false">
      <c r="A60" s="12" t="n">
        <v>12</v>
      </c>
      <c r="B60" s="17" t="s">
        <v>70</v>
      </c>
      <c r="C60" s="17" t="s">
        <v>71</v>
      </c>
      <c r="D60" s="50" t="n">
        <v>416500</v>
      </c>
      <c r="E60" s="52"/>
      <c r="F60" s="20" t="n">
        <f aca="false">D60-E60</f>
        <v>416500</v>
      </c>
    </row>
    <row r="61" customFormat="false" ht="19.5" hidden="false" customHeight="true" outlineLevel="0" collapsed="false">
      <c r="A61" s="12" t="n">
        <v>13</v>
      </c>
      <c r="B61" s="17" t="s">
        <v>72</v>
      </c>
      <c r="C61" s="17" t="s">
        <v>73</v>
      </c>
      <c r="D61" s="50" t="n">
        <v>416500</v>
      </c>
      <c r="E61" s="52"/>
      <c r="F61" s="20" t="n">
        <f aca="false">D61-E61</f>
        <v>416500</v>
      </c>
    </row>
    <row r="62" customFormat="false" ht="19.5" hidden="false" customHeight="true" outlineLevel="0" collapsed="false">
      <c r="A62" s="12" t="n">
        <v>14</v>
      </c>
      <c r="B62" s="17" t="s">
        <v>74</v>
      </c>
      <c r="C62" s="17" t="s">
        <v>75</v>
      </c>
      <c r="D62" s="50" t="n">
        <v>416500</v>
      </c>
      <c r="E62" s="52"/>
      <c r="F62" s="20" t="n">
        <f aca="false">D62-E62</f>
        <v>416500</v>
      </c>
    </row>
    <row r="63" customFormat="false" ht="19.5" hidden="false" customHeight="true" outlineLevel="0" collapsed="false">
      <c r="A63" s="12" t="n">
        <v>15</v>
      </c>
      <c r="B63" s="17" t="s">
        <v>76</v>
      </c>
      <c r="C63" s="17" t="s">
        <v>77</v>
      </c>
      <c r="D63" s="50" t="n">
        <v>416500</v>
      </c>
      <c r="E63" s="52"/>
      <c r="F63" s="20" t="n">
        <f aca="false">D63-E63</f>
        <v>416500</v>
      </c>
    </row>
    <row r="64" customFormat="false" ht="19.5" hidden="false" customHeight="true" outlineLevel="0" collapsed="false">
      <c r="A64" s="12" t="n">
        <v>16</v>
      </c>
      <c r="B64" s="17" t="s">
        <v>78</v>
      </c>
      <c r="C64" s="17" t="s">
        <v>79</v>
      </c>
      <c r="D64" s="50" t="n">
        <v>416500</v>
      </c>
      <c r="E64" s="52"/>
      <c r="F64" s="20" t="n">
        <f aca="false">D64-E64</f>
        <v>416500</v>
      </c>
    </row>
    <row r="65" customFormat="false" ht="19.5" hidden="false" customHeight="true" outlineLevel="0" collapsed="false">
      <c r="A65" s="12" t="n">
        <v>17</v>
      </c>
      <c r="B65" s="17" t="s">
        <v>80</v>
      </c>
      <c r="C65" s="17" t="s">
        <v>81</v>
      </c>
      <c r="D65" s="50" t="n">
        <v>416500</v>
      </c>
      <c r="E65" s="52"/>
      <c r="F65" s="20" t="n">
        <f aca="false">D65-E65</f>
        <v>416500</v>
      </c>
    </row>
    <row r="66" customFormat="false" ht="19.5" hidden="false" customHeight="true" outlineLevel="0" collapsed="false">
      <c r="A66" s="12" t="n">
        <v>18</v>
      </c>
      <c r="B66" s="17" t="s">
        <v>82</v>
      </c>
      <c r="C66" s="17" t="s">
        <v>83</v>
      </c>
      <c r="D66" s="50" t="n">
        <v>416500</v>
      </c>
      <c r="E66" s="52"/>
      <c r="F66" s="20" t="n">
        <f aca="false">D66-E66</f>
        <v>416500</v>
      </c>
    </row>
    <row r="67" customFormat="false" ht="19.5" hidden="false" customHeight="true" outlineLevel="0" collapsed="false">
      <c r="A67" s="12" t="n">
        <v>19</v>
      </c>
      <c r="B67" s="17" t="s">
        <v>84</v>
      </c>
      <c r="C67" s="17" t="s">
        <v>85</v>
      </c>
      <c r="D67" s="53" t="n">
        <v>416500</v>
      </c>
      <c r="E67" s="52"/>
      <c r="F67" s="19" t="n">
        <f aca="false">D67-E67</f>
        <v>416500</v>
      </c>
    </row>
    <row r="68" customFormat="false" ht="19.5" hidden="false" customHeight="true" outlineLevel="0" collapsed="false">
      <c r="A68" s="23"/>
      <c r="B68" s="54"/>
      <c r="C68" s="55" t="s">
        <v>29</v>
      </c>
      <c r="D68" s="25" t="n">
        <f aca="false">SUM(D51:D67)</f>
        <v>7080500</v>
      </c>
      <c r="E68" s="26" t="n">
        <f aca="false">SUM(E51:E67)</f>
        <v>0</v>
      </c>
      <c r="F68" s="56" t="n">
        <f aca="false">D68-E68</f>
        <v>7080500</v>
      </c>
    </row>
    <row r="69" customFormat="false" ht="17.35" hidden="false" customHeight="false" outlineLevel="0" collapsed="false">
      <c r="A69" s="45"/>
      <c r="B69" s="45"/>
      <c r="C69" s="46"/>
      <c r="D69" s="47"/>
      <c r="E69" s="48"/>
      <c r="F69" s="57"/>
    </row>
    <row r="70" customFormat="false" ht="17.35" hidden="false" customHeight="false" outlineLevel="0" collapsed="false">
      <c r="A70" s="45"/>
      <c r="B70" s="46"/>
      <c r="C70" s="47"/>
      <c r="D70" s="48"/>
      <c r="E70" s="49"/>
    </row>
    <row r="71" customFormat="false" ht="15" hidden="false" customHeight="false" outlineLevel="0" collapsed="false">
      <c r="A71" s="2"/>
      <c r="D71" s="1"/>
      <c r="E71" s="1"/>
    </row>
    <row r="72" customFormat="false" ht="17.35" hidden="false" customHeight="false" outlineLevel="0" collapsed="false">
      <c r="B72" s="28" t="s">
        <v>0</v>
      </c>
      <c r="C72" s="28"/>
      <c r="D72" s="28"/>
      <c r="E72" s="28"/>
      <c r="F72" s="28"/>
    </row>
    <row r="73" customFormat="false" ht="15" hidden="false" customHeight="false" outlineLevel="0" collapsed="false">
      <c r="E73" s="1"/>
    </row>
    <row r="74" customFormat="false" ht="15" hidden="false" customHeight="false" outlineLevel="0" collapsed="false">
      <c r="A74" s="2"/>
      <c r="B74" s="2"/>
      <c r="E74" s="1"/>
    </row>
    <row r="75" customFormat="false" ht="17.25" hidden="false" customHeight="false" outlineLevel="0" collapsed="false">
      <c r="A75" s="2"/>
      <c r="B75" s="2"/>
      <c r="C75" s="5" t="s">
        <v>51</v>
      </c>
      <c r="E75" s="6" t="s">
        <v>30</v>
      </c>
    </row>
    <row r="76" customFormat="false" ht="15" hidden="false" customHeight="false" outlineLevel="0" collapsed="false">
      <c r="A76" s="2"/>
      <c r="B76" s="2"/>
      <c r="E76" s="1"/>
    </row>
    <row r="77" customFormat="false" ht="15" hidden="false" customHeight="false" outlineLevel="0" collapsed="false">
      <c r="A77" s="30" t="s">
        <v>3</v>
      </c>
      <c r="B77" s="31" t="s">
        <v>4</v>
      </c>
      <c r="C77" s="32" t="s">
        <v>5</v>
      </c>
      <c r="D77" s="33" t="s">
        <v>6</v>
      </c>
      <c r="E77" s="34" t="s">
        <v>7</v>
      </c>
      <c r="F77" s="35" t="s">
        <v>8</v>
      </c>
    </row>
    <row r="78" customFormat="false" ht="22.5" hidden="false" customHeight="true" outlineLevel="0" collapsed="false">
      <c r="A78" s="36" t="n">
        <v>1</v>
      </c>
      <c r="B78" s="58" t="s">
        <v>86</v>
      </c>
      <c r="C78" s="58" t="s">
        <v>87</v>
      </c>
      <c r="D78" s="50" t="n">
        <v>416500</v>
      </c>
      <c r="E78" s="15"/>
      <c r="F78" s="20" t="n">
        <f aca="false">D78-E78</f>
        <v>416500</v>
      </c>
    </row>
    <row r="79" customFormat="false" ht="25.5" hidden="false" customHeight="true" outlineLevel="0" collapsed="false">
      <c r="A79" s="36" t="n">
        <v>2</v>
      </c>
      <c r="B79" s="58" t="s">
        <v>88</v>
      </c>
      <c r="C79" s="58" t="s">
        <v>89</v>
      </c>
      <c r="D79" s="50" t="n">
        <v>416500</v>
      </c>
      <c r="E79" s="15"/>
      <c r="F79" s="20" t="n">
        <f aca="false">D79-E79</f>
        <v>416500</v>
      </c>
    </row>
    <row r="80" customFormat="false" ht="15" hidden="false" customHeight="false" outlineLevel="0" collapsed="false">
      <c r="A80" s="36" t="n">
        <v>3</v>
      </c>
      <c r="B80" s="38" t="s">
        <v>90</v>
      </c>
      <c r="C80" s="58" t="s">
        <v>91</v>
      </c>
      <c r="D80" s="50" t="n">
        <v>416500</v>
      </c>
      <c r="E80" s="15"/>
      <c r="F80" s="20" t="n">
        <f aca="false">D80-E80</f>
        <v>416500</v>
      </c>
    </row>
    <row r="81" customFormat="false" ht="15" hidden="false" customHeight="false" outlineLevel="0" collapsed="false">
      <c r="A81" s="36" t="n">
        <v>4</v>
      </c>
      <c r="B81" s="58" t="s">
        <v>92</v>
      </c>
      <c r="C81" s="58" t="s">
        <v>93</v>
      </c>
      <c r="D81" s="50" t="n">
        <v>416500</v>
      </c>
      <c r="E81" s="15"/>
      <c r="F81" s="20" t="n">
        <f aca="false">D81-E81</f>
        <v>416500</v>
      </c>
    </row>
    <row r="82" customFormat="false" ht="15" hidden="false" customHeight="false" outlineLevel="0" collapsed="false">
      <c r="A82" s="36" t="n">
        <v>5</v>
      </c>
      <c r="B82" s="58" t="s">
        <v>94</v>
      </c>
      <c r="C82" s="58" t="s">
        <v>95</v>
      </c>
      <c r="D82" s="50" t="n">
        <v>416500</v>
      </c>
      <c r="E82" s="51"/>
      <c r="F82" s="20" t="n">
        <f aca="false">D82-E82</f>
        <v>416500</v>
      </c>
    </row>
    <row r="83" customFormat="false" ht="15" hidden="false" customHeight="false" outlineLevel="0" collapsed="false">
      <c r="A83" s="36" t="n">
        <v>6</v>
      </c>
      <c r="B83" s="58" t="s">
        <v>96</v>
      </c>
      <c r="C83" s="58" t="s">
        <v>97</v>
      </c>
      <c r="D83" s="50" t="n">
        <v>416500</v>
      </c>
      <c r="E83" s="51"/>
      <c r="F83" s="20" t="n">
        <f aca="false">D83-E83</f>
        <v>416500</v>
      </c>
    </row>
    <row r="84" customFormat="false" ht="15" hidden="false" customHeight="false" outlineLevel="0" collapsed="false">
      <c r="A84" s="36" t="n">
        <v>7</v>
      </c>
      <c r="B84" s="58" t="s">
        <v>98</v>
      </c>
      <c r="C84" s="58" t="s">
        <v>99</v>
      </c>
      <c r="D84" s="50" t="n">
        <v>416500</v>
      </c>
      <c r="E84" s="15"/>
      <c r="F84" s="20" t="n">
        <f aca="false">D84-E84</f>
        <v>416500</v>
      </c>
    </row>
    <row r="85" customFormat="false" ht="15" hidden="false" customHeight="false" outlineLevel="0" collapsed="false">
      <c r="A85" s="36" t="n">
        <v>8</v>
      </c>
      <c r="B85" s="58" t="s">
        <v>100</v>
      </c>
      <c r="C85" s="58" t="s">
        <v>101</v>
      </c>
      <c r="D85" s="50" t="n">
        <v>416500</v>
      </c>
      <c r="E85" s="15"/>
      <c r="F85" s="20" t="n">
        <f aca="false">D85-E85</f>
        <v>416500</v>
      </c>
    </row>
    <row r="86" customFormat="false" ht="21" hidden="false" customHeight="true" outlineLevel="0" collapsed="false">
      <c r="A86" s="36" t="n">
        <v>10</v>
      </c>
      <c r="B86" s="58" t="s">
        <v>102</v>
      </c>
      <c r="C86" s="58" t="s">
        <v>103</v>
      </c>
      <c r="D86" s="50" t="n">
        <v>416500</v>
      </c>
      <c r="E86" s="51"/>
      <c r="F86" s="20" t="n">
        <f aca="false">D86-E86</f>
        <v>416500</v>
      </c>
    </row>
    <row r="87" customFormat="false" ht="15" hidden="false" customHeight="false" outlineLevel="0" collapsed="false">
      <c r="A87" s="36" t="n">
        <v>11</v>
      </c>
      <c r="B87" s="58" t="s">
        <v>104</v>
      </c>
      <c r="C87" s="58" t="s">
        <v>105</v>
      </c>
      <c r="D87" s="50" t="n">
        <v>416500</v>
      </c>
      <c r="E87" s="52"/>
      <c r="F87" s="20" t="n">
        <f aca="false">D87-E87</f>
        <v>416500</v>
      </c>
    </row>
    <row r="88" customFormat="false" ht="15" hidden="false" customHeight="false" outlineLevel="0" collapsed="false">
      <c r="A88" s="36" t="n">
        <v>12</v>
      </c>
      <c r="B88" s="58" t="s">
        <v>106</v>
      </c>
      <c r="C88" s="58" t="s">
        <v>107</v>
      </c>
      <c r="D88" s="50" t="n">
        <v>416500</v>
      </c>
      <c r="E88" s="52"/>
      <c r="F88" s="20" t="n">
        <f aca="false">D88-E88</f>
        <v>416500</v>
      </c>
    </row>
    <row r="89" customFormat="false" ht="15" hidden="false" customHeight="false" outlineLevel="0" collapsed="false">
      <c r="A89" s="36" t="n">
        <v>13</v>
      </c>
      <c r="B89" s="58" t="s">
        <v>108</v>
      </c>
      <c r="C89" s="58" t="s">
        <v>109</v>
      </c>
      <c r="D89" s="50" t="n">
        <v>416500</v>
      </c>
      <c r="E89" s="52"/>
      <c r="F89" s="20" t="n">
        <f aca="false">D89-E89</f>
        <v>416500</v>
      </c>
    </row>
    <row r="90" customFormat="false" ht="25.5" hidden="false" customHeight="true" outlineLevel="0" collapsed="false">
      <c r="A90" s="36" t="n">
        <v>14</v>
      </c>
      <c r="B90" s="58" t="s">
        <v>110</v>
      </c>
      <c r="C90" s="58" t="s">
        <v>111</v>
      </c>
      <c r="D90" s="50" t="n">
        <v>416500</v>
      </c>
      <c r="E90" s="52"/>
      <c r="F90" s="20" t="n">
        <f aca="false">D90-E90</f>
        <v>416500</v>
      </c>
    </row>
    <row r="91" customFormat="false" ht="15" hidden="false" customHeight="false" outlineLevel="0" collapsed="false">
      <c r="A91" s="36" t="n">
        <v>15</v>
      </c>
      <c r="B91" s="58" t="s">
        <v>112</v>
      </c>
      <c r="C91" s="58" t="s">
        <v>113</v>
      </c>
      <c r="D91" s="50" t="n">
        <v>416500</v>
      </c>
      <c r="E91" s="52"/>
      <c r="F91" s="20" t="n">
        <f aca="false">D91-E91</f>
        <v>416500</v>
      </c>
    </row>
    <row r="92" customFormat="false" ht="25.35" hidden="false" customHeight="false" outlineLevel="0" collapsed="false">
      <c r="A92" s="36" t="n">
        <v>16</v>
      </c>
      <c r="B92" s="58" t="s">
        <v>114</v>
      </c>
      <c r="C92" s="58" t="s">
        <v>115</v>
      </c>
      <c r="D92" s="50" t="n">
        <v>416500</v>
      </c>
      <c r="E92" s="52"/>
      <c r="F92" s="20" t="n">
        <f aca="false">D92-E92</f>
        <v>416500</v>
      </c>
    </row>
    <row r="93" customFormat="false" ht="27.75" hidden="false" customHeight="true" outlineLevel="0" collapsed="false">
      <c r="A93" s="36" t="n">
        <v>17</v>
      </c>
      <c r="B93" s="58" t="s">
        <v>116</v>
      </c>
      <c r="C93" s="58" t="s">
        <v>117</v>
      </c>
      <c r="D93" s="50" t="n">
        <v>416500</v>
      </c>
      <c r="E93" s="52"/>
      <c r="F93" s="20" t="n">
        <f aca="false">D93-E93</f>
        <v>416500</v>
      </c>
    </row>
    <row r="94" customFormat="false" ht="15" hidden="false" customHeight="false" outlineLevel="0" collapsed="false">
      <c r="A94" s="36" t="n">
        <v>18</v>
      </c>
      <c r="B94" s="58" t="s">
        <v>118</v>
      </c>
      <c r="C94" s="58" t="s">
        <v>119</v>
      </c>
      <c r="D94" s="50" t="n">
        <v>416500</v>
      </c>
      <c r="E94" s="52"/>
      <c r="F94" s="20" t="n">
        <f aca="false">D94-E94</f>
        <v>416500</v>
      </c>
    </row>
    <row r="95" customFormat="false" ht="15" hidden="false" customHeight="false" outlineLevel="0" collapsed="false">
      <c r="A95" s="36" t="n">
        <v>19</v>
      </c>
      <c r="B95" s="58" t="s">
        <v>120</v>
      </c>
      <c r="C95" s="58" t="s">
        <v>121</v>
      </c>
      <c r="D95" s="50" t="n">
        <v>416500</v>
      </c>
      <c r="E95" s="52"/>
      <c r="F95" s="20" t="n">
        <f aca="false">D95-E95</f>
        <v>416500</v>
      </c>
    </row>
    <row r="96" customFormat="false" ht="15" hidden="false" customHeight="false" outlineLevel="0" collapsed="false">
      <c r="A96" s="36" t="n">
        <v>21</v>
      </c>
      <c r="B96" s="58" t="s">
        <v>122</v>
      </c>
      <c r="C96" s="58" t="s">
        <v>123</v>
      </c>
      <c r="D96" s="50" t="n">
        <v>416500</v>
      </c>
      <c r="E96" s="52"/>
      <c r="F96" s="20" t="n">
        <f aca="false">D96-E96</f>
        <v>416500</v>
      </c>
    </row>
    <row r="97" customFormat="false" ht="15" hidden="false" customHeight="false" outlineLevel="0" collapsed="false">
      <c r="A97" s="36" t="n">
        <v>22</v>
      </c>
      <c r="B97" s="58" t="s">
        <v>124</v>
      </c>
      <c r="C97" s="58" t="s">
        <v>125</v>
      </c>
      <c r="D97" s="50" t="n">
        <v>416500</v>
      </c>
      <c r="E97" s="52"/>
      <c r="F97" s="20" t="n">
        <f aca="false">D97-E97</f>
        <v>416500</v>
      </c>
    </row>
    <row r="98" customFormat="false" ht="15" hidden="false" customHeight="false" outlineLevel="0" collapsed="false">
      <c r="A98" s="36" t="n">
        <v>23</v>
      </c>
      <c r="B98" s="58" t="s">
        <v>126</v>
      </c>
      <c r="C98" s="58" t="s">
        <v>127</v>
      </c>
      <c r="D98" s="50" t="n">
        <v>416500</v>
      </c>
      <c r="E98" s="52"/>
      <c r="F98" s="20" t="n">
        <f aca="false">D98-E98</f>
        <v>416500</v>
      </c>
    </row>
    <row r="99" customFormat="false" ht="15" hidden="false" customHeight="false" outlineLevel="0" collapsed="false">
      <c r="A99" s="36" t="n">
        <v>24</v>
      </c>
      <c r="B99" s="58" t="s">
        <v>128</v>
      </c>
      <c r="C99" s="58" t="s">
        <v>129</v>
      </c>
      <c r="D99" s="50" t="n">
        <v>416500</v>
      </c>
      <c r="E99" s="52"/>
      <c r="F99" s="20" t="n">
        <f aca="false">D99-E99</f>
        <v>416500</v>
      </c>
    </row>
    <row r="100" customFormat="false" ht="15" hidden="false" customHeight="false" outlineLevel="0" collapsed="false">
      <c r="A100" s="36" t="n">
        <v>25</v>
      </c>
      <c r="B100" s="59" t="s">
        <v>130</v>
      </c>
      <c r="C100" s="58" t="s">
        <v>131</v>
      </c>
      <c r="D100" s="50" t="n">
        <v>416500</v>
      </c>
      <c r="E100" s="52"/>
      <c r="F100" s="20" t="n">
        <f aca="false">D100-E100</f>
        <v>416500</v>
      </c>
    </row>
    <row r="101" customFormat="false" ht="15" hidden="false" customHeight="false" outlineLevel="0" collapsed="false">
      <c r="A101" s="36" t="n">
        <v>26</v>
      </c>
      <c r="B101" s="58" t="s">
        <v>132</v>
      </c>
      <c r="C101" s="58" t="s">
        <v>133</v>
      </c>
      <c r="D101" s="50" t="n">
        <v>416500</v>
      </c>
      <c r="E101" s="52"/>
      <c r="F101" s="20" t="n">
        <f aca="false">D101-E101</f>
        <v>416500</v>
      </c>
    </row>
    <row r="102" customFormat="false" ht="15" hidden="false" customHeight="false" outlineLevel="0" collapsed="false">
      <c r="A102" s="36" t="n">
        <v>27</v>
      </c>
      <c r="B102" s="58" t="s">
        <v>134</v>
      </c>
      <c r="C102" s="58" t="s">
        <v>135</v>
      </c>
      <c r="D102" s="50" t="n">
        <v>416500</v>
      </c>
      <c r="E102" s="52"/>
      <c r="F102" s="20" t="n">
        <f aca="false">D102-E102</f>
        <v>416500</v>
      </c>
    </row>
    <row r="103" customFormat="false" ht="17.35" hidden="false" customHeight="false" outlineLevel="0" collapsed="false">
      <c r="A103" s="23"/>
      <c r="B103" s="54"/>
      <c r="C103" s="55" t="s">
        <v>29</v>
      </c>
      <c r="D103" s="25" t="n">
        <f aca="false">SUM(D78:D102)</f>
        <v>10412500</v>
      </c>
      <c r="E103" s="26" t="n">
        <f aca="false">SUM(E78:E102)</f>
        <v>0</v>
      </c>
      <c r="F103" s="56" t="n">
        <f aca="false">D103-E103</f>
        <v>10412500</v>
      </c>
    </row>
    <row r="104" customFormat="false" ht="15" hidden="false" customHeight="false" outlineLevel="0" collapsed="false">
      <c r="A104" s="2"/>
      <c r="D104" s="1"/>
      <c r="E104" s="1"/>
    </row>
    <row r="105" customFormat="false" ht="15" hidden="false" customHeight="false" outlineLevel="0" collapsed="false">
      <c r="A105" s="2"/>
      <c r="D105" s="1"/>
      <c r="E105" s="1"/>
    </row>
    <row r="106" customFormat="false" ht="17.35" hidden="false" customHeight="false" outlineLevel="0" collapsed="false">
      <c r="A106" s="60"/>
      <c r="B106" s="46"/>
      <c r="C106" s="47"/>
      <c r="D106" s="48"/>
      <c r="E106" s="49"/>
    </row>
    <row r="107" customFormat="false" ht="17.35" hidden="false" customHeight="false" outlineLevel="0" collapsed="false">
      <c r="A107" s="60"/>
      <c r="B107" s="46"/>
      <c r="C107" s="47"/>
      <c r="D107" s="48"/>
      <c r="E107" s="49"/>
    </row>
    <row r="108" customFormat="false" ht="17.35" hidden="false" customHeight="false" outlineLevel="0" collapsed="false">
      <c r="A108" s="2"/>
      <c r="B108" s="28" t="s">
        <v>0</v>
      </c>
      <c r="C108" s="28"/>
      <c r="D108" s="28"/>
      <c r="E108" s="28"/>
      <c r="F108" s="28"/>
    </row>
    <row r="109" customFormat="false" ht="17.35" hidden="false" customHeight="false" outlineLevel="0" collapsed="false">
      <c r="A109" s="61"/>
      <c r="B109" s="61"/>
      <c r="E109" s="1"/>
    </row>
    <row r="110" customFormat="false" ht="15" hidden="false" customHeight="false" outlineLevel="0" collapsed="false">
      <c r="A110" s="2"/>
      <c r="B110" s="2"/>
      <c r="E110" s="1"/>
    </row>
    <row r="111" customFormat="false" ht="17.25" hidden="false" customHeight="false" outlineLevel="0" collapsed="false">
      <c r="A111" s="2"/>
      <c r="B111" s="2"/>
      <c r="C111" s="5" t="s">
        <v>136</v>
      </c>
      <c r="E111" s="1"/>
    </row>
    <row r="112" customFormat="false" ht="15" hidden="false" customHeight="false" outlineLevel="0" collapsed="false">
      <c r="A112" s="2"/>
      <c r="B112" s="2"/>
      <c r="E112" s="6" t="s">
        <v>2</v>
      </c>
    </row>
    <row r="113" customFormat="false" ht="15" hidden="false" customHeight="false" outlineLevel="0" collapsed="false">
      <c r="A113" s="2"/>
      <c r="B113" s="2"/>
      <c r="E113" s="1"/>
    </row>
    <row r="114" customFormat="false" ht="18.75" hidden="false" customHeight="true" outlineLevel="0" collapsed="false">
      <c r="A114" s="31" t="s">
        <v>3</v>
      </c>
      <c r="B114" s="31" t="s">
        <v>4</v>
      </c>
      <c r="C114" s="62" t="s">
        <v>137</v>
      </c>
      <c r="D114" s="33" t="s">
        <v>6</v>
      </c>
      <c r="E114" s="34" t="s">
        <v>7</v>
      </c>
      <c r="F114" s="35" t="s">
        <v>8</v>
      </c>
    </row>
    <row r="115" customFormat="false" ht="15" hidden="false" customHeight="false" outlineLevel="0" collapsed="false">
      <c r="A115" s="63" t="n">
        <v>1</v>
      </c>
      <c r="B115" s="64" t="s">
        <v>138</v>
      </c>
      <c r="C115" s="17" t="s">
        <v>139</v>
      </c>
      <c r="D115" s="18" t="n">
        <v>416500</v>
      </c>
      <c r="E115" s="53"/>
      <c r="F115" s="20" t="n">
        <f aca="false">D115-E115</f>
        <v>416500</v>
      </c>
    </row>
    <row r="116" customFormat="false" ht="35.05" hidden="false" customHeight="false" outlineLevel="0" collapsed="false">
      <c r="A116" s="65" t="n">
        <v>2</v>
      </c>
      <c r="B116" s="64" t="s">
        <v>140</v>
      </c>
      <c r="C116" s="17" t="s">
        <v>141</v>
      </c>
      <c r="D116" s="18" t="n">
        <v>416500</v>
      </c>
      <c r="E116" s="53"/>
      <c r="F116" s="20" t="n">
        <f aca="false">D116-E116</f>
        <v>416500</v>
      </c>
    </row>
    <row r="117" customFormat="false" ht="21" hidden="false" customHeight="true" outlineLevel="0" collapsed="false">
      <c r="A117" s="65" t="n">
        <v>3</v>
      </c>
      <c r="B117" s="64" t="s">
        <v>142</v>
      </c>
      <c r="C117" s="17" t="s">
        <v>143</v>
      </c>
      <c r="D117" s="18" t="n">
        <v>416500</v>
      </c>
      <c r="E117" s="53"/>
      <c r="F117" s="20" t="n">
        <f aca="false">D117-E117</f>
        <v>416500</v>
      </c>
    </row>
    <row r="118" customFormat="false" ht="23.85" hidden="false" customHeight="false" outlineLevel="0" collapsed="false">
      <c r="A118" s="65" t="n">
        <v>4</v>
      </c>
      <c r="B118" s="64" t="s">
        <v>144</v>
      </c>
      <c r="C118" s="17" t="s">
        <v>145</v>
      </c>
      <c r="D118" s="18" t="n">
        <v>416500</v>
      </c>
      <c r="E118" s="53"/>
      <c r="F118" s="20" t="n">
        <f aca="false">D118-E118</f>
        <v>416500</v>
      </c>
    </row>
    <row r="119" customFormat="false" ht="15" hidden="false" customHeight="false" outlineLevel="0" collapsed="false">
      <c r="A119" s="65" t="n">
        <v>5</v>
      </c>
      <c r="B119" s="64" t="s">
        <v>146</v>
      </c>
      <c r="C119" s="17" t="s">
        <v>147</v>
      </c>
      <c r="D119" s="18" t="n">
        <v>416500</v>
      </c>
      <c r="E119" s="53"/>
      <c r="F119" s="20" t="n">
        <f aca="false">D119-E119</f>
        <v>416500</v>
      </c>
    </row>
    <row r="120" customFormat="false" ht="15" hidden="false" customHeight="false" outlineLevel="0" collapsed="false">
      <c r="A120" s="65" t="n">
        <v>6</v>
      </c>
      <c r="B120" s="64" t="s">
        <v>148</v>
      </c>
      <c r="C120" s="17" t="s">
        <v>149</v>
      </c>
      <c r="D120" s="18" t="n">
        <v>416500</v>
      </c>
      <c r="E120" s="53"/>
      <c r="F120" s="20" t="n">
        <f aca="false">D120-E120</f>
        <v>416500</v>
      </c>
    </row>
    <row r="121" customFormat="false" ht="23.85" hidden="false" customHeight="false" outlineLevel="0" collapsed="false">
      <c r="A121" s="65" t="n">
        <v>7</v>
      </c>
      <c r="B121" s="64" t="s">
        <v>150</v>
      </c>
      <c r="C121" s="17" t="s">
        <v>151</v>
      </c>
      <c r="D121" s="18" t="n">
        <v>416500</v>
      </c>
      <c r="E121" s="53"/>
      <c r="F121" s="20" t="n">
        <f aca="false">D121-E121</f>
        <v>416500</v>
      </c>
    </row>
    <row r="122" customFormat="false" ht="15" hidden="false" customHeight="false" outlineLevel="0" collapsed="false">
      <c r="A122" s="65" t="n">
        <v>8</v>
      </c>
      <c r="B122" s="64" t="s">
        <v>152</v>
      </c>
      <c r="C122" s="17" t="s">
        <v>153</v>
      </c>
      <c r="D122" s="18" t="n">
        <v>416500</v>
      </c>
      <c r="E122" s="53"/>
      <c r="F122" s="20" t="n">
        <f aca="false">D122-E122</f>
        <v>416500</v>
      </c>
    </row>
    <row r="123" customFormat="false" ht="15" hidden="false" customHeight="false" outlineLevel="0" collapsed="false">
      <c r="A123" s="65" t="n">
        <v>9</v>
      </c>
      <c r="B123" s="64" t="s">
        <v>154</v>
      </c>
      <c r="C123" s="17" t="s">
        <v>155</v>
      </c>
      <c r="D123" s="18" t="n">
        <v>416500</v>
      </c>
      <c r="E123" s="53"/>
      <c r="F123" s="20" t="n">
        <f aca="false">D123-E123</f>
        <v>416500</v>
      </c>
    </row>
    <row r="124" customFormat="false" ht="15" hidden="false" customHeight="false" outlineLevel="0" collapsed="false">
      <c r="A124" s="65" t="n">
        <v>10</v>
      </c>
      <c r="B124" s="64" t="s">
        <v>156</v>
      </c>
      <c r="C124" s="17" t="s">
        <v>157</v>
      </c>
      <c r="D124" s="18" t="n">
        <v>416500</v>
      </c>
      <c r="E124" s="53"/>
      <c r="F124" s="20" t="n">
        <f aca="false">D124-E124</f>
        <v>416500</v>
      </c>
    </row>
    <row r="125" customFormat="false" ht="15" hidden="false" customHeight="false" outlineLevel="0" collapsed="false">
      <c r="A125" s="65" t="n">
        <v>11</v>
      </c>
      <c r="B125" s="64" t="s">
        <v>158</v>
      </c>
      <c r="C125" s="17" t="s">
        <v>159</v>
      </c>
      <c r="D125" s="18" t="n">
        <v>416500</v>
      </c>
      <c r="E125" s="53"/>
      <c r="F125" s="20" t="n">
        <f aca="false">D125-E125</f>
        <v>416500</v>
      </c>
    </row>
    <row r="126" customFormat="false" ht="23.85" hidden="false" customHeight="false" outlineLevel="0" collapsed="false">
      <c r="A126" s="65" t="n">
        <v>12</v>
      </c>
      <c r="B126" s="64" t="s">
        <v>160</v>
      </c>
      <c r="C126" s="17" t="s">
        <v>161</v>
      </c>
      <c r="D126" s="18" t="n">
        <v>416500</v>
      </c>
      <c r="E126" s="53"/>
      <c r="F126" s="20" t="n">
        <f aca="false">D126-E126</f>
        <v>416500</v>
      </c>
    </row>
    <row r="127" customFormat="false" ht="15" hidden="false" customHeight="false" outlineLevel="0" collapsed="false">
      <c r="A127" s="65" t="n">
        <v>13</v>
      </c>
      <c r="B127" s="64" t="s">
        <v>162</v>
      </c>
      <c r="C127" s="17" t="s">
        <v>163</v>
      </c>
      <c r="D127" s="18" t="n">
        <v>416500</v>
      </c>
      <c r="E127" s="52"/>
      <c r="F127" s="20" t="n">
        <f aca="false">D127-E127</f>
        <v>416500</v>
      </c>
    </row>
    <row r="128" customFormat="false" ht="15" hidden="false" customHeight="false" outlineLevel="0" collapsed="false">
      <c r="A128" s="65" t="n">
        <v>14</v>
      </c>
      <c r="B128" s="64" t="s">
        <v>128</v>
      </c>
      <c r="C128" s="17" t="s">
        <v>164</v>
      </c>
      <c r="D128" s="18" t="n">
        <v>416500</v>
      </c>
      <c r="E128" s="53"/>
      <c r="F128" s="20" t="n">
        <f aca="false">D128-E128</f>
        <v>416500</v>
      </c>
    </row>
    <row r="129" customFormat="false" ht="15" hidden="false" customHeight="false" outlineLevel="0" collapsed="false">
      <c r="A129" s="65" t="n">
        <v>15</v>
      </c>
      <c r="B129" s="64" t="s">
        <v>165</v>
      </c>
      <c r="C129" s="17" t="s">
        <v>166</v>
      </c>
      <c r="D129" s="18" t="n">
        <v>416500</v>
      </c>
      <c r="E129" s="53"/>
      <c r="F129" s="20" t="n">
        <f aca="false">D129-E129</f>
        <v>416500</v>
      </c>
    </row>
    <row r="130" customFormat="false" ht="15" hidden="false" customHeight="false" outlineLevel="0" collapsed="false">
      <c r="A130" s="22" t="n">
        <v>16</v>
      </c>
      <c r="B130" s="64" t="s">
        <v>167</v>
      </c>
      <c r="C130" s="17" t="s">
        <v>168</v>
      </c>
      <c r="D130" s="18" t="n">
        <v>416500</v>
      </c>
      <c r="E130" s="53"/>
      <c r="F130" s="20" t="n">
        <f aca="false">D130-E130</f>
        <v>416500</v>
      </c>
    </row>
    <row r="131" customFormat="false" ht="17.35" hidden="false" customHeight="false" outlineLevel="0" collapsed="false">
      <c r="A131" s="66"/>
      <c r="B131" s="67"/>
      <c r="C131" s="24" t="s">
        <v>29</v>
      </c>
      <c r="D131" s="25" t="n">
        <f aca="false">SUM(D115:D130)</f>
        <v>6664000</v>
      </c>
      <c r="E131" s="26" t="n">
        <f aca="false">SUM(E115:E130)</f>
        <v>0</v>
      </c>
      <c r="F131" s="56" t="n">
        <f aca="false">SUM(F115:F130)</f>
        <v>6664000</v>
      </c>
    </row>
    <row r="132" customFormat="false" ht="17.35" hidden="false" customHeight="false" outlineLevel="0" collapsed="false">
      <c r="A132" s="45"/>
      <c r="B132" s="45"/>
      <c r="C132" s="46"/>
      <c r="D132" s="47"/>
      <c r="E132" s="48"/>
      <c r="F132" s="68"/>
    </row>
    <row r="133" customFormat="false" ht="19.7" hidden="false" customHeight="false" outlineLevel="0" collapsed="false">
      <c r="A133" s="69"/>
      <c r="B133" s="70"/>
      <c r="C133" s="71"/>
      <c r="D133" s="72"/>
      <c r="E133" s="73"/>
    </row>
    <row r="134" customFormat="false" ht="15" hidden="false" customHeight="true" outlineLevel="0" collapsed="false">
      <c r="A134" s="2"/>
      <c r="B134" s="28" t="s">
        <v>0</v>
      </c>
      <c r="C134" s="28"/>
      <c r="D134" s="28"/>
      <c r="E134" s="28"/>
      <c r="F134" s="28"/>
    </row>
    <row r="135" customFormat="false" ht="17.35" hidden="false" customHeight="false" outlineLevel="0" collapsed="false">
      <c r="A135" s="61"/>
      <c r="B135" s="61"/>
      <c r="E135" s="1"/>
    </row>
    <row r="136" customFormat="false" ht="15" hidden="false" customHeight="false" outlineLevel="0" collapsed="false">
      <c r="A136" s="2"/>
      <c r="B136" s="2"/>
      <c r="E136" s="1"/>
    </row>
    <row r="137" customFormat="false" ht="17.25" hidden="false" customHeight="false" outlineLevel="0" collapsed="false">
      <c r="A137" s="2"/>
      <c r="B137" s="2"/>
      <c r="C137" s="5" t="s">
        <v>136</v>
      </c>
      <c r="E137" s="1"/>
    </row>
    <row r="138" customFormat="false" ht="15" hidden="false" customHeight="false" outlineLevel="0" collapsed="false">
      <c r="A138" s="2"/>
      <c r="B138" s="2"/>
      <c r="E138" s="6" t="s">
        <v>30</v>
      </c>
    </row>
    <row r="139" customFormat="false" ht="15" hidden="false" customHeight="false" outlineLevel="0" collapsed="false">
      <c r="A139" s="2"/>
      <c r="B139" s="2"/>
      <c r="E139" s="1"/>
    </row>
    <row r="140" customFormat="false" ht="15" hidden="false" customHeight="false" outlineLevel="0" collapsed="false">
      <c r="A140" s="31" t="s">
        <v>3</v>
      </c>
      <c r="B140" s="31" t="s">
        <v>4</v>
      </c>
      <c r="C140" s="62" t="s">
        <v>137</v>
      </c>
      <c r="D140" s="33" t="s">
        <v>6</v>
      </c>
      <c r="E140" s="34" t="s">
        <v>7</v>
      </c>
      <c r="F140" s="35" t="s">
        <v>8</v>
      </c>
    </row>
    <row r="141" customFormat="false" ht="15" hidden="false" customHeight="false" outlineLevel="0" collapsed="false">
      <c r="A141" s="63" t="n">
        <v>1</v>
      </c>
      <c r="B141" s="74" t="s">
        <v>169</v>
      </c>
      <c r="C141" s="75" t="s">
        <v>170</v>
      </c>
      <c r="D141" s="18" t="n">
        <v>416500</v>
      </c>
      <c r="E141" s="52"/>
      <c r="F141" s="20" t="n">
        <f aca="false">D141-E141</f>
        <v>416500</v>
      </c>
    </row>
    <row r="142" customFormat="false" ht="25.35" hidden="false" customHeight="false" outlineLevel="0" collapsed="false">
      <c r="A142" s="65" t="n">
        <v>2</v>
      </c>
      <c r="B142" s="39" t="s">
        <v>171</v>
      </c>
      <c r="C142" s="38" t="s">
        <v>172</v>
      </c>
      <c r="D142" s="18" t="n">
        <v>416500</v>
      </c>
      <c r="E142" s="53"/>
      <c r="F142" s="20" t="n">
        <f aca="false">D142-E142</f>
        <v>416500</v>
      </c>
    </row>
    <row r="143" customFormat="false" ht="15" hidden="false" customHeight="false" outlineLevel="0" collapsed="false">
      <c r="A143" s="65" t="n">
        <v>3</v>
      </c>
      <c r="B143" s="39" t="s">
        <v>173</v>
      </c>
      <c r="C143" s="38" t="s">
        <v>174</v>
      </c>
      <c r="D143" s="18" t="n">
        <v>416500</v>
      </c>
      <c r="E143" s="53"/>
      <c r="F143" s="20" t="n">
        <f aca="false">D143-E143</f>
        <v>416500</v>
      </c>
    </row>
    <row r="144" customFormat="false" ht="15" hidden="false" customHeight="false" outlineLevel="0" collapsed="false">
      <c r="A144" s="65" t="n">
        <v>4</v>
      </c>
      <c r="B144" s="39" t="s">
        <v>175</v>
      </c>
      <c r="C144" s="38" t="s">
        <v>176</v>
      </c>
      <c r="D144" s="18" t="n">
        <v>416500</v>
      </c>
      <c r="E144" s="53"/>
      <c r="F144" s="20" t="n">
        <f aca="false">D144-E144</f>
        <v>416500</v>
      </c>
    </row>
    <row r="145" customFormat="false" ht="15" hidden="false" customHeight="false" outlineLevel="0" collapsed="false">
      <c r="A145" s="65" t="n">
        <v>5</v>
      </c>
      <c r="B145" s="39" t="s">
        <v>177</v>
      </c>
      <c r="C145" s="38" t="s">
        <v>178</v>
      </c>
      <c r="D145" s="18" t="n">
        <v>416500</v>
      </c>
      <c r="E145" s="53"/>
      <c r="F145" s="20" t="n">
        <f aca="false">D145-E145</f>
        <v>416500</v>
      </c>
    </row>
    <row r="146" customFormat="false" ht="15" hidden="false" customHeight="false" outlineLevel="0" collapsed="false">
      <c r="A146" s="65" t="n">
        <v>6</v>
      </c>
      <c r="B146" s="37" t="s">
        <v>179</v>
      </c>
      <c r="C146" s="76" t="s">
        <v>180</v>
      </c>
      <c r="D146" s="77" t="n">
        <v>416500</v>
      </c>
      <c r="E146" s="53"/>
      <c r="F146" s="19" t="n">
        <f aca="false">D146-E146</f>
        <v>416500</v>
      </c>
    </row>
    <row r="147" customFormat="false" ht="15" hidden="false" customHeight="false" outlineLevel="0" collapsed="false">
      <c r="A147" s="65" t="n">
        <v>7</v>
      </c>
      <c r="B147" s="39" t="s">
        <v>181</v>
      </c>
      <c r="C147" s="38" t="s">
        <v>182</v>
      </c>
      <c r="D147" s="18" t="n">
        <v>416500</v>
      </c>
      <c r="E147" s="53"/>
      <c r="F147" s="20" t="n">
        <f aca="false">D147-E147</f>
        <v>416500</v>
      </c>
    </row>
    <row r="148" customFormat="false" ht="15" hidden="false" customHeight="false" outlineLevel="0" collapsed="false">
      <c r="A148" s="65" t="n">
        <v>8</v>
      </c>
      <c r="B148" s="39" t="s">
        <v>183</v>
      </c>
      <c r="C148" s="38" t="s">
        <v>184</v>
      </c>
      <c r="D148" s="18" t="n">
        <v>416500</v>
      </c>
      <c r="E148" s="53"/>
      <c r="F148" s="20" t="n">
        <f aca="false">D148-E148</f>
        <v>416500</v>
      </c>
    </row>
    <row r="149" customFormat="false" ht="15" hidden="false" customHeight="false" outlineLevel="0" collapsed="false">
      <c r="A149" s="65" t="n">
        <v>9</v>
      </c>
      <c r="B149" s="39" t="s">
        <v>183</v>
      </c>
      <c r="C149" s="38" t="s">
        <v>185</v>
      </c>
      <c r="D149" s="18" t="n">
        <v>416500</v>
      </c>
      <c r="E149" s="53"/>
      <c r="F149" s="20" t="n">
        <f aca="false">D149-E149</f>
        <v>416500</v>
      </c>
    </row>
    <row r="150" customFormat="false" ht="15" hidden="false" customHeight="false" outlineLevel="0" collapsed="false">
      <c r="A150" s="65" t="n">
        <v>10</v>
      </c>
      <c r="B150" s="39" t="s">
        <v>186</v>
      </c>
      <c r="C150" s="38" t="s">
        <v>187</v>
      </c>
      <c r="D150" s="18" t="n">
        <v>416500</v>
      </c>
      <c r="E150" s="53"/>
      <c r="F150" s="20" t="n">
        <f aca="false">D150-E150</f>
        <v>416500</v>
      </c>
    </row>
    <row r="151" customFormat="false" ht="15" hidden="false" customHeight="false" outlineLevel="0" collapsed="false">
      <c r="A151" s="65" t="n">
        <v>11</v>
      </c>
      <c r="B151" s="39" t="s">
        <v>188</v>
      </c>
      <c r="C151" s="38" t="s">
        <v>189</v>
      </c>
      <c r="D151" s="18" t="n">
        <v>416500</v>
      </c>
      <c r="E151" s="53"/>
      <c r="F151" s="20" t="n">
        <f aca="false">D151-E151</f>
        <v>416500</v>
      </c>
    </row>
    <row r="152" customFormat="false" ht="15" hidden="false" customHeight="false" outlineLevel="0" collapsed="false">
      <c r="A152" s="65" t="n">
        <v>12</v>
      </c>
      <c r="B152" s="39" t="s">
        <v>190</v>
      </c>
      <c r="C152" s="38" t="s">
        <v>191</v>
      </c>
      <c r="D152" s="18" t="n">
        <v>416500</v>
      </c>
      <c r="E152" s="52"/>
      <c r="F152" s="20" t="n">
        <f aca="false">D152-E152</f>
        <v>416500</v>
      </c>
    </row>
    <row r="153" customFormat="false" ht="15" hidden="false" customHeight="false" outlineLevel="0" collapsed="false">
      <c r="A153" s="65" t="n">
        <v>13</v>
      </c>
      <c r="B153" s="39" t="s">
        <v>192</v>
      </c>
      <c r="C153" s="38" t="s">
        <v>193</v>
      </c>
      <c r="D153" s="18" t="n">
        <v>416500</v>
      </c>
      <c r="E153" s="53"/>
      <c r="F153" s="20" t="n">
        <f aca="false">D153-E153</f>
        <v>416500</v>
      </c>
    </row>
    <row r="154" customFormat="false" ht="15" hidden="false" customHeight="false" outlineLevel="0" collapsed="false">
      <c r="A154" s="65" t="n">
        <v>14</v>
      </c>
      <c r="B154" s="39" t="s">
        <v>194</v>
      </c>
      <c r="C154" s="38" t="s">
        <v>195</v>
      </c>
      <c r="D154" s="18" t="n">
        <v>416500</v>
      </c>
      <c r="E154" s="53"/>
      <c r="F154" s="20" t="n">
        <f aca="false">D154-E154</f>
        <v>416500</v>
      </c>
    </row>
    <row r="155" customFormat="false" ht="15" hidden="false" customHeight="false" outlineLevel="0" collapsed="false">
      <c r="A155" s="65" t="n">
        <v>15</v>
      </c>
      <c r="B155" s="39" t="s">
        <v>196</v>
      </c>
      <c r="C155" s="38" t="s">
        <v>197</v>
      </c>
      <c r="D155" s="18" t="n">
        <v>416500</v>
      </c>
      <c r="E155" s="53"/>
      <c r="F155" s="20" t="n">
        <f aca="false">D155-E155</f>
        <v>416500</v>
      </c>
    </row>
    <row r="156" customFormat="false" ht="15" hidden="false" customHeight="false" outlineLevel="0" collapsed="false">
      <c r="A156" s="65" t="n">
        <v>16</v>
      </c>
      <c r="B156" s="78" t="s">
        <v>198</v>
      </c>
      <c r="C156" s="79" t="s">
        <v>199</v>
      </c>
      <c r="D156" s="18" t="n">
        <v>416500</v>
      </c>
      <c r="E156" s="52"/>
      <c r="F156" s="20" t="n">
        <f aca="false">D156-E156</f>
        <v>416500</v>
      </c>
    </row>
    <row r="157" customFormat="false" ht="15" hidden="false" customHeight="false" outlineLevel="0" collapsed="false">
      <c r="A157" s="65" t="n">
        <v>17</v>
      </c>
      <c r="B157" s="78" t="s">
        <v>200</v>
      </c>
      <c r="C157" s="79" t="s">
        <v>201</v>
      </c>
      <c r="D157" s="18" t="n">
        <v>416500</v>
      </c>
      <c r="E157" s="52"/>
      <c r="F157" s="20" t="n">
        <f aca="false">D157-E157</f>
        <v>416500</v>
      </c>
    </row>
    <row r="158" customFormat="false" ht="15" hidden="false" customHeight="false" outlineLevel="0" collapsed="false">
      <c r="A158" s="65" t="n">
        <v>18</v>
      </c>
      <c r="B158" s="78" t="s">
        <v>202</v>
      </c>
      <c r="C158" s="79" t="s">
        <v>203</v>
      </c>
      <c r="D158" s="18" t="n">
        <v>416500</v>
      </c>
      <c r="E158" s="52"/>
      <c r="F158" s="20" t="n">
        <f aca="false">D158-E158</f>
        <v>416500</v>
      </c>
    </row>
    <row r="159" customFormat="false" ht="15" hidden="false" customHeight="false" outlineLevel="0" collapsed="false">
      <c r="A159" s="65" t="n">
        <v>19</v>
      </c>
      <c r="B159" s="78" t="s">
        <v>204</v>
      </c>
      <c r="C159" s="79" t="s">
        <v>205</v>
      </c>
      <c r="D159" s="18" t="n">
        <v>416500</v>
      </c>
      <c r="E159" s="52"/>
      <c r="F159" s="20" t="n">
        <f aca="false">D159-E159</f>
        <v>416500</v>
      </c>
    </row>
    <row r="160" customFormat="false" ht="17.35" hidden="false" customHeight="false" outlineLevel="0" collapsed="false">
      <c r="A160" s="23"/>
      <c r="B160" s="67"/>
      <c r="C160" s="24" t="s">
        <v>29</v>
      </c>
      <c r="D160" s="25" t="n">
        <f aca="false">SUM(D141:D159)</f>
        <v>7913500</v>
      </c>
      <c r="E160" s="26" t="n">
        <f aca="false">SUM(E141:E159)</f>
        <v>0</v>
      </c>
      <c r="F160" s="56" t="n">
        <f aca="false">SUM(F141:F159)</f>
        <v>7913500</v>
      </c>
    </row>
    <row r="161" customFormat="false" ht="19.7" hidden="false" customHeight="false" outlineLevel="0" collapsed="false">
      <c r="A161" s="69"/>
      <c r="B161" s="70"/>
      <c r="C161" s="71"/>
      <c r="D161" s="72"/>
      <c r="E161" s="73"/>
    </row>
    <row r="162" customFormat="false" ht="17.35" hidden="false" customHeight="false" outlineLevel="0" collapsed="false">
      <c r="A162" s="45"/>
      <c r="B162" s="46"/>
      <c r="C162" s="47"/>
      <c r="D162" s="48"/>
      <c r="E162" s="49"/>
    </row>
    <row r="163" customFormat="false" ht="17.35" hidden="false" customHeight="false" outlineLevel="0" collapsed="false">
      <c r="A163" s="45"/>
      <c r="B163" s="46"/>
      <c r="C163" s="47"/>
      <c r="D163" s="48"/>
      <c r="E163" s="49"/>
    </row>
    <row r="164" customFormat="false" ht="17.35" hidden="false" customHeight="false" outlineLevel="0" collapsed="false">
      <c r="A164" s="45"/>
      <c r="B164" s="46"/>
      <c r="C164" s="47"/>
      <c r="D164" s="48"/>
      <c r="E164" s="49"/>
      <c r="F164" s="80"/>
    </row>
    <row r="165" customFormat="false" ht="17.35" hidden="false" customHeight="false" outlineLevel="0" collapsed="false">
      <c r="B165" s="28" t="s">
        <v>0</v>
      </c>
      <c r="C165" s="28"/>
      <c r="D165" s="28"/>
      <c r="E165" s="28"/>
      <c r="F165" s="28"/>
    </row>
    <row r="166" customFormat="false" ht="15" hidden="false" customHeight="false" outlineLevel="0" collapsed="false">
      <c r="A166" s="2"/>
      <c r="B166" s="2"/>
      <c r="E166" s="1"/>
    </row>
    <row r="167" customFormat="false" ht="15" hidden="false" customHeight="false" outlineLevel="0" collapsed="false">
      <c r="A167" s="2"/>
      <c r="B167" s="2"/>
      <c r="E167" s="1"/>
    </row>
    <row r="168" customFormat="false" ht="17.25" hidden="false" customHeight="false" outlineLevel="0" collapsed="false">
      <c r="A168" s="2"/>
      <c r="B168" s="81" t="s">
        <v>206</v>
      </c>
      <c r="C168" s="81"/>
      <c r="D168" s="81"/>
      <c r="E168" s="81"/>
      <c r="F168" s="81"/>
      <c r="G168" s="81"/>
    </row>
    <row r="169" customFormat="false" ht="15" hidden="false" customHeight="false" outlineLevel="0" collapsed="false">
      <c r="A169" s="2"/>
      <c r="B169" s="2"/>
      <c r="E169" s="1"/>
      <c r="F169" s="82" t="s">
        <v>2</v>
      </c>
    </row>
    <row r="170" customFormat="false" ht="15" hidden="false" customHeight="false" outlineLevel="0" collapsed="false">
      <c r="A170" s="2"/>
      <c r="B170" s="2"/>
      <c r="E170" s="1"/>
    </row>
    <row r="171" customFormat="false" ht="15" hidden="false" customHeight="false" outlineLevel="0" collapsed="false">
      <c r="A171" s="30" t="s">
        <v>3</v>
      </c>
      <c r="B171" s="31" t="s">
        <v>4</v>
      </c>
      <c r="C171" s="7" t="s">
        <v>207</v>
      </c>
      <c r="D171" s="33" t="s">
        <v>6</v>
      </c>
      <c r="E171" s="34" t="s">
        <v>7</v>
      </c>
      <c r="F171" s="35" t="s">
        <v>8</v>
      </c>
    </row>
    <row r="172" customFormat="false" ht="15" hidden="false" customHeight="false" outlineLevel="0" collapsed="false">
      <c r="A172" s="12" t="n">
        <v>1</v>
      </c>
      <c r="B172" s="17" t="s">
        <v>208</v>
      </c>
      <c r="C172" s="17" t="s">
        <v>209</v>
      </c>
      <c r="D172" s="50" t="n">
        <v>416500</v>
      </c>
      <c r="E172" s="15"/>
      <c r="F172" s="20" t="n">
        <f aca="false">D172-E172</f>
        <v>416500</v>
      </c>
    </row>
    <row r="173" customFormat="false" ht="15" hidden="false" customHeight="false" outlineLevel="0" collapsed="false">
      <c r="A173" s="12" t="n">
        <v>2</v>
      </c>
      <c r="B173" s="17" t="s">
        <v>210</v>
      </c>
      <c r="C173" s="17" t="s">
        <v>211</v>
      </c>
      <c r="D173" s="50" t="n">
        <v>416500</v>
      </c>
      <c r="E173" s="50"/>
      <c r="F173" s="20" t="n">
        <f aca="false">D173-E173</f>
        <v>416500</v>
      </c>
    </row>
    <row r="174" customFormat="false" ht="15" hidden="false" customHeight="false" outlineLevel="0" collapsed="false">
      <c r="A174" s="12" t="n">
        <v>3</v>
      </c>
      <c r="B174" s="17" t="s">
        <v>212</v>
      </c>
      <c r="C174" s="17" t="s">
        <v>213</v>
      </c>
      <c r="D174" s="50" t="n">
        <v>416500</v>
      </c>
      <c r="E174" s="15"/>
      <c r="F174" s="20" t="n">
        <f aca="false">D174-E174</f>
        <v>416500</v>
      </c>
    </row>
    <row r="175" customFormat="false" ht="15" hidden="false" customHeight="false" outlineLevel="0" collapsed="false">
      <c r="A175" s="12" t="n">
        <v>4</v>
      </c>
      <c r="B175" s="17" t="s">
        <v>214</v>
      </c>
      <c r="C175" s="17" t="s">
        <v>215</v>
      </c>
      <c r="D175" s="53" t="n">
        <v>416500</v>
      </c>
      <c r="E175" s="83"/>
      <c r="F175" s="19" t="n">
        <f aca="false">D175-E175</f>
        <v>416500</v>
      </c>
    </row>
    <row r="176" customFormat="false" ht="15" hidden="false" customHeight="false" outlineLevel="0" collapsed="false">
      <c r="A176" s="12" t="n">
        <v>5</v>
      </c>
      <c r="B176" s="17" t="s">
        <v>216</v>
      </c>
      <c r="C176" s="17" t="s">
        <v>217</v>
      </c>
      <c r="D176" s="53" t="n">
        <v>416500</v>
      </c>
      <c r="E176" s="83"/>
      <c r="F176" s="19" t="n">
        <f aca="false">D176-E176</f>
        <v>416500</v>
      </c>
    </row>
    <row r="177" customFormat="false" ht="15" hidden="false" customHeight="false" outlineLevel="0" collapsed="false">
      <c r="A177" s="12" t="n">
        <v>6</v>
      </c>
      <c r="B177" s="17" t="s">
        <v>218</v>
      </c>
      <c r="C177" s="17" t="s">
        <v>219</v>
      </c>
      <c r="D177" s="53" t="n">
        <v>416500</v>
      </c>
      <c r="E177" s="50"/>
      <c r="F177" s="19" t="n">
        <f aca="false">D177-E177</f>
        <v>416500</v>
      </c>
    </row>
    <row r="178" customFormat="false" ht="15" hidden="false" customHeight="false" outlineLevel="0" collapsed="false">
      <c r="A178" s="12" t="n">
        <v>7</v>
      </c>
      <c r="B178" s="17" t="s">
        <v>220</v>
      </c>
      <c r="C178" s="17" t="s">
        <v>221</v>
      </c>
      <c r="D178" s="50" t="n">
        <v>416500</v>
      </c>
      <c r="E178" s="15"/>
      <c r="F178" s="20" t="n">
        <f aca="false">D178-E178</f>
        <v>416500</v>
      </c>
    </row>
    <row r="179" customFormat="false" ht="23.85" hidden="false" customHeight="false" outlineLevel="0" collapsed="false">
      <c r="A179" s="12" t="n">
        <v>8</v>
      </c>
      <c r="B179" s="17" t="s">
        <v>222</v>
      </c>
      <c r="C179" s="17" t="s">
        <v>223</v>
      </c>
      <c r="D179" s="53" t="n">
        <v>416500</v>
      </c>
      <c r="E179" s="83"/>
      <c r="F179" s="19" t="n">
        <f aca="false">D179-E179</f>
        <v>416500</v>
      </c>
    </row>
    <row r="180" customFormat="false" ht="15" hidden="false" customHeight="false" outlineLevel="0" collapsed="false">
      <c r="A180" s="12" t="n">
        <v>9</v>
      </c>
      <c r="B180" s="17" t="s">
        <v>224</v>
      </c>
      <c r="C180" s="17" t="s">
        <v>225</v>
      </c>
      <c r="D180" s="50" t="n">
        <v>416500</v>
      </c>
      <c r="E180" s="84"/>
      <c r="F180" s="20" t="n">
        <f aca="false">D180-E180</f>
        <v>416500</v>
      </c>
    </row>
    <row r="181" customFormat="false" ht="15" hidden="false" customHeight="false" outlineLevel="0" collapsed="false">
      <c r="A181" s="12" t="n">
        <v>10</v>
      </c>
      <c r="B181" s="17" t="s">
        <v>226</v>
      </c>
      <c r="C181" s="17" t="s">
        <v>227</v>
      </c>
      <c r="D181" s="53" t="n">
        <v>416500</v>
      </c>
      <c r="E181" s="53"/>
      <c r="F181" s="19" t="n">
        <f aca="false">D181-E181</f>
        <v>416500</v>
      </c>
    </row>
    <row r="182" customFormat="false" ht="17.35" hidden="false" customHeight="false" outlineLevel="0" collapsed="false">
      <c r="A182" s="23"/>
      <c r="B182" s="85"/>
      <c r="C182" s="55" t="s">
        <v>29</v>
      </c>
      <c r="D182" s="25" t="n">
        <f aca="false">SUM(D164:D181)</f>
        <v>4165000</v>
      </c>
      <c r="E182" s="26" t="n">
        <f aca="false">SUM(E164:E181)</f>
        <v>0</v>
      </c>
      <c r="F182" s="56" t="n">
        <f aca="false">D182-E182</f>
        <v>4165000</v>
      </c>
    </row>
    <row r="183" customFormat="false" ht="17.35" hidden="false" customHeight="false" outlineLevel="0" collapsed="false">
      <c r="A183" s="45"/>
      <c r="B183" s="46"/>
      <c r="C183" s="47"/>
      <c r="D183" s="48"/>
      <c r="E183" s="49"/>
      <c r="F183" s="80"/>
    </row>
    <row r="184" customFormat="false" ht="24" hidden="false" customHeight="true" outlineLevel="0" collapsed="false">
      <c r="B184" s="28" t="s">
        <v>0</v>
      </c>
      <c r="C184" s="28"/>
      <c r="D184" s="28"/>
      <c r="E184" s="28"/>
      <c r="F184" s="28"/>
    </row>
    <row r="185" customFormat="false" ht="15" hidden="false" customHeight="false" outlineLevel="0" collapsed="false">
      <c r="A185" s="2"/>
      <c r="B185" s="2"/>
      <c r="E185" s="1"/>
    </row>
    <row r="186" customFormat="false" ht="15" hidden="false" customHeight="false" outlineLevel="0" collapsed="false">
      <c r="A186" s="2"/>
      <c r="B186" s="2"/>
      <c r="E186" s="1"/>
    </row>
    <row r="187" customFormat="false" ht="17.25" hidden="false" customHeight="false" outlineLevel="0" collapsed="false">
      <c r="A187" s="2"/>
      <c r="B187" s="81" t="s">
        <v>206</v>
      </c>
      <c r="C187" s="81"/>
      <c r="D187" s="81"/>
      <c r="E187" s="81"/>
      <c r="F187" s="81"/>
      <c r="G187" s="81"/>
    </row>
    <row r="188" customFormat="false" ht="15" hidden="false" customHeight="false" outlineLevel="0" collapsed="false">
      <c r="A188" s="2"/>
      <c r="B188" s="2"/>
      <c r="E188" s="1"/>
      <c r="F188" s="82" t="s">
        <v>30</v>
      </c>
    </row>
    <row r="189" customFormat="false" ht="15" hidden="false" customHeight="false" outlineLevel="0" collapsed="false">
      <c r="A189" s="2"/>
      <c r="B189" s="2"/>
      <c r="E189" s="1"/>
    </row>
    <row r="190" customFormat="false" ht="15" hidden="false" customHeight="false" outlineLevel="0" collapsed="false">
      <c r="A190" s="30" t="s">
        <v>3</v>
      </c>
      <c r="B190" s="31" t="s">
        <v>4</v>
      </c>
      <c r="C190" s="7" t="s">
        <v>207</v>
      </c>
      <c r="D190" s="33" t="s">
        <v>6</v>
      </c>
      <c r="E190" s="34" t="s">
        <v>7</v>
      </c>
      <c r="F190" s="35" t="s">
        <v>8</v>
      </c>
    </row>
    <row r="191" customFormat="false" ht="15" hidden="false" customHeight="false" outlineLevel="0" collapsed="false">
      <c r="A191" s="12" t="n">
        <v>1</v>
      </c>
      <c r="B191" s="86" t="s">
        <v>228</v>
      </c>
      <c r="C191" s="86" t="s">
        <v>229</v>
      </c>
      <c r="D191" s="50" t="n">
        <v>416500</v>
      </c>
      <c r="E191" s="15"/>
      <c r="F191" s="20" t="n">
        <f aca="false">D191-E191</f>
        <v>416500</v>
      </c>
    </row>
    <row r="192" customFormat="false" ht="15" hidden="false" customHeight="false" outlineLevel="0" collapsed="false">
      <c r="A192" s="12" t="n">
        <v>3</v>
      </c>
      <c r="B192" s="58" t="s">
        <v>230</v>
      </c>
      <c r="C192" s="58" t="s">
        <v>231</v>
      </c>
      <c r="D192" s="50" t="n">
        <v>416500</v>
      </c>
      <c r="E192" s="15"/>
      <c r="F192" s="20" t="n">
        <f aca="false">D192-E192</f>
        <v>416500</v>
      </c>
    </row>
    <row r="193" customFormat="false" ht="15" hidden="false" customHeight="false" outlineLevel="0" collapsed="false">
      <c r="A193" s="12" t="n">
        <v>4</v>
      </c>
      <c r="B193" s="87" t="s">
        <v>232</v>
      </c>
      <c r="C193" s="87" t="s">
        <v>233</v>
      </c>
      <c r="D193" s="53" t="n">
        <v>416500</v>
      </c>
      <c r="E193" s="83"/>
      <c r="F193" s="19" t="n">
        <f aca="false">D193-E193</f>
        <v>416500</v>
      </c>
    </row>
    <row r="194" customFormat="false" ht="28.35" hidden="false" customHeight="false" outlineLevel="0" collapsed="false">
      <c r="A194" s="12" t="n">
        <v>5</v>
      </c>
      <c r="B194" s="87" t="s">
        <v>232</v>
      </c>
      <c r="C194" s="87" t="s">
        <v>234</v>
      </c>
      <c r="D194" s="53" t="n">
        <v>416500</v>
      </c>
      <c r="E194" s="83"/>
      <c r="F194" s="19" t="n">
        <f aca="false">D194-E194</f>
        <v>416500</v>
      </c>
    </row>
    <row r="195" customFormat="false" ht="25.35" hidden="false" customHeight="false" outlineLevel="0" collapsed="false">
      <c r="A195" s="12" t="n">
        <v>7</v>
      </c>
      <c r="B195" s="58" t="s">
        <v>235</v>
      </c>
      <c r="C195" s="58" t="s">
        <v>236</v>
      </c>
      <c r="D195" s="50" t="n">
        <v>416500</v>
      </c>
      <c r="E195" s="15"/>
      <c r="F195" s="20" t="n">
        <f aca="false">D195-E195</f>
        <v>416500</v>
      </c>
    </row>
    <row r="196" customFormat="false" ht="15" hidden="false" customHeight="false" outlineLevel="0" collapsed="false">
      <c r="A196" s="12" t="n">
        <v>8</v>
      </c>
      <c r="B196" s="87" t="s">
        <v>237</v>
      </c>
      <c r="C196" s="87" t="s">
        <v>238</v>
      </c>
      <c r="D196" s="53" t="n">
        <v>416500</v>
      </c>
      <c r="E196" s="83"/>
      <c r="F196" s="19" t="n">
        <f aca="false">D196-E196</f>
        <v>416500</v>
      </c>
    </row>
    <row r="197" customFormat="false" ht="15" hidden="false" customHeight="false" outlineLevel="0" collapsed="false">
      <c r="A197" s="12" t="n">
        <v>9</v>
      </c>
      <c r="B197" s="58" t="s">
        <v>239</v>
      </c>
      <c r="C197" s="58" t="s">
        <v>240</v>
      </c>
      <c r="D197" s="50" t="n">
        <v>416500</v>
      </c>
      <c r="E197" s="84"/>
      <c r="F197" s="20" t="n">
        <f aca="false">D197-E197</f>
        <v>416500</v>
      </c>
    </row>
    <row r="198" customFormat="false" ht="15" hidden="false" customHeight="false" outlineLevel="0" collapsed="false">
      <c r="A198" s="12" t="n">
        <v>10</v>
      </c>
      <c r="B198" s="87" t="s">
        <v>241</v>
      </c>
      <c r="C198" s="87" t="s">
        <v>242</v>
      </c>
      <c r="D198" s="53" t="n">
        <v>416500</v>
      </c>
      <c r="E198" s="53"/>
      <c r="F198" s="19" t="n">
        <f aca="false">D198-E198</f>
        <v>416500</v>
      </c>
    </row>
    <row r="199" customFormat="false" ht="15" hidden="false" customHeight="false" outlineLevel="0" collapsed="false">
      <c r="A199" s="12" t="n">
        <v>11</v>
      </c>
      <c r="B199" s="58" t="s">
        <v>243</v>
      </c>
      <c r="C199" s="58" t="s">
        <v>244</v>
      </c>
      <c r="D199" s="50" t="n">
        <v>416500</v>
      </c>
      <c r="E199" s="84"/>
      <c r="F199" s="20" t="n">
        <f aca="false">D199-E199</f>
        <v>416500</v>
      </c>
    </row>
    <row r="200" customFormat="false" ht="15" hidden="false" customHeight="false" outlineLevel="0" collapsed="false">
      <c r="A200" s="12" t="n">
        <v>12</v>
      </c>
      <c r="B200" s="87" t="s">
        <v>245</v>
      </c>
      <c r="C200" s="87" t="s">
        <v>246</v>
      </c>
      <c r="D200" s="53" t="n">
        <v>416500</v>
      </c>
      <c r="E200" s="53"/>
      <c r="F200" s="19" t="n">
        <f aca="false">D200-E200</f>
        <v>416500</v>
      </c>
    </row>
    <row r="201" customFormat="false" ht="15" hidden="false" customHeight="false" outlineLevel="0" collapsed="false">
      <c r="A201" s="12" t="n">
        <v>13</v>
      </c>
      <c r="B201" s="58" t="s">
        <v>247</v>
      </c>
      <c r="C201" s="58" t="s">
        <v>248</v>
      </c>
      <c r="D201" s="50" t="n">
        <v>416500</v>
      </c>
      <c r="E201" s="84"/>
      <c r="F201" s="20" t="n">
        <f aca="false">D201-E201</f>
        <v>416500</v>
      </c>
    </row>
    <row r="202" customFormat="false" ht="15" hidden="false" customHeight="false" outlineLevel="0" collapsed="false">
      <c r="A202" s="12" t="n">
        <v>17</v>
      </c>
      <c r="B202" s="87" t="s">
        <v>249</v>
      </c>
      <c r="C202" s="87" t="s">
        <v>250</v>
      </c>
      <c r="D202" s="53" t="n">
        <v>416500</v>
      </c>
      <c r="E202" s="53"/>
      <c r="F202" s="19" t="n">
        <f aca="false">D202-E202</f>
        <v>416500</v>
      </c>
    </row>
    <row r="203" customFormat="false" ht="15" hidden="false" customHeight="false" outlineLevel="0" collapsed="false">
      <c r="A203" s="12" t="n">
        <v>18</v>
      </c>
      <c r="B203" s="58" t="s">
        <v>251</v>
      </c>
      <c r="C203" s="58" t="s">
        <v>252</v>
      </c>
      <c r="D203" s="50" t="n">
        <v>416500</v>
      </c>
      <c r="E203" s="52"/>
      <c r="F203" s="20" t="n">
        <f aca="false">D203-E203</f>
        <v>416500</v>
      </c>
    </row>
    <row r="204" customFormat="false" ht="15" hidden="false" customHeight="false" outlineLevel="0" collapsed="false">
      <c r="A204" s="12" t="n">
        <v>19</v>
      </c>
      <c r="B204" s="58" t="s">
        <v>253</v>
      </c>
      <c r="C204" s="58" t="s">
        <v>254</v>
      </c>
      <c r="D204" s="50" t="n">
        <v>416500</v>
      </c>
      <c r="E204" s="52"/>
      <c r="F204" s="20" t="n">
        <f aca="false">D204-E204</f>
        <v>416500</v>
      </c>
    </row>
    <row r="205" customFormat="false" ht="15" hidden="false" customHeight="false" outlineLevel="0" collapsed="false">
      <c r="A205" s="12" t="n">
        <v>20</v>
      </c>
      <c r="B205" s="88" t="s">
        <v>255</v>
      </c>
      <c r="C205" s="88" t="s">
        <v>256</v>
      </c>
      <c r="D205" s="53" t="n">
        <v>416500</v>
      </c>
      <c r="E205" s="53"/>
      <c r="F205" s="19" t="n">
        <f aca="false">D205-E205</f>
        <v>416500</v>
      </c>
    </row>
    <row r="206" customFormat="false" ht="17.35" hidden="false" customHeight="false" outlineLevel="0" collapsed="false">
      <c r="A206" s="23"/>
      <c r="B206" s="85"/>
      <c r="C206" s="55" t="s">
        <v>29</v>
      </c>
      <c r="D206" s="25" t="n">
        <f aca="false">SUM(D191:D205)</f>
        <v>6247500</v>
      </c>
      <c r="E206" s="26" t="n">
        <f aca="false">SUM(E191:E205)</f>
        <v>0</v>
      </c>
      <c r="F206" s="56" t="n">
        <f aca="false">D206-E206</f>
        <v>6247500</v>
      </c>
    </row>
    <row r="207" customFormat="false" ht="17.35" hidden="false" customHeight="false" outlineLevel="0" collapsed="false">
      <c r="A207" s="45"/>
      <c r="B207" s="89"/>
      <c r="C207" s="71"/>
      <c r="D207" s="72"/>
      <c r="E207" s="73"/>
    </row>
    <row r="208" customFormat="false" ht="17.35" hidden="false" customHeight="false" outlineLevel="0" collapsed="false">
      <c r="A208" s="45"/>
      <c r="B208" s="89"/>
      <c r="C208" s="71"/>
      <c r="D208" s="72"/>
      <c r="E208" s="73"/>
    </row>
    <row r="209" customFormat="false" ht="17.35" hidden="false" customHeight="false" outlineLevel="0" collapsed="false">
      <c r="A209" s="45"/>
      <c r="B209" s="46"/>
      <c r="C209" s="47"/>
      <c r="D209" s="48"/>
      <c r="E209" s="49"/>
    </row>
    <row r="210" customFormat="false" ht="17.35" hidden="false" customHeight="false" outlineLevel="0" collapsed="false">
      <c r="A210" s="45"/>
      <c r="B210" s="46"/>
      <c r="C210" s="47"/>
      <c r="D210" s="48"/>
      <c r="E210" s="49"/>
    </row>
    <row r="211" customFormat="false" ht="17.35" hidden="false" customHeight="false" outlineLevel="0" collapsed="false">
      <c r="B211" s="28" t="s">
        <v>0</v>
      </c>
      <c r="C211" s="28"/>
      <c r="D211" s="28"/>
      <c r="E211" s="28"/>
      <c r="F211" s="28"/>
    </row>
    <row r="212" customFormat="false" ht="15" hidden="false" customHeight="false" outlineLevel="0" collapsed="false">
      <c r="A212" s="2"/>
      <c r="B212" s="2"/>
      <c r="E212" s="1"/>
    </row>
    <row r="213" customFormat="false" ht="3" hidden="false" customHeight="true" outlineLevel="0" collapsed="false">
      <c r="A213" s="2"/>
      <c r="B213" s="2"/>
      <c r="E213" s="1"/>
    </row>
    <row r="214" customFormat="false" ht="17.25" hidden="false" customHeight="false" outlineLevel="0" collapsed="false">
      <c r="A214" s="2"/>
      <c r="B214" s="81" t="s">
        <v>257</v>
      </c>
      <c r="C214" s="81"/>
      <c r="D214" s="81"/>
      <c r="E214" s="81"/>
      <c r="F214" s="81"/>
      <c r="G214" s="81"/>
    </row>
    <row r="215" customFormat="false" ht="15" hidden="false" customHeight="false" outlineLevel="0" collapsed="false">
      <c r="A215" s="2"/>
      <c r="B215" s="2"/>
      <c r="E215" s="1"/>
      <c r="F215" s="82" t="s">
        <v>2</v>
      </c>
    </row>
    <row r="216" customFormat="false" ht="15" hidden="false" customHeight="false" outlineLevel="0" collapsed="false">
      <c r="A216" s="2"/>
      <c r="B216" s="2"/>
      <c r="E216" s="1"/>
    </row>
    <row r="217" customFormat="false" ht="15" hidden="false" customHeight="false" outlineLevel="0" collapsed="false">
      <c r="A217" s="30" t="s">
        <v>3</v>
      </c>
      <c r="B217" s="31" t="s">
        <v>4</v>
      </c>
      <c r="C217" s="7" t="s">
        <v>207</v>
      </c>
      <c r="D217" s="33" t="s">
        <v>6</v>
      </c>
      <c r="E217" s="34" t="s">
        <v>7</v>
      </c>
      <c r="F217" s="35" t="s">
        <v>8</v>
      </c>
    </row>
    <row r="218" customFormat="false" ht="15" hidden="false" customHeight="false" outlineLevel="0" collapsed="false">
      <c r="A218" s="12" t="n">
        <v>1</v>
      </c>
      <c r="B218" s="17" t="s">
        <v>171</v>
      </c>
      <c r="C218" s="17" t="s">
        <v>258</v>
      </c>
      <c r="D218" s="50" t="n">
        <v>416500</v>
      </c>
      <c r="E218" s="15"/>
      <c r="F218" s="20" t="n">
        <f aca="false">D218-E218</f>
        <v>416500</v>
      </c>
    </row>
    <row r="219" customFormat="false" ht="15" hidden="false" customHeight="false" outlineLevel="0" collapsed="false">
      <c r="A219" s="12" t="n">
        <v>2</v>
      </c>
      <c r="B219" s="17" t="s">
        <v>259</v>
      </c>
      <c r="C219" s="17" t="s">
        <v>260</v>
      </c>
      <c r="D219" s="50" t="n">
        <v>416500</v>
      </c>
      <c r="E219" s="50"/>
      <c r="F219" s="20" t="n">
        <f aca="false">D219-E219</f>
        <v>416500</v>
      </c>
    </row>
    <row r="220" customFormat="false" ht="15" hidden="false" customHeight="false" outlineLevel="0" collapsed="false">
      <c r="A220" s="12" t="n">
        <v>3</v>
      </c>
      <c r="B220" s="17" t="s">
        <v>261</v>
      </c>
      <c r="C220" s="17" t="s">
        <v>262</v>
      </c>
      <c r="D220" s="50" t="n">
        <v>416500</v>
      </c>
      <c r="E220" s="15"/>
      <c r="F220" s="20" t="n">
        <f aca="false">D220-E220</f>
        <v>416500</v>
      </c>
    </row>
    <row r="221" customFormat="false" ht="15" hidden="false" customHeight="false" outlineLevel="0" collapsed="false">
      <c r="A221" s="12" t="n">
        <v>4</v>
      </c>
      <c r="B221" s="17" t="s">
        <v>263</v>
      </c>
      <c r="C221" s="17" t="s">
        <v>264</v>
      </c>
      <c r="D221" s="50" t="n">
        <v>416500</v>
      </c>
      <c r="E221" s="83"/>
      <c r="F221" s="20" t="n">
        <f aca="false">D221-E221</f>
        <v>416500</v>
      </c>
    </row>
    <row r="222" customFormat="false" ht="15" hidden="false" customHeight="false" outlineLevel="0" collapsed="false">
      <c r="A222" s="12" t="n">
        <v>5</v>
      </c>
      <c r="B222" s="17" t="s">
        <v>265</v>
      </c>
      <c r="C222" s="17" t="s">
        <v>266</v>
      </c>
      <c r="D222" s="50" t="n">
        <v>416500</v>
      </c>
      <c r="E222" s="83"/>
      <c r="F222" s="20" t="n">
        <f aca="false">D222-E222</f>
        <v>416500</v>
      </c>
    </row>
    <row r="223" customFormat="false" ht="15" hidden="false" customHeight="false" outlineLevel="0" collapsed="false">
      <c r="A223" s="12" t="n">
        <v>6</v>
      </c>
      <c r="B223" s="17" t="s">
        <v>267</v>
      </c>
      <c r="C223" s="17" t="s">
        <v>268</v>
      </c>
      <c r="D223" s="50" t="n">
        <v>416500</v>
      </c>
      <c r="E223" s="50"/>
      <c r="F223" s="20" t="n">
        <f aca="false">D223-E223</f>
        <v>416500</v>
      </c>
    </row>
    <row r="224" customFormat="false" ht="23.85" hidden="false" customHeight="false" outlineLevel="0" collapsed="false">
      <c r="A224" s="12" t="n">
        <v>7</v>
      </c>
      <c r="B224" s="17" t="s">
        <v>269</v>
      </c>
      <c r="C224" s="17" t="s">
        <v>270</v>
      </c>
      <c r="D224" s="50" t="n">
        <v>416500</v>
      </c>
      <c r="E224" s="15"/>
      <c r="F224" s="20" t="n">
        <f aca="false">D224-E224</f>
        <v>416500</v>
      </c>
    </row>
    <row r="225" customFormat="false" ht="15" hidden="false" customHeight="false" outlineLevel="0" collapsed="false">
      <c r="A225" s="12" t="n">
        <v>8</v>
      </c>
      <c r="B225" s="17" t="s">
        <v>271</v>
      </c>
      <c r="C225" s="17" t="s">
        <v>272</v>
      </c>
      <c r="D225" s="50" t="n">
        <v>416500</v>
      </c>
      <c r="E225" s="83"/>
      <c r="F225" s="20" t="n">
        <f aca="false">D225-E225</f>
        <v>416500</v>
      </c>
    </row>
    <row r="226" customFormat="false" ht="15" hidden="false" customHeight="false" outlineLevel="0" collapsed="false">
      <c r="A226" s="12" t="n">
        <v>9</v>
      </c>
      <c r="B226" s="17" t="s">
        <v>273</v>
      </c>
      <c r="C226" s="17" t="s">
        <v>274</v>
      </c>
      <c r="D226" s="50" t="n">
        <v>416500</v>
      </c>
      <c r="E226" s="84"/>
      <c r="F226" s="20" t="n">
        <f aca="false">D226-E226</f>
        <v>416500</v>
      </c>
    </row>
    <row r="227" customFormat="false" ht="15" hidden="false" customHeight="false" outlineLevel="0" collapsed="false">
      <c r="A227" s="12" t="n">
        <v>10</v>
      </c>
      <c r="B227" s="17" t="s">
        <v>275</v>
      </c>
      <c r="C227" s="17" t="s">
        <v>276</v>
      </c>
      <c r="D227" s="50" t="n">
        <v>416500</v>
      </c>
      <c r="E227" s="53"/>
      <c r="F227" s="20" t="n">
        <f aca="false">D227-E227</f>
        <v>416500</v>
      </c>
    </row>
    <row r="228" customFormat="false" ht="23.85" hidden="false" customHeight="false" outlineLevel="0" collapsed="false">
      <c r="A228" s="12" t="n">
        <v>11</v>
      </c>
      <c r="B228" s="17" t="s">
        <v>277</v>
      </c>
      <c r="C228" s="17" t="s">
        <v>278</v>
      </c>
      <c r="D228" s="50" t="n">
        <v>416500</v>
      </c>
      <c r="E228" s="84"/>
      <c r="F228" s="20" t="n">
        <f aca="false">D228-E228</f>
        <v>416500</v>
      </c>
    </row>
    <row r="229" customFormat="false" ht="15" hidden="false" customHeight="false" outlineLevel="0" collapsed="false">
      <c r="A229" s="12" t="n">
        <v>12</v>
      </c>
      <c r="B229" s="17" t="s">
        <v>279</v>
      </c>
      <c r="C229" s="17" t="s">
        <v>280</v>
      </c>
      <c r="D229" s="50" t="n">
        <v>416500</v>
      </c>
      <c r="E229" s="53"/>
      <c r="F229" s="20" t="n">
        <f aca="false">D229-E229</f>
        <v>416500</v>
      </c>
    </row>
    <row r="230" customFormat="false" ht="15" hidden="false" customHeight="false" outlineLevel="0" collapsed="false">
      <c r="A230" s="12" t="n">
        <v>13</v>
      </c>
      <c r="B230" s="17" t="s">
        <v>281</v>
      </c>
      <c r="C230" s="17" t="s">
        <v>256</v>
      </c>
      <c r="D230" s="50" t="n">
        <v>416500</v>
      </c>
      <c r="E230" s="50"/>
      <c r="F230" s="20" t="n">
        <f aca="false">D230-E230</f>
        <v>416500</v>
      </c>
    </row>
    <row r="231" customFormat="false" ht="17.35" hidden="false" customHeight="false" outlineLevel="0" collapsed="false">
      <c r="A231" s="23"/>
      <c r="B231" s="85"/>
      <c r="C231" s="55" t="s">
        <v>29</v>
      </c>
      <c r="D231" s="25" t="n">
        <f aca="false">SUM(D218:D230)</f>
        <v>5414500</v>
      </c>
      <c r="E231" s="26" t="n">
        <f aca="false">SUM(E218:E230)</f>
        <v>0</v>
      </c>
      <c r="F231" s="56" t="n">
        <f aca="false">D231-E231</f>
        <v>5414500</v>
      </c>
    </row>
    <row r="232" customFormat="false" ht="17.35" hidden="false" customHeight="false" outlineLevel="0" collapsed="false">
      <c r="A232" s="45"/>
      <c r="B232" s="45"/>
      <c r="C232" s="46"/>
      <c r="D232" s="47"/>
      <c r="E232" s="48"/>
      <c r="F232" s="68"/>
    </row>
    <row r="233" customFormat="false" ht="17.35" hidden="false" customHeight="false" outlineLevel="0" collapsed="false">
      <c r="A233" s="45"/>
      <c r="B233" s="45"/>
      <c r="C233" s="46"/>
      <c r="D233" s="47"/>
      <c r="E233" s="48"/>
      <c r="F233" s="68"/>
      <c r="G233" s="80"/>
    </row>
    <row r="234" customFormat="false" ht="17.35" hidden="false" customHeight="false" outlineLevel="0" collapsed="false">
      <c r="A234" s="45"/>
      <c r="B234" s="46"/>
      <c r="C234" s="47"/>
      <c r="D234" s="48"/>
      <c r="E234" s="49"/>
    </row>
    <row r="235" customFormat="false" ht="17.35" hidden="false" customHeight="false" outlineLevel="0" collapsed="false">
      <c r="B235" s="28" t="s">
        <v>0</v>
      </c>
      <c r="C235" s="28"/>
      <c r="D235" s="28"/>
      <c r="E235" s="28"/>
      <c r="F235" s="28"/>
    </row>
    <row r="236" customFormat="false" ht="15" hidden="false" customHeight="false" outlineLevel="0" collapsed="false">
      <c r="A236" s="2"/>
      <c r="B236" s="2"/>
      <c r="E236" s="1"/>
    </row>
    <row r="237" customFormat="false" ht="15" hidden="false" customHeight="false" outlineLevel="0" collapsed="false">
      <c r="A237" s="2"/>
      <c r="B237" s="2"/>
      <c r="E237" s="1"/>
    </row>
    <row r="238" customFormat="false" ht="15" hidden="false" customHeight="false" outlineLevel="0" collapsed="false">
      <c r="A238" s="2"/>
      <c r="B238" s="90" t="s">
        <v>282</v>
      </c>
      <c r="C238" s="90"/>
      <c r="D238" s="90"/>
      <c r="E238" s="90"/>
      <c r="F238" s="90"/>
      <c r="G238" s="90"/>
    </row>
    <row r="239" customFormat="false" ht="15" hidden="false" customHeight="false" outlineLevel="0" collapsed="false">
      <c r="A239" s="2"/>
      <c r="B239" s="2"/>
      <c r="E239" s="1"/>
      <c r="F239" s="82" t="s">
        <v>2</v>
      </c>
    </row>
    <row r="240" customFormat="false" ht="15" hidden="false" customHeight="false" outlineLevel="0" collapsed="false">
      <c r="A240" s="2"/>
      <c r="B240" s="2"/>
      <c r="E240" s="1"/>
    </row>
    <row r="241" customFormat="false" ht="15" hidden="false" customHeight="false" outlineLevel="0" collapsed="false">
      <c r="A241" s="30" t="s">
        <v>3</v>
      </c>
      <c r="B241" s="31" t="s">
        <v>4</v>
      </c>
      <c r="C241" s="7" t="s">
        <v>207</v>
      </c>
      <c r="D241" s="33" t="s">
        <v>6</v>
      </c>
      <c r="E241" s="34" t="s">
        <v>7</v>
      </c>
      <c r="F241" s="35" t="s">
        <v>8</v>
      </c>
    </row>
    <row r="242" customFormat="false" ht="15" hidden="false" customHeight="false" outlineLevel="0" collapsed="false">
      <c r="A242" s="12" t="n">
        <v>1</v>
      </c>
      <c r="B242" s="17" t="s">
        <v>283</v>
      </c>
      <c r="C242" s="17" t="s">
        <v>284</v>
      </c>
      <c r="D242" s="50" t="n">
        <v>416500</v>
      </c>
      <c r="E242" s="15"/>
      <c r="F242" s="20" t="n">
        <f aca="false">D242-E242</f>
        <v>416500</v>
      </c>
    </row>
    <row r="243" customFormat="false" ht="15" hidden="false" customHeight="false" outlineLevel="0" collapsed="false">
      <c r="A243" s="12" t="n">
        <v>2</v>
      </c>
      <c r="B243" s="17" t="s">
        <v>285</v>
      </c>
      <c r="C243" s="17" t="s">
        <v>286</v>
      </c>
      <c r="D243" s="50" t="n">
        <v>416500</v>
      </c>
      <c r="E243" s="50"/>
      <c r="F243" s="20" t="n">
        <f aca="false">D243-E243</f>
        <v>416500</v>
      </c>
    </row>
    <row r="244" customFormat="false" ht="15" hidden="false" customHeight="false" outlineLevel="0" collapsed="false">
      <c r="A244" s="12" t="n">
        <v>3</v>
      </c>
      <c r="B244" s="17" t="s">
        <v>287</v>
      </c>
      <c r="C244" s="17" t="s">
        <v>288</v>
      </c>
      <c r="D244" s="50" t="n">
        <v>416500</v>
      </c>
      <c r="E244" s="15"/>
      <c r="F244" s="20" t="n">
        <f aca="false">D244-E244</f>
        <v>416500</v>
      </c>
    </row>
    <row r="245" customFormat="false" ht="15" hidden="false" customHeight="false" outlineLevel="0" collapsed="false">
      <c r="A245" s="12" t="n">
        <v>4</v>
      </c>
      <c r="B245" s="17" t="s">
        <v>289</v>
      </c>
      <c r="C245" s="17" t="s">
        <v>290</v>
      </c>
      <c r="D245" s="50" t="n">
        <v>416500</v>
      </c>
      <c r="E245" s="83"/>
      <c r="F245" s="20" t="n">
        <f aca="false">D245-E245</f>
        <v>416500</v>
      </c>
    </row>
    <row r="246" customFormat="false" ht="15" hidden="false" customHeight="false" outlineLevel="0" collapsed="false">
      <c r="A246" s="12" t="n">
        <v>5</v>
      </c>
      <c r="B246" s="17" t="s">
        <v>291</v>
      </c>
      <c r="C246" s="17" t="s">
        <v>292</v>
      </c>
      <c r="D246" s="50" t="n">
        <v>416500</v>
      </c>
      <c r="E246" s="83"/>
      <c r="F246" s="20" t="n">
        <f aca="false">D246-E246</f>
        <v>416500</v>
      </c>
    </row>
    <row r="247" customFormat="false" ht="15" hidden="false" customHeight="false" outlineLevel="0" collapsed="false">
      <c r="A247" s="12" t="n">
        <v>6</v>
      </c>
      <c r="B247" s="17" t="s">
        <v>293</v>
      </c>
      <c r="C247" s="17" t="s">
        <v>294</v>
      </c>
      <c r="D247" s="50" t="n">
        <v>416500</v>
      </c>
      <c r="E247" s="50"/>
      <c r="F247" s="20" t="n">
        <f aca="false">D247-E247</f>
        <v>416500</v>
      </c>
    </row>
    <row r="248" customFormat="false" ht="15" hidden="false" customHeight="false" outlineLevel="0" collapsed="false">
      <c r="A248" s="12" t="n">
        <v>7</v>
      </c>
      <c r="B248" s="17" t="s">
        <v>295</v>
      </c>
      <c r="C248" s="17" t="s">
        <v>296</v>
      </c>
      <c r="D248" s="50" t="n">
        <v>416500</v>
      </c>
      <c r="E248" s="15"/>
      <c r="F248" s="20" t="n">
        <f aca="false">D248-E248</f>
        <v>416500</v>
      </c>
    </row>
    <row r="249" customFormat="false" ht="15" hidden="false" customHeight="false" outlineLevel="0" collapsed="false">
      <c r="A249" s="12" t="n">
        <v>8</v>
      </c>
      <c r="B249" s="17" t="s">
        <v>297</v>
      </c>
      <c r="C249" s="17" t="s">
        <v>298</v>
      </c>
      <c r="D249" s="50" t="n">
        <v>416500</v>
      </c>
      <c r="E249" s="83"/>
      <c r="F249" s="20" t="n">
        <f aca="false">D249-E249</f>
        <v>416500</v>
      </c>
    </row>
    <row r="250" customFormat="false" ht="15" hidden="false" customHeight="false" outlineLevel="0" collapsed="false">
      <c r="A250" s="12" t="n">
        <v>9</v>
      </c>
      <c r="B250" s="17" t="s">
        <v>299</v>
      </c>
      <c r="C250" s="17" t="s">
        <v>300</v>
      </c>
      <c r="D250" s="50" t="n">
        <v>416500</v>
      </c>
      <c r="E250" s="84"/>
      <c r="F250" s="20" t="n">
        <f aca="false">D250-E250</f>
        <v>416500</v>
      </c>
    </row>
    <row r="251" customFormat="false" ht="15" hidden="false" customHeight="false" outlineLevel="0" collapsed="false">
      <c r="A251" s="12" t="n">
        <v>10</v>
      </c>
      <c r="B251" s="17" t="s">
        <v>301</v>
      </c>
      <c r="C251" s="17" t="s">
        <v>302</v>
      </c>
      <c r="D251" s="50" t="n">
        <v>416500</v>
      </c>
      <c r="E251" s="84"/>
      <c r="F251" s="20" t="n">
        <f aca="false">D251-E251</f>
        <v>416500</v>
      </c>
    </row>
    <row r="252" customFormat="false" ht="15" hidden="false" customHeight="false" outlineLevel="0" collapsed="false">
      <c r="A252" s="12" t="n">
        <v>11</v>
      </c>
      <c r="B252" s="17" t="s">
        <v>303</v>
      </c>
      <c r="C252" s="17" t="s">
        <v>304</v>
      </c>
      <c r="D252" s="50" t="n">
        <v>416500</v>
      </c>
      <c r="E252" s="84"/>
      <c r="F252" s="20" t="n">
        <f aca="false">D252-E252</f>
        <v>416500</v>
      </c>
    </row>
    <row r="253" customFormat="false" ht="15" hidden="false" customHeight="false" outlineLevel="0" collapsed="false">
      <c r="A253" s="12" t="n">
        <v>12</v>
      </c>
      <c r="B253" s="17" t="s">
        <v>305</v>
      </c>
      <c r="C253" s="17" t="s">
        <v>306</v>
      </c>
      <c r="D253" s="50" t="n">
        <v>416500</v>
      </c>
      <c r="E253" s="84"/>
      <c r="F253" s="20" t="n">
        <f aca="false">D253-E253</f>
        <v>416500</v>
      </c>
    </row>
    <row r="254" customFormat="false" ht="15" hidden="false" customHeight="false" outlineLevel="0" collapsed="false">
      <c r="A254" s="12" t="n">
        <v>13</v>
      </c>
      <c r="B254" s="17" t="s">
        <v>307</v>
      </c>
      <c r="C254" s="17" t="s">
        <v>308</v>
      </c>
      <c r="D254" s="50" t="n">
        <v>416500</v>
      </c>
      <c r="E254" s="84"/>
      <c r="F254" s="20" t="n">
        <f aca="false">D254-E254</f>
        <v>416500</v>
      </c>
    </row>
    <row r="255" customFormat="false" ht="23.85" hidden="false" customHeight="false" outlineLevel="0" collapsed="false">
      <c r="A255" s="12" t="n">
        <v>14</v>
      </c>
      <c r="B255" s="17" t="s">
        <v>309</v>
      </c>
      <c r="C255" s="17" t="s">
        <v>310</v>
      </c>
      <c r="D255" s="50" t="n">
        <v>416500</v>
      </c>
      <c r="E255" s="53"/>
      <c r="F255" s="20" t="n">
        <f aca="false">D255-E255</f>
        <v>416500</v>
      </c>
    </row>
    <row r="256" customFormat="false" ht="15" hidden="false" customHeight="false" outlineLevel="0" collapsed="false">
      <c r="A256" s="12" t="n">
        <v>15</v>
      </c>
      <c r="B256" s="17" t="s">
        <v>311</v>
      </c>
      <c r="C256" s="17" t="s">
        <v>312</v>
      </c>
      <c r="D256" s="50" t="n">
        <v>416500</v>
      </c>
      <c r="E256" s="53"/>
      <c r="F256" s="20" t="n">
        <f aca="false">D256-E256</f>
        <v>416500</v>
      </c>
    </row>
    <row r="257" customFormat="false" ht="15" hidden="false" customHeight="false" outlineLevel="0" collapsed="false">
      <c r="A257" s="12" t="n">
        <v>16</v>
      </c>
      <c r="B257" s="17" t="s">
        <v>313</v>
      </c>
      <c r="C257" s="17" t="s">
        <v>314</v>
      </c>
      <c r="D257" s="50" t="n">
        <v>416500</v>
      </c>
      <c r="E257" s="53"/>
      <c r="F257" s="20" t="n">
        <f aca="false">D257-E257</f>
        <v>416500</v>
      </c>
    </row>
    <row r="258" customFormat="false" ht="15" hidden="false" customHeight="false" outlineLevel="0" collapsed="false">
      <c r="A258" s="12" t="n">
        <v>17</v>
      </c>
      <c r="B258" s="17" t="s">
        <v>315</v>
      </c>
      <c r="C258" s="17" t="s">
        <v>316</v>
      </c>
      <c r="D258" s="50" t="n">
        <v>416500</v>
      </c>
      <c r="E258" s="50"/>
      <c r="F258" s="20" t="n">
        <f aca="false">D258-E258</f>
        <v>416500</v>
      </c>
    </row>
    <row r="259" customFormat="false" ht="17.35" hidden="false" customHeight="false" outlineLevel="0" collapsed="false">
      <c r="A259" s="23"/>
      <c r="B259" s="85"/>
      <c r="C259" s="55" t="s">
        <v>29</v>
      </c>
      <c r="D259" s="25" t="n">
        <f aca="false">SUM(D242:D258)</f>
        <v>7080500</v>
      </c>
      <c r="E259" s="26" t="n">
        <f aca="false">SUM(E242:E258)</f>
        <v>0</v>
      </c>
      <c r="F259" s="56" t="n">
        <f aca="false">D259-E259</f>
        <v>7080500</v>
      </c>
    </row>
    <row r="260" customFormat="false" ht="17.35" hidden="false" customHeight="false" outlineLevel="0" collapsed="false">
      <c r="A260" s="45"/>
      <c r="B260" s="46"/>
      <c r="C260" s="47"/>
      <c r="D260" s="48"/>
      <c r="E260" s="49"/>
    </row>
    <row r="261" customFormat="false" ht="17.35" hidden="false" customHeight="false" outlineLevel="0" collapsed="false">
      <c r="A261" s="45"/>
      <c r="B261" s="46"/>
      <c r="C261" s="47"/>
      <c r="D261" s="48"/>
      <c r="E261" s="49"/>
    </row>
    <row r="262" customFormat="false" ht="17.35" hidden="false" customHeight="false" outlineLevel="0" collapsed="false">
      <c r="A262" s="2"/>
      <c r="B262" s="28" t="s">
        <v>0</v>
      </c>
      <c r="C262" s="28"/>
      <c r="D262" s="28"/>
      <c r="E262" s="28"/>
      <c r="F262" s="28"/>
    </row>
    <row r="263" customFormat="false" ht="17.35" hidden="false" customHeight="false" outlineLevel="0" collapsed="false">
      <c r="A263" s="61"/>
      <c r="D263" s="1"/>
      <c r="E263" s="1"/>
    </row>
    <row r="264" customFormat="false" ht="15" hidden="false" customHeight="false" outlineLevel="0" collapsed="false">
      <c r="A264" s="2"/>
      <c r="D264" s="1"/>
      <c r="E264" s="1"/>
    </row>
    <row r="265" customFormat="false" ht="17.35" hidden="false" customHeight="false" outlineLevel="0" collapsed="false">
      <c r="A265" s="2"/>
      <c r="B265" s="91" t="s">
        <v>282</v>
      </c>
      <c r="D265" s="1"/>
      <c r="E265" s="1"/>
    </row>
    <row r="266" customFormat="false" ht="15" hidden="false" customHeight="false" outlineLevel="0" collapsed="false">
      <c r="A266" s="2"/>
      <c r="D266" s="6" t="s">
        <v>30</v>
      </c>
      <c r="E266" s="1"/>
    </row>
    <row r="267" customFormat="false" ht="15" hidden="false" customHeight="false" outlineLevel="0" collapsed="false">
      <c r="A267" s="2"/>
      <c r="D267" s="6"/>
      <c r="E267" s="1"/>
    </row>
    <row r="268" customFormat="false" ht="15" hidden="false" customHeight="false" outlineLevel="0" collapsed="false">
      <c r="A268" s="30" t="s">
        <v>3</v>
      </c>
      <c r="B268" s="31" t="s">
        <v>4</v>
      </c>
      <c r="C268" s="32" t="s">
        <v>137</v>
      </c>
      <c r="D268" s="33" t="s">
        <v>6</v>
      </c>
      <c r="E268" s="34" t="s">
        <v>7</v>
      </c>
      <c r="F268" s="35" t="s">
        <v>8</v>
      </c>
    </row>
    <row r="269" customFormat="false" ht="28.35" hidden="false" customHeight="false" outlineLevel="0" collapsed="false">
      <c r="A269" s="92" t="n">
        <v>1</v>
      </c>
      <c r="B269" s="93" t="s">
        <v>317</v>
      </c>
      <c r="C269" s="94" t="s">
        <v>318</v>
      </c>
      <c r="D269" s="50" t="n">
        <v>416500</v>
      </c>
      <c r="E269" s="53"/>
      <c r="F269" s="20" t="n">
        <f aca="false">D269-E269</f>
        <v>416500</v>
      </c>
    </row>
    <row r="270" customFormat="false" ht="15" hidden="false" customHeight="false" outlineLevel="0" collapsed="false">
      <c r="A270" s="95" t="n">
        <v>2</v>
      </c>
      <c r="B270" s="87" t="s">
        <v>319</v>
      </c>
      <c r="C270" s="96" t="s">
        <v>320</v>
      </c>
      <c r="D270" s="50" t="n">
        <v>416500</v>
      </c>
      <c r="E270" s="53"/>
      <c r="F270" s="20" t="n">
        <f aca="false">D270-E270</f>
        <v>416500</v>
      </c>
    </row>
    <row r="271" customFormat="false" ht="15" hidden="false" customHeight="false" outlineLevel="0" collapsed="false">
      <c r="A271" s="95" t="n">
        <v>3</v>
      </c>
      <c r="B271" s="87" t="s">
        <v>321</v>
      </c>
      <c r="C271" s="96" t="s">
        <v>322</v>
      </c>
      <c r="D271" s="50" t="n">
        <v>416500</v>
      </c>
      <c r="E271" s="53"/>
      <c r="F271" s="20" t="n">
        <f aca="false">D271-E271</f>
        <v>416500</v>
      </c>
    </row>
    <row r="272" customFormat="false" ht="15" hidden="false" customHeight="false" outlineLevel="0" collapsed="false">
      <c r="A272" s="92" t="n">
        <v>4</v>
      </c>
      <c r="B272" s="87" t="s">
        <v>323</v>
      </c>
      <c r="C272" s="96" t="s">
        <v>324</v>
      </c>
      <c r="D272" s="50" t="n">
        <v>416500</v>
      </c>
      <c r="E272" s="53"/>
      <c r="F272" s="20" t="n">
        <f aca="false">D272-E272</f>
        <v>416500</v>
      </c>
    </row>
    <row r="273" customFormat="false" ht="15" hidden="false" customHeight="false" outlineLevel="0" collapsed="false">
      <c r="A273" s="95" t="n">
        <v>5</v>
      </c>
      <c r="B273" s="87" t="s">
        <v>325</v>
      </c>
      <c r="C273" s="97" t="s">
        <v>326</v>
      </c>
      <c r="D273" s="50" t="n">
        <v>416500</v>
      </c>
      <c r="E273" s="53"/>
      <c r="F273" s="20" t="n">
        <f aca="false">D273-E273</f>
        <v>416500</v>
      </c>
    </row>
    <row r="274" customFormat="false" ht="28.35" hidden="false" customHeight="false" outlineLevel="0" collapsed="false">
      <c r="A274" s="95" t="n">
        <v>6</v>
      </c>
      <c r="B274" s="87" t="s">
        <v>327</v>
      </c>
      <c r="C274" s="96" t="s">
        <v>328</v>
      </c>
      <c r="D274" s="50" t="n">
        <v>416500</v>
      </c>
      <c r="E274" s="53"/>
      <c r="F274" s="20" t="n">
        <f aca="false">D274-E274</f>
        <v>416500</v>
      </c>
    </row>
    <row r="275" customFormat="false" ht="15" hidden="false" customHeight="false" outlineLevel="0" collapsed="false">
      <c r="A275" s="92" t="n">
        <v>7</v>
      </c>
      <c r="B275" s="87" t="s">
        <v>329</v>
      </c>
      <c r="C275" s="96" t="s">
        <v>330</v>
      </c>
      <c r="D275" s="50" t="n">
        <v>416500</v>
      </c>
      <c r="E275" s="53"/>
      <c r="F275" s="20" t="n">
        <f aca="false">D275-E275</f>
        <v>416500</v>
      </c>
    </row>
    <row r="276" customFormat="false" ht="15" hidden="false" customHeight="false" outlineLevel="0" collapsed="false">
      <c r="A276" s="95" t="n">
        <v>8</v>
      </c>
      <c r="B276" s="87" t="s">
        <v>331</v>
      </c>
      <c r="C276" s="96" t="s">
        <v>332</v>
      </c>
      <c r="D276" s="50" t="n">
        <v>416500</v>
      </c>
      <c r="E276" s="53"/>
      <c r="F276" s="20" t="n">
        <f aca="false">D276-E276</f>
        <v>416500</v>
      </c>
    </row>
    <row r="277" customFormat="false" ht="15" hidden="false" customHeight="false" outlineLevel="0" collapsed="false">
      <c r="A277" s="95" t="n">
        <v>9</v>
      </c>
      <c r="B277" s="87" t="s">
        <v>333</v>
      </c>
      <c r="C277" s="96" t="s">
        <v>334</v>
      </c>
      <c r="D277" s="50" t="n">
        <v>416500</v>
      </c>
      <c r="E277" s="53"/>
      <c r="F277" s="20" t="n">
        <f aca="false">D277-E277</f>
        <v>416500</v>
      </c>
    </row>
    <row r="278" customFormat="false" ht="15" hidden="false" customHeight="false" outlineLevel="0" collapsed="false">
      <c r="A278" s="92" t="n">
        <v>10</v>
      </c>
      <c r="B278" s="87" t="s">
        <v>335</v>
      </c>
      <c r="C278" s="96" t="s">
        <v>336</v>
      </c>
      <c r="D278" s="50" t="n">
        <v>416500</v>
      </c>
      <c r="E278" s="53"/>
      <c r="F278" s="20" t="n">
        <f aca="false">D278-E278</f>
        <v>416500</v>
      </c>
    </row>
    <row r="279" customFormat="false" ht="15" hidden="false" customHeight="false" outlineLevel="0" collapsed="false">
      <c r="A279" s="95" t="n">
        <v>11</v>
      </c>
      <c r="B279" s="87" t="s">
        <v>337</v>
      </c>
      <c r="C279" s="96" t="s">
        <v>338</v>
      </c>
      <c r="D279" s="50" t="n">
        <v>416500</v>
      </c>
      <c r="E279" s="53"/>
      <c r="F279" s="20" t="n">
        <f aca="false">D279-E279</f>
        <v>416500</v>
      </c>
    </row>
    <row r="280" customFormat="false" ht="15" hidden="false" customHeight="false" outlineLevel="0" collapsed="false">
      <c r="A280" s="95" t="n">
        <v>12</v>
      </c>
      <c r="B280" s="87" t="s">
        <v>339</v>
      </c>
      <c r="C280" s="96" t="s">
        <v>340</v>
      </c>
      <c r="D280" s="50" t="n">
        <v>416500</v>
      </c>
      <c r="E280" s="53"/>
      <c r="F280" s="20" t="n">
        <f aca="false">D280-E280</f>
        <v>416500</v>
      </c>
    </row>
    <row r="281" customFormat="false" ht="15" hidden="false" customHeight="false" outlineLevel="0" collapsed="false">
      <c r="A281" s="92" t="n">
        <v>13</v>
      </c>
      <c r="B281" s="87" t="s">
        <v>341</v>
      </c>
      <c r="C281" s="96" t="s">
        <v>342</v>
      </c>
      <c r="D281" s="50" t="n">
        <v>416500</v>
      </c>
      <c r="E281" s="53"/>
      <c r="F281" s="20" t="n">
        <f aca="false">D281-E281</f>
        <v>416500</v>
      </c>
    </row>
    <row r="282" customFormat="false" ht="15" hidden="false" customHeight="false" outlineLevel="0" collapsed="false">
      <c r="A282" s="95" t="n">
        <v>14</v>
      </c>
      <c r="B282" s="87" t="s">
        <v>343</v>
      </c>
      <c r="C282" s="96" t="s">
        <v>344</v>
      </c>
      <c r="D282" s="50" t="n">
        <v>416500</v>
      </c>
      <c r="E282" s="53"/>
      <c r="F282" s="20" t="n">
        <f aca="false">D282-E282</f>
        <v>416500</v>
      </c>
    </row>
    <row r="283" customFormat="false" ht="15" hidden="false" customHeight="false" outlineLevel="0" collapsed="false">
      <c r="A283" s="95" t="n">
        <v>15</v>
      </c>
      <c r="B283" s="87" t="s">
        <v>345</v>
      </c>
      <c r="C283" s="96" t="s">
        <v>346</v>
      </c>
      <c r="D283" s="50" t="n">
        <v>416500</v>
      </c>
      <c r="E283" s="53"/>
      <c r="F283" s="20" t="n">
        <f aca="false">D283-E283</f>
        <v>416500</v>
      </c>
    </row>
    <row r="284" customFormat="false" ht="15" hidden="false" customHeight="false" outlineLevel="0" collapsed="false">
      <c r="A284" s="92" t="n">
        <v>16</v>
      </c>
      <c r="B284" s="87" t="s">
        <v>347</v>
      </c>
      <c r="C284" s="96" t="s">
        <v>348</v>
      </c>
      <c r="D284" s="50" t="n">
        <v>416500</v>
      </c>
      <c r="E284" s="53"/>
      <c r="F284" s="20" t="n">
        <f aca="false">D284-E284</f>
        <v>416500</v>
      </c>
    </row>
    <row r="285" customFormat="false" ht="15" hidden="false" customHeight="false" outlineLevel="0" collapsed="false">
      <c r="A285" s="95" t="n">
        <v>17</v>
      </c>
      <c r="B285" s="87" t="s">
        <v>349</v>
      </c>
      <c r="C285" s="96" t="s">
        <v>350</v>
      </c>
      <c r="D285" s="50" t="n">
        <v>416500</v>
      </c>
      <c r="E285" s="53"/>
      <c r="F285" s="20" t="n">
        <f aca="false">D285-E285</f>
        <v>416500</v>
      </c>
    </row>
    <row r="286" customFormat="false" ht="15" hidden="false" customHeight="false" outlineLevel="0" collapsed="false">
      <c r="A286" s="95" t="n">
        <v>18</v>
      </c>
      <c r="B286" s="87" t="s">
        <v>351</v>
      </c>
      <c r="C286" s="96" t="s">
        <v>352</v>
      </c>
      <c r="D286" s="50" t="n">
        <v>416500</v>
      </c>
      <c r="E286" s="53"/>
      <c r="F286" s="20" t="n">
        <f aca="false">D286-E286</f>
        <v>416500</v>
      </c>
    </row>
    <row r="287" customFormat="false" ht="15" hidden="false" customHeight="false" outlineLevel="0" collapsed="false">
      <c r="A287" s="92" t="n">
        <v>19</v>
      </c>
      <c r="B287" s="87" t="s">
        <v>353</v>
      </c>
      <c r="C287" s="96" t="s">
        <v>354</v>
      </c>
      <c r="D287" s="50" t="n">
        <v>416500</v>
      </c>
      <c r="E287" s="53"/>
      <c r="F287" s="20" t="n">
        <f aca="false">D287-E287</f>
        <v>416500</v>
      </c>
    </row>
    <row r="288" customFormat="false" ht="15" hidden="false" customHeight="false" outlineLevel="0" collapsed="false">
      <c r="A288" s="95" t="n">
        <v>20</v>
      </c>
      <c r="B288" s="87" t="s">
        <v>355</v>
      </c>
      <c r="C288" s="96" t="s">
        <v>356</v>
      </c>
      <c r="D288" s="50" t="n">
        <v>416500</v>
      </c>
      <c r="E288" s="53"/>
      <c r="F288" s="20" t="n">
        <f aca="false">D288-E288</f>
        <v>416500</v>
      </c>
    </row>
    <row r="289" customFormat="false" ht="28.35" hidden="false" customHeight="false" outlineLevel="0" collapsed="false">
      <c r="A289" s="95" t="n">
        <v>21</v>
      </c>
      <c r="B289" s="87" t="s">
        <v>357</v>
      </c>
      <c r="C289" s="96" t="s">
        <v>358</v>
      </c>
      <c r="D289" s="50" t="n">
        <v>416500</v>
      </c>
      <c r="E289" s="53"/>
      <c r="F289" s="20" t="n">
        <f aca="false">D289-E289</f>
        <v>416500</v>
      </c>
    </row>
    <row r="290" customFormat="false" ht="15" hidden="false" customHeight="false" outlineLevel="0" collapsed="false">
      <c r="A290" s="92" t="n">
        <v>22</v>
      </c>
      <c r="B290" s="87" t="s">
        <v>359</v>
      </c>
      <c r="C290" s="96" t="s">
        <v>360</v>
      </c>
      <c r="D290" s="50" t="n">
        <v>416500</v>
      </c>
      <c r="E290" s="53"/>
      <c r="F290" s="20" t="n">
        <f aca="false">D290-E290</f>
        <v>416500</v>
      </c>
    </row>
    <row r="291" customFormat="false" ht="15" hidden="false" customHeight="false" outlineLevel="0" collapsed="false">
      <c r="A291" s="95" t="n">
        <v>23</v>
      </c>
      <c r="B291" s="87" t="s">
        <v>361</v>
      </c>
      <c r="C291" s="96" t="s">
        <v>362</v>
      </c>
      <c r="D291" s="50" t="n">
        <v>416500</v>
      </c>
      <c r="E291" s="53"/>
      <c r="F291" s="20" t="n">
        <f aca="false">D291-E291</f>
        <v>416500</v>
      </c>
    </row>
    <row r="292" customFormat="false" ht="28.35" hidden="false" customHeight="false" outlineLevel="0" collapsed="false">
      <c r="A292" s="95" t="n">
        <v>24</v>
      </c>
      <c r="B292" s="87" t="s">
        <v>363</v>
      </c>
      <c r="C292" s="96" t="s">
        <v>364</v>
      </c>
      <c r="D292" s="50" t="n">
        <v>416500</v>
      </c>
      <c r="E292" s="53"/>
      <c r="F292" s="20" t="n">
        <f aca="false">D292-E292</f>
        <v>416500</v>
      </c>
    </row>
    <row r="293" customFormat="false" ht="15" hidden="false" customHeight="false" outlineLevel="0" collapsed="false">
      <c r="A293" s="92" t="n">
        <v>25</v>
      </c>
      <c r="B293" s="87" t="s">
        <v>365</v>
      </c>
      <c r="C293" s="96" t="s">
        <v>366</v>
      </c>
      <c r="D293" s="50" t="n">
        <v>416500</v>
      </c>
      <c r="E293" s="53"/>
      <c r="F293" s="20" t="n">
        <f aca="false">D293-E293</f>
        <v>416500</v>
      </c>
    </row>
    <row r="294" customFormat="false" ht="15" hidden="false" customHeight="false" outlineLevel="0" collapsed="false">
      <c r="A294" s="95" t="n">
        <v>26</v>
      </c>
      <c r="B294" s="87" t="s">
        <v>367</v>
      </c>
      <c r="C294" s="96" t="s">
        <v>368</v>
      </c>
      <c r="D294" s="50" t="n">
        <v>416500</v>
      </c>
      <c r="E294" s="53"/>
      <c r="F294" s="20" t="n">
        <f aca="false">D294-E294</f>
        <v>416500</v>
      </c>
    </row>
    <row r="295" customFormat="false" ht="15" hidden="false" customHeight="false" outlineLevel="0" collapsed="false">
      <c r="A295" s="95" t="n">
        <v>27</v>
      </c>
      <c r="B295" s="87" t="s">
        <v>369</v>
      </c>
      <c r="C295" s="96" t="s">
        <v>370</v>
      </c>
      <c r="D295" s="50" t="n">
        <v>416500</v>
      </c>
      <c r="E295" s="53"/>
      <c r="F295" s="20" t="n">
        <f aca="false">D295-E295</f>
        <v>416500</v>
      </c>
    </row>
    <row r="296" customFormat="false" ht="15" hidden="false" customHeight="false" outlineLevel="0" collapsed="false">
      <c r="A296" s="92" t="n">
        <v>28</v>
      </c>
      <c r="B296" s="98" t="s">
        <v>371</v>
      </c>
      <c r="C296" s="98" t="s">
        <v>372</v>
      </c>
      <c r="D296" s="53" t="n">
        <v>416500</v>
      </c>
      <c r="E296" s="84"/>
      <c r="F296" s="19" t="n">
        <f aca="false">D296-E296</f>
        <v>416500</v>
      </c>
    </row>
    <row r="297" customFormat="false" ht="15" hidden="false" customHeight="false" outlineLevel="0" collapsed="false">
      <c r="A297" s="95" t="n">
        <v>29</v>
      </c>
      <c r="B297" s="87" t="s">
        <v>373</v>
      </c>
      <c r="C297" s="96" t="s">
        <v>374</v>
      </c>
      <c r="D297" s="50" t="n">
        <v>416500</v>
      </c>
      <c r="E297" s="53"/>
      <c r="F297" s="20" t="n">
        <f aca="false">D297-E297</f>
        <v>416500</v>
      </c>
    </row>
    <row r="298" customFormat="false" ht="15" hidden="false" customHeight="false" outlineLevel="0" collapsed="false">
      <c r="A298" s="95" t="n">
        <v>30</v>
      </c>
      <c r="B298" s="87" t="s">
        <v>375</v>
      </c>
      <c r="C298" s="96" t="s">
        <v>376</v>
      </c>
      <c r="D298" s="50" t="n">
        <v>416500</v>
      </c>
      <c r="E298" s="53"/>
      <c r="F298" s="20" t="n">
        <f aca="false">D298-E298</f>
        <v>416500</v>
      </c>
    </row>
    <row r="299" customFormat="false" ht="15" hidden="false" customHeight="false" outlineLevel="0" collapsed="false">
      <c r="A299" s="92" t="n">
        <v>31</v>
      </c>
      <c r="B299" s="87" t="s">
        <v>377</v>
      </c>
      <c r="C299" s="96" t="s">
        <v>378</v>
      </c>
      <c r="D299" s="50" t="n">
        <v>416500</v>
      </c>
      <c r="E299" s="53"/>
      <c r="F299" s="20" t="n">
        <f aca="false">D299-E299</f>
        <v>416500</v>
      </c>
    </row>
    <row r="300" customFormat="false" ht="15" hidden="false" customHeight="false" outlineLevel="0" collapsed="false">
      <c r="A300" s="95" t="n">
        <v>32</v>
      </c>
      <c r="B300" s="87" t="s">
        <v>379</v>
      </c>
      <c r="C300" s="96" t="s">
        <v>380</v>
      </c>
      <c r="D300" s="50" t="n">
        <v>416500</v>
      </c>
      <c r="E300" s="53"/>
      <c r="F300" s="20" t="n">
        <f aca="false">D300-E300</f>
        <v>416500</v>
      </c>
    </row>
    <row r="301" customFormat="false" ht="15" hidden="false" customHeight="false" outlineLevel="0" collapsed="false">
      <c r="A301" s="95" t="n">
        <v>33</v>
      </c>
      <c r="B301" s="87" t="s">
        <v>381</v>
      </c>
      <c r="C301" s="87" t="s">
        <v>382</v>
      </c>
      <c r="D301" s="53" t="n">
        <v>416500</v>
      </c>
      <c r="E301" s="53"/>
      <c r="F301" s="19" t="n">
        <f aca="false">D301-E301</f>
        <v>416500</v>
      </c>
    </row>
    <row r="302" customFormat="false" ht="28.35" hidden="false" customHeight="false" outlineLevel="0" collapsed="false">
      <c r="A302" s="92" t="n">
        <v>34</v>
      </c>
      <c r="B302" s="87" t="s">
        <v>383</v>
      </c>
      <c r="C302" s="96" t="s">
        <v>384</v>
      </c>
      <c r="D302" s="50" t="n">
        <v>416500</v>
      </c>
      <c r="E302" s="53"/>
      <c r="F302" s="20" t="n">
        <f aca="false">D302-E302</f>
        <v>416500</v>
      </c>
    </row>
    <row r="303" customFormat="false" ht="15" hidden="false" customHeight="false" outlineLevel="0" collapsed="false">
      <c r="A303" s="95" t="n">
        <v>35</v>
      </c>
      <c r="B303" s="87" t="s">
        <v>385</v>
      </c>
      <c r="C303" s="96" t="s">
        <v>386</v>
      </c>
      <c r="D303" s="50" t="n">
        <v>416500</v>
      </c>
      <c r="E303" s="53"/>
      <c r="F303" s="20" t="n">
        <f aca="false">D303-E303</f>
        <v>416500</v>
      </c>
    </row>
    <row r="304" customFormat="false" ht="15" hidden="false" customHeight="false" outlineLevel="0" collapsed="false">
      <c r="A304" s="95" t="n">
        <v>36</v>
      </c>
      <c r="B304" s="87" t="s">
        <v>387</v>
      </c>
      <c r="C304" s="96" t="s">
        <v>388</v>
      </c>
      <c r="D304" s="50" t="n">
        <v>416500</v>
      </c>
      <c r="E304" s="53"/>
      <c r="F304" s="20" t="n">
        <f aca="false">D304-E304</f>
        <v>416500</v>
      </c>
    </row>
    <row r="305" customFormat="false" ht="15" hidden="false" customHeight="false" outlineLevel="0" collapsed="false">
      <c r="A305" s="92" t="n">
        <v>37</v>
      </c>
      <c r="B305" s="87" t="s">
        <v>389</v>
      </c>
      <c r="C305" s="96" t="s">
        <v>390</v>
      </c>
      <c r="D305" s="50" t="n">
        <v>416500</v>
      </c>
      <c r="E305" s="53"/>
      <c r="F305" s="20" t="n">
        <f aca="false">D305-E305</f>
        <v>416500</v>
      </c>
    </row>
    <row r="306" customFormat="false" ht="15" hidden="false" customHeight="false" outlineLevel="0" collapsed="false">
      <c r="A306" s="95" t="n">
        <v>38</v>
      </c>
      <c r="B306" s="87" t="s">
        <v>391</v>
      </c>
      <c r="C306" s="96" t="s">
        <v>392</v>
      </c>
      <c r="D306" s="50" t="n">
        <v>416500</v>
      </c>
      <c r="E306" s="53"/>
      <c r="F306" s="20" t="n">
        <f aca="false">D306-E306</f>
        <v>416500</v>
      </c>
    </row>
    <row r="307" customFormat="false" ht="15" hidden="false" customHeight="false" outlineLevel="0" collapsed="false">
      <c r="A307" s="95" t="n">
        <v>39</v>
      </c>
      <c r="B307" s="87" t="s">
        <v>393</v>
      </c>
      <c r="C307" s="96" t="s">
        <v>394</v>
      </c>
      <c r="D307" s="50" t="n">
        <v>416500</v>
      </c>
      <c r="E307" s="53"/>
      <c r="F307" s="20" t="n">
        <f aca="false">D307-E307</f>
        <v>416500</v>
      </c>
    </row>
    <row r="308" customFormat="false" ht="15" hidden="false" customHeight="false" outlineLevel="0" collapsed="false">
      <c r="A308" s="92" t="n">
        <v>40</v>
      </c>
      <c r="B308" s="87" t="s">
        <v>395</v>
      </c>
      <c r="C308" s="96" t="s">
        <v>396</v>
      </c>
      <c r="D308" s="50" t="n">
        <v>416500</v>
      </c>
      <c r="E308" s="53"/>
      <c r="F308" s="20" t="n">
        <f aca="false">D308-E308</f>
        <v>416500</v>
      </c>
    </row>
    <row r="309" customFormat="false" ht="15" hidden="false" customHeight="false" outlineLevel="0" collapsed="false">
      <c r="A309" s="95" t="n">
        <v>41</v>
      </c>
      <c r="B309" s="87" t="s">
        <v>397</v>
      </c>
      <c r="C309" s="96" t="s">
        <v>398</v>
      </c>
      <c r="D309" s="50" t="n">
        <v>416500</v>
      </c>
      <c r="E309" s="53"/>
      <c r="F309" s="20" t="n">
        <f aca="false">D309-E309</f>
        <v>416500</v>
      </c>
    </row>
    <row r="310" customFormat="false" ht="15" hidden="false" customHeight="false" outlineLevel="0" collapsed="false">
      <c r="A310" s="95" t="n">
        <v>42</v>
      </c>
      <c r="B310" s="87" t="s">
        <v>399</v>
      </c>
      <c r="C310" s="96" t="s">
        <v>298</v>
      </c>
      <c r="D310" s="50" t="n">
        <v>416500</v>
      </c>
      <c r="E310" s="53"/>
      <c r="F310" s="20" t="n">
        <f aca="false">D310-E310</f>
        <v>416500</v>
      </c>
    </row>
    <row r="311" customFormat="false" ht="15" hidden="false" customHeight="false" outlineLevel="0" collapsed="false">
      <c r="A311" s="92" t="n">
        <v>43</v>
      </c>
      <c r="B311" s="87" t="s">
        <v>400</v>
      </c>
      <c r="C311" s="96" t="s">
        <v>401</v>
      </c>
      <c r="D311" s="50" t="n">
        <v>416500</v>
      </c>
      <c r="E311" s="53"/>
      <c r="F311" s="20" t="n">
        <f aca="false">D311-E311</f>
        <v>416500</v>
      </c>
    </row>
    <row r="312" customFormat="false" ht="15" hidden="false" customHeight="false" outlineLevel="0" collapsed="false">
      <c r="A312" s="95" t="n">
        <v>44</v>
      </c>
      <c r="B312" s="87" t="s">
        <v>402</v>
      </c>
      <c r="C312" s="96" t="s">
        <v>403</v>
      </c>
      <c r="D312" s="50" t="n">
        <v>416500</v>
      </c>
      <c r="E312" s="52"/>
      <c r="F312" s="20" t="n">
        <f aca="false">D312-E312</f>
        <v>416500</v>
      </c>
    </row>
    <row r="313" customFormat="false" ht="15" hidden="false" customHeight="false" outlineLevel="0" collapsed="false">
      <c r="A313" s="95" t="n">
        <v>45</v>
      </c>
      <c r="B313" s="59" t="s">
        <v>404</v>
      </c>
      <c r="C313" s="59" t="s">
        <v>350</v>
      </c>
      <c r="D313" s="53" t="n">
        <v>416500</v>
      </c>
      <c r="E313" s="52"/>
      <c r="F313" s="19" t="n">
        <f aca="false">D313-E313</f>
        <v>416500</v>
      </c>
    </row>
    <row r="314" customFormat="false" ht="15" hidden="false" customHeight="false" outlineLevel="0" collapsed="false">
      <c r="A314" s="92" t="n">
        <v>46</v>
      </c>
      <c r="B314" s="96" t="s">
        <v>405</v>
      </c>
      <c r="C314" s="96" t="s">
        <v>406</v>
      </c>
      <c r="D314" s="50" t="n">
        <v>416500</v>
      </c>
      <c r="E314" s="53"/>
      <c r="F314" s="20" t="n">
        <f aca="false">D314-E314</f>
        <v>416500</v>
      </c>
    </row>
    <row r="315" customFormat="false" ht="15" hidden="false" customHeight="false" outlineLevel="0" collapsed="false">
      <c r="A315" s="95" t="n">
        <v>47</v>
      </c>
      <c r="B315" s="96" t="s">
        <v>407</v>
      </c>
      <c r="C315" s="96" t="s">
        <v>408</v>
      </c>
      <c r="D315" s="50" t="n">
        <v>416500</v>
      </c>
      <c r="E315" s="53"/>
      <c r="F315" s="20" t="n">
        <f aca="false">D315-E315</f>
        <v>416500</v>
      </c>
    </row>
    <row r="316" customFormat="false" ht="15" hidden="false" customHeight="false" outlineLevel="0" collapsed="false">
      <c r="A316" s="95" t="n">
        <v>48</v>
      </c>
      <c r="B316" s="96" t="s">
        <v>409</v>
      </c>
      <c r="C316" s="96" t="s">
        <v>410</v>
      </c>
      <c r="D316" s="50" t="n">
        <v>416500</v>
      </c>
      <c r="E316" s="53"/>
      <c r="F316" s="20" t="n">
        <f aca="false">D316-E316</f>
        <v>416500</v>
      </c>
    </row>
    <row r="317" customFormat="false" ht="15" hidden="false" customHeight="false" outlineLevel="0" collapsed="false">
      <c r="A317" s="92" t="n">
        <v>49</v>
      </c>
      <c r="B317" s="96" t="s">
        <v>411</v>
      </c>
      <c r="C317" s="96" t="s">
        <v>412</v>
      </c>
      <c r="D317" s="50" t="n">
        <v>416500</v>
      </c>
      <c r="E317" s="53"/>
      <c r="F317" s="20" t="n">
        <f aca="false">D317-E317</f>
        <v>416500</v>
      </c>
    </row>
    <row r="318" customFormat="false" ht="15" hidden="false" customHeight="false" outlineLevel="0" collapsed="false">
      <c r="A318" s="95" t="n">
        <v>50</v>
      </c>
      <c r="B318" s="98" t="s">
        <v>413</v>
      </c>
      <c r="C318" s="98" t="s">
        <v>414</v>
      </c>
      <c r="D318" s="53" t="n">
        <v>416500</v>
      </c>
      <c r="E318" s="99"/>
      <c r="F318" s="19" t="n">
        <f aca="false">D318-E318</f>
        <v>416500</v>
      </c>
    </row>
    <row r="319" customFormat="false" ht="15" hidden="false" customHeight="false" outlineLevel="0" collapsed="false">
      <c r="A319" s="95" t="n">
        <v>51</v>
      </c>
      <c r="B319" s="96" t="s">
        <v>415</v>
      </c>
      <c r="C319" s="97" t="s">
        <v>416</v>
      </c>
      <c r="D319" s="50" t="n">
        <v>416500</v>
      </c>
      <c r="E319" s="53"/>
      <c r="F319" s="20" t="n">
        <f aca="false">D319-E319</f>
        <v>416500</v>
      </c>
    </row>
    <row r="320" customFormat="false" ht="15" hidden="false" customHeight="false" outlineLevel="0" collapsed="false">
      <c r="A320" s="92" t="n">
        <v>52</v>
      </c>
      <c r="B320" s="96" t="s">
        <v>417</v>
      </c>
      <c r="C320" s="96" t="s">
        <v>418</v>
      </c>
      <c r="D320" s="50" t="n">
        <v>416500</v>
      </c>
      <c r="E320" s="53"/>
      <c r="F320" s="20" t="n">
        <f aca="false">D320-E320</f>
        <v>416500</v>
      </c>
    </row>
    <row r="321" customFormat="false" ht="15" hidden="false" customHeight="false" outlineLevel="0" collapsed="false">
      <c r="A321" s="95" t="n">
        <v>53</v>
      </c>
      <c r="B321" s="96" t="s">
        <v>419</v>
      </c>
      <c r="C321" s="96" t="s">
        <v>420</v>
      </c>
      <c r="D321" s="50" t="n">
        <v>416500</v>
      </c>
      <c r="E321" s="53"/>
      <c r="F321" s="20" t="n">
        <f aca="false">D321-E321</f>
        <v>416500</v>
      </c>
    </row>
    <row r="322" customFormat="false" ht="17.35" hidden="false" customHeight="false" outlineLevel="0" collapsed="false">
      <c r="A322" s="23"/>
      <c r="B322" s="100"/>
      <c r="C322" s="24" t="s">
        <v>29</v>
      </c>
      <c r="D322" s="25" t="n">
        <f aca="false">SUM(D269:D321)</f>
        <v>22074500</v>
      </c>
      <c r="E322" s="101" t="n">
        <f aca="false">SUM(E269:E321)</f>
        <v>0</v>
      </c>
      <c r="F322" s="56" t="n">
        <f aca="false">SUM(F269:F321)</f>
        <v>22074500</v>
      </c>
    </row>
    <row r="323" customFormat="false" ht="15" hidden="false" customHeight="false" outlineLevel="0" collapsed="false">
      <c r="A323" s="2"/>
      <c r="B323" s="45"/>
      <c r="C323" s="45"/>
      <c r="D323" s="102"/>
      <c r="E323" s="102"/>
      <c r="F323" s="45"/>
    </row>
    <row r="324" customFormat="false" ht="15" hidden="false" customHeight="false" outlineLevel="0" collapsed="false">
      <c r="A324" s="2"/>
      <c r="B324" s="45"/>
      <c r="C324" s="45"/>
      <c r="D324" s="102"/>
      <c r="E324" s="102"/>
      <c r="F324" s="45"/>
    </row>
    <row r="325" customFormat="false" ht="15" hidden="false" customHeight="false" outlineLevel="0" collapsed="false">
      <c r="A325" s="2"/>
      <c r="B325" s="45"/>
      <c r="C325" s="45"/>
      <c r="D325" s="102"/>
      <c r="E325" s="102"/>
      <c r="F325" s="45"/>
    </row>
    <row r="326" customFormat="false" ht="17.35" hidden="false" customHeight="false" outlineLevel="0" collapsed="false">
      <c r="A326" s="45"/>
      <c r="B326" s="45"/>
      <c r="C326" s="46"/>
      <c r="D326" s="47"/>
      <c r="E326" s="48"/>
      <c r="F326" s="68"/>
      <c r="G326" s="80"/>
    </row>
    <row r="327" customFormat="false" ht="17.35" hidden="false" customHeight="false" outlineLevel="0" collapsed="false">
      <c r="C327" s="28" t="s">
        <v>0</v>
      </c>
      <c r="D327" s="28"/>
      <c r="E327" s="28"/>
      <c r="F327" s="28"/>
      <c r="G327" s="28"/>
    </row>
    <row r="328" customFormat="false" ht="15" hidden="false" customHeight="false" outlineLevel="0" collapsed="false">
      <c r="A328" s="2"/>
      <c r="B328" s="2"/>
      <c r="E328" s="1"/>
    </row>
    <row r="329" customFormat="false" ht="15" hidden="false" customHeight="false" outlineLevel="0" collapsed="false">
      <c r="A329" s="2"/>
      <c r="B329" s="2"/>
      <c r="E329" s="1"/>
    </row>
    <row r="330" customFormat="false" ht="17.25" hidden="false" customHeight="false" outlineLevel="0" collapsed="false">
      <c r="A330" s="2"/>
      <c r="B330" s="81" t="s">
        <v>421</v>
      </c>
      <c r="C330" s="81"/>
      <c r="D330" s="81"/>
      <c r="E330" s="81"/>
      <c r="F330" s="81"/>
    </row>
    <row r="331" customFormat="false" ht="15" hidden="false" customHeight="false" outlineLevel="0" collapsed="false">
      <c r="A331" s="2"/>
      <c r="B331" s="2"/>
      <c r="E331" s="1"/>
      <c r="F331" s="82" t="s">
        <v>2</v>
      </c>
    </row>
    <row r="332" customFormat="false" ht="15" hidden="false" customHeight="false" outlineLevel="0" collapsed="false">
      <c r="A332" s="2"/>
      <c r="B332" s="2"/>
      <c r="E332" s="1"/>
    </row>
    <row r="333" customFormat="false" ht="15" hidden="false" customHeight="false" outlineLevel="0" collapsed="false">
      <c r="A333" s="7" t="s">
        <v>3</v>
      </c>
      <c r="B333" s="31" t="s">
        <v>4</v>
      </c>
      <c r="C333" s="7" t="s">
        <v>207</v>
      </c>
      <c r="D333" s="9" t="s">
        <v>6</v>
      </c>
      <c r="E333" s="10" t="s">
        <v>7</v>
      </c>
      <c r="F333" s="103" t="s">
        <v>8</v>
      </c>
    </row>
    <row r="334" customFormat="false" ht="33" hidden="false" customHeight="true" outlineLevel="0" collapsed="false">
      <c r="A334" s="36" t="n">
        <v>1</v>
      </c>
      <c r="B334" s="104" t="s">
        <v>422</v>
      </c>
      <c r="C334" s="13" t="s">
        <v>423</v>
      </c>
      <c r="D334" s="105" t="n">
        <v>416500</v>
      </c>
      <c r="E334" s="15"/>
      <c r="F334" s="106" t="n">
        <f aca="false">D334-E334</f>
        <v>416500</v>
      </c>
    </row>
    <row r="335" customFormat="false" ht="33" hidden="false" customHeight="true" outlineLevel="0" collapsed="false">
      <c r="A335" s="36" t="n">
        <v>2</v>
      </c>
      <c r="B335" s="107" t="s">
        <v>424</v>
      </c>
      <c r="C335" s="17" t="s">
        <v>425</v>
      </c>
      <c r="D335" s="50" t="n">
        <v>416500</v>
      </c>
      <c r="E335" s="15"/>
      <c r="F335" s="20" t="n">
        <f aca="false">D335-E335</f>
        <v>416500</v>
      </c>
    </row>
    <row r="336" customFormat="false" ht="24.75" hidden="false" customHeight="true" outlineLevel="0" collapsed="false">
      <c r="A336" s="36" t="n">
        <v>4</v>
      </c>
      <c r="B336" s="107" t="s">
        <v>426</v>
      </c>
      <c r="C336" s="17" t="s">
        <v>427</v>
      </c>
      <c r="D336" s="53" t="n">
        <v>416500</v>
      </c>
      <c r="E336" s="83"/>
      <c r="F336" s="19" t="n">
        <f aca="false">D336-E336</f>
        <v>416500</v>
      </c>
    </row>
    <row r="337" customFormat="false" ht="24.75" hidden="false" customHeight="true" outlineLevel="0" collapsed="false">
      <c r="A337" s="36" t="n">
        <v>5</v>
      </c>
      <c r="B337" s="107" t="s">
        <v>428</v>
      </c>
      <c r="C337" s="17" t="s">
        <v>429</v>
      </c>
      <c r="D337" s="53" t="n">
        <v>416500</v>
      </c>
      <c r="E337" s="83"/>
      <c r="F337" s="19" t="n">
        <f aca="false">D337-E337</f>
        <v>416500</v>
      </c>
    </row>
    <row r="338" customFormat="false" ht="24.75" hidden="false" customHeight="true" outlineLevel="0" collapsed="false">
      <c r="A338" s="36" t="n">
        <v>6</v>
      </c>
      <c r="B338" s="107" t="s">
        <v>430</v>
      </c>
      <c r="C338" s="17" t="s">
        <v>431</v>
      </c>
      <c r="D338" s="53" t="n">
        <v>416500</v>
      </c>
      <c r="E338" s="83"/>
      <c r="F338" s="19" t="n">
        <f aca="false">D338-E338</f>
        <v>416500</v>
      </c>
    </row>
    <row r="339" customFormat="false" ht="24.75" hidden="false" customHeight="true" outlineLevel="0" collapsed="false">
      <c r="A339" s="36" t="n">
        <v>7</v>
      </c>
      <c r="B339" s="107" t="s">
        <v>432</v>
      </c>
      <c r="C339" s="17" t="s">
        <v>433</v>
      </c>
      <c r="D339" s="50" t="n">
        <v>416500</v>
      </c>
      <c r="E339" s="15"/>
      <c r="F339" s="19" t="n">
        <f aca="false">D339-E339</f>
        <v>416500</v>
      </c>
    </row>
    <row r="340" customFormat="false" ht="24.75" hidden="false" customHeight="true" outlineLevel="0" collapsed="false">
      <c r="A340" s="36" t="n">
        <v>8</v>
      </c>
      <c r="B340" s="107" t="s">
        <v>434</v>
      </c>
      <c r="C340" s="17" t="s">
        <v>435</v>
      </c>
      <c r="D340" s="50" t="n">
        <v>416500</v>
      </c>
      <c r="E340" s="15"/>
      <c r="F340" s="19" t="n">
        <f aca="false">D340-E340</f>
        <v>416500</v>
      </c>
    </row>
    <row r="341" customFormat="false" ht="24.75" hidden="false" customHeight="true" outlineLevel="0" collapsed="false">
      <c r="A341" s="36" t="n">
        <v>9</v>
      </c>
      <c r="B341" s="107" t="s">
        <v>436</v>
      </c>
      <c r="C341" s="17" t="s">
        <v>437</v>
      </c>
      <c r="D341" s="53" t="n">
        <v>416500</v>
      </c>
      <c r="E341" s="83"/>
      <c r="F341" s="19" t="n">
        <f aca="false">D341-E341</f>
        <v>416500</v>
      </c>
    </row>
    <row r="342" customFormat="false" ht="24.75" hidden="false" customHeight="true" outlineLevel="0" collapsed="false">
      <c r="A342" s="36" t="n">
        <v>10</v>
      </c>
      <c r="B342" s="17" t="s">
        <v>438</v>
      </c>
      <c r="C342" s="17" t="s">
        <v>439</v>
      </c>
      <c r="D342" s="50" t="n">
        <v>416500</v>
      </c>
      <c r="E342" s="84"/>
      <c r="F342" s="19" t="n">
        <f aca="false">D342-E342</f>
        <v>416500</v>
      </c>
    </row>
    <row r="343" customFormat="false" ht="24.75" hidden="false" customHeight="true" outlineLevel="0" collapsed="false">
      <c r="A343" s="36" t="n">
        <v>11</v>
      </c>
      <c r="B343" s="17" t="s">
        <v>440</v>
      </c>
      <c r="C343" s="17" t="s">
        <v>441</v>
      </c>
      <c r="D343" s="50" t="n">
        <v>416500</v>
      </c>
      <c r="E343" s="84"/>
      <c r="F343" s="19" t="n">
        <f aca="false">D343-E343</f>
        <v>416500</v>
      </c>
    </row>
    <row r="344" customFormat="false" ht="24.75" hidden="false" customHeight="true" outlineLevel="0" collapsed="false">
      <c r="A344" s="36" t="n">
        <v>12</v>
      </c>
      <c r="B344" s="17" t="s">
        <v>442</v>
      </c>
      <c r="C344" s="17" t="s">
        <v>443</v>
      </c>
      <c r="D344" s="50" t="n">
        <v>416500</v>
      </c>
      <c r="E344" s="84"/>
      <c r="F344" s="19" t="n">
        <f aca="false">D344-E344</f>
        <v>416500</v>
      </c>
    </row>
    <row r="345" customFormat="false" ht="24.75" hidden="false" customHeight="true" outlineLevel="0" collapsed="false">
      <c r="A345" s="36" t="n">
        <v>13</v>
      </c>
      <c r="B345" s="108" t="s">
        <v>444</v>
      </c>
      <c r="C345" s="108" t="s">
        <v>445</v>
      </c>
      <c r="D345" s="50" t="n">
        <v>416500</v>
      </c>
      <c r="E345" s="109"/>
      <c r="F345" s="19" t="n">
        <f aca="false">D345-E345</f>
        <v>416500</v>
      </c>
    </row>
    <row r="346" customFormat="false" ht="24.75" hidden="false" customHeight="true" outlineLevel="0" collapsed="false">
      <c r="A346" s="36" t="n">
        <v>14</v>
      </c>
      <c r="B346" s="108" t="s">
        <v>446</v>
      </c>
      <c r="C346" s="108" t="s">
        <v>447</v>
      </c>
      <c r="D346" s="110" t="n">
        <v>416500</v>
      </c>
      <c r="E346" s="110"/>
      <c r="F346" s="111" t="n">
        <f aca="false">D346-E346</f>
        <v>416500</v>
      </c>
    </row>
    <row r="347" customFormat="false" ht="24.75" hidden="false" customHeight="true" outlineLevel="0" collapsed="false">
      <c r="A347" s="23"/>
      <c r="B347" s="85"/>
      <c r="C347" s="55" t="s">
        <v>29</v>
      </c>
      <c r="D347" s="25" t="n">
        <f aca="false">SUM(D335:D346)</f>
        <v>4998000</v>
      </c>
      <c r="E347" s="26" t="n">
        <f aca="false">SUM(E335:E346)</f>
        <v>0</v>
      </c>
      <c r="F347" s="56" t="n">
        <f aca="false">D347-E347</f>
        <v>4998000</v>
      </c>
    </row>
    <row r="348" customFormat="false" ht="15" hidden="false" customHeight="false" outlineLevel="0" collapsed="false">
      <c r="A348" s="2"/>
      <c r="B348" s="45"/>
      <c r="C348" s="45"/>
      <c r="D348" s="102"/>
      <c r="E348" s="102"/>
      <c r="F348" s="45"/>
    </row>
    <row r="349" customFormat="false" ht="15" hidden="false" customHeight="false" outlineLevel="0" collapsed="false">
      <c r="A349" s="2"/>
      <c r="B349" s="45"/>
      <c r="C349" s="45"/>
      <c r="D349" s="102"/>
      <c r="E349" s="102"/>
      <c r="F349" s="45"/>
    </row>
    <row r="350" customFormat="false" ht="15" hidden="false" customHeight="false" outlineLevel="0" collapsed="false">
      <c r="A350" s="2"/>
      <c r="B350" s="45"/>
      <c r="C350" s="45"/>
      <c r="D350" s="102"/>
      <c r="E350" s="102"/>
      <c r="F350" s="45"/>
    </row>
    <row r="351" customFormat="false" ht="17.35" hidden="false" customHeight="false" outlineLevel="0" collapsed="false">
      <c r="A351" s="112"/>
      <c r="B351" s="46"/>
      <c r="C351" s="47"/>
      <c r="D351" s="48"/>
      <c r="E351" s="49"/>
    </row>
    <row r="352" customFormat="false" ht="15" hidden="false" customHeight="false" outlineLevel="0" collapsed="false">
      <c r="A352" s="2"/>
      <c r="B352" s="45"/>
      <c r="C352" s="45"/>
      <c r="D352" s="102"/>
      <c r="E352" s="102"/>
      <c r="F352" s="45"/>
    </row>
    <row r="353" customFormat="false" ht="17.35" hidden="false" customHeight="false" outlineLevel="0" collapsed="false">
      <c r="A353" s="112"/>
      <c r="B353" s="46"/>
      <c r="C353" s="47"/>
      <c r="D353" s="48"/>
      <c r="E353" s="49"/>
    </row>
    <row r="354" customFormat="false" ht="22.5" hidden="false" customHeight="true" outlineLevel="0" collapsed="false">
      <c r="A354" s="2"/>
      <c r="B354" s="28" t="s">
        <v>0</v>
      </c>
      <c r="C354" s="28"/>
      <c r="D354" s="28"/>
      <c r="E354" s="28"/>
      <c r="F354" s="28"/>
    </row>
    <row r="355" customFormat="false" ht="17.35" hidden="true" customHeight="false" outlineLevel="0" collapsed="false">
      <c r="A355" s="61"/>
      <c r="B355" s="61"/>
      <c r="E355" s="1"/>
    </row>
    <row r="356" customFormat="false" ht="15" hidden="true" customHeight="false" outlineLevel="0" collapsed="false">
      <c r="A356" s="2"/>
      <c r="B356" s="2"/>
      <c r="E356" s="1"/>
    </row>
    <row r="357" customFormat="false" ht="17.25" hidden="false" customHeight="false" outlineLevel="0" collapsed="false">
      <c r="A357" s="2"/>
      <c r="B357" s="2"/>
      <c r="C357" s="113" t="s">
        <v>448</v>
      </c>
      <c r="E357" s="1"/>
    </row>
    <row r="358" customFormat="false" ht="15" hidden="false" customHeight="false" outlineLevel="0" collapsed="false">
      <c r="A358" s="2"/>
      <c r="B358" s="2"/>
      <c r="E358" s="6" t="s">
        <v>2</v>
      </c>
    </row>
    <row r="359" customFormat="false" ht="15" hidden="false" customHeight="false" outlineLevel="0" collapsed="false">
      <c r="A359" s="2"/>
      <c r="B359" s="2"/>
      <c r="E359" s="1"/>
    </row>
    <row r="360" customFormat="false" ht="15" hidden="false" customHeight="false" outlineLevel="0" collapsed="false">
      <c r="A360" s="30" t="s">
        <v>3</v>
      </c>
      <c r="B360" s="31" t="s">
        <v>4</v>
      </c>
      <c r="C360" s="32" t="s">
        <v>5</v>
      </c>
      <c r="D360" s="33" t="s">
        <v>6</v>
      </c>
      <c r="E360" s="34" t="s">
        <v>7</v>
      </c>
      <c r="F360" s="35" t="s">
        <v>8</v>
      </c>
    </row>
    <row r="361" customFormat="false" ht="24.75" hidden="false" customHeight="true" outlineLevel="0" collapsed="false">
      <c r="A361" s="12" t="n">
        <v>1</v>
      </c>
      <c r="B361" s="17" t="s">
        <v>449</v>
      </c>
      <c r="C361" s="17" t="s">
        <v>450</v>
      </c>
      <c r="D361" s="18" t="n">
        <v>416500</v>
      </c>
      <c r="E361" s="114"/>
      <c r="F361" s="20" t="n">
        <f aca="false">D361-E361</f>
        <v>416500</v>
      </c>
    </row>
    <row r="362" customFormat="false" ht="24.75" hidden="false" customHeight="true" outlineLevel="0" collapsed="false">
      <c r="A362" s="12" t="n">
        <v>2</v>
      </c>
      <c r="B362" s="17" t="s">
        <v>451</v>
      </c>
      <c r="C362" s="17" t="s">
        <v>452</v>
      </c>
      <c r="D362" s="18" t="n">
        <v>416500</v>
      </c>
      <c r="E362" s="114"/>
      <c r="F362" s="20" t="n">
        <f aca="false">D362-E362</f>
        <v>416500</v>
      </c>
    </row>
    <row r="363" customFormat="false" ht="24.75" hidden="false" customHeight="true" outlineLevel="0" collapsed="false">
      <c r="A363" s="12" t="n">
        <v>3</v>
      </c>
      <c r="B363" s="17" t="s">
        <v>453</v>
      </c>
      <c r="C363" s="17" t="s">
        <v>454</v>
      </c>
      <c r="D363" s="18" t="n">
        <v>416500</v>
      </c>
      <c r="E363" s="115"/>
      <c r="F363" s="20" t="n">
        <f aca="false">D363-E363</f>
        <v>416500</v>
      </c>
    </row>
    <row r="364" customFormat="false" ht="24.75" hidden="false" customHeight="true" outlineLevel="0" collapsed="false">
      <c r="A364" s="12" t="n">
        <v>4</v>
      </c>
      <c r="B364" s="21" t="s">
        <v>455</v>
      </c>
      <c r="C364" s="17" t="s">
        <v>456</v>
      </c>
      <c r="D364" s="18" t="n">
        <v>416500</v>
      </c>
      <c r="E364" s="114"/>
      <c r="F364" s="20" t="n">
        <f aca="false">D364-E364</f>
        <v>416500</v>
      </c>
    </row>
    <row r="365" customFormat="false" ht="24.75" hidden="false" customHeight="true" outlineLevel="0" collapsed="false">
      <c r="A365" s="12" t="n">
        <v>5</v>
      </c>
      <c r="B365" s="21" t="s">
        <v>457</v>
      </c>
      <c r="C365" s="17" t="s">
        <v>458</v>
      </c>
      <c r="D365" s="18" t="n">
        <v>416500</v>
      </c>
      <c r="E365" s="114"/>
      <c r="F365" s="20" t="n">
        <f aca="false">D365-E365</f>
        <v>416500</v>
      </c>
    </row>
    <row r="366" customFormat="false" ht="24.75" hidden="false" customHeight="true" outlineLevel="0" collapsed="false">
      <c r="A366" s="12" t="n">
        <v>6</v>
      </c>
      <c r="B366" s="21" t="s">
        <v>459</v>
      </c>
      <c r="C366" s="17" t="s">
        <v>460</v>
      </c>
      <c r="D366" s="50" t="n">
        <v>416500</v>
      </c>
      <c r="E366" s="116"/>
      <c r="F366" s="20" t="n">
        <f aca="false">D366-E366</f>
        <v>416500</v>
      </c>
    </row>
    <row r="367" customFormat="false" ht="24.75" hidden="false" customHeight="true" outlineLevel="0" collapsed="false">
      <c r="A367" s="12" t="n">
        <v>7</v>
      </c>
      <c r="B367" s="21" t="s">
        <v>461</v>
      </c>
      <c r="C367" s="17" t="s">
        <v>462</v>
      </c>
      <c r="D367" s="50" t="n">
        <v>416500</v>
      </c>
      <c r="E367" s="116"/>
      <c r="F367" s="20" t="n">
        <f aca="false">D367-E367</f>
        <v>416500</v>
      </c>
    </row>
    <row r="368" customFormat="false" ht="24.75" hidden="false" customHeight="true" outlineLevel="0" collapsed="false">
      <c r="A368" s="12" t="n">
        <v>8</v>
      </c>
      <c r="B368" s="21" t="s">
        <v>114</v>
      </c>
      <c r="C368" s="17" t="s">
        <v>463</v>
      </c>
      <c r="D368" s="50" t="n">
        <v>416500</v>
      </c>
      <c r="E368" s="53"/>
      <c r="F368" s="20" t="n">
        <f aca="false">D368-E368</f>
        <v>416500</v>
      </c>
    </row>
    <row r="369" customFormat="false" ht="24.75" hidden="false" customHeight="true" outlineLevel="0" collapsed="false">
      <c r="A369" s="12" t="n">
        <v>9</v>
      </c>
      <c r="B369" s="21" t="s">
        <v>464</v>
      </c>
      <c r="C369" s="17" t="s">
        <v>465</v>
      </c>
      <c r="D369" s="50" t="n">
        <v>416500</v>
      </c>
      <c r="E369" s="53"/>
      <c r="F369" s="20" t="n">
        <f aca="false">D369-E369</f>
        <v>416500</v>
      </c>
    </row>
    <row r="370" customFormat="false" ht="24.75" hidden="false" customHeight="true" outlineLevel="0" collapsed="false">
      <c r="A370" s="12" t="n">
        <v>10</v>
      </c>
      <c r="B370" s="21" t="s">
        <v>466</v>
      </c>
      <c r="C370" s="17" t="s">
        <v>467</v>
      </c>
      <c r="D370" s="50" t="n">
        <v>416500</v>
      </c>
      <c r="E370" s="53"/>
      <c r="F370" s="20" t="n">
        <f aca="false">D370-E370</f>
        <v>416500</v>
      </c>
    </row>
    <row r="371" customFormat="false" ht="24.75" hidden="false" customHeight="true" outlineLevel="0" collapsed="false">
      <c r="A371" s="12" t="n">
        <v>11</v>
      </c>
      <c r="B371" s="21" t="s">
        <v>468</v>
      </c>
      <c r="C371" s="17" t="s">
        <v>469</v>
      </c>
      <c r="D371" s="50" t="n">
        <v>416500</v>
      </c>
      <c r="E371" s="53"/>
      <c r="F371" s="20" t="n">
        <f aca="false">D371-E371</f>
        <v>416500</v>
      </c>
    </row>
    <row r="372" customFormat="false" ht="24.75" hidden="false" customHeight="true" outlineLevel="0" collapsed="false">
      <c r="A372" s="12" t="n">
        <v>12</v>
      </c>
      <c r="B372" s="21" t="s">
        <v>470</v>
      </c>
      <c r="C372" s="17" t="s">
        <v>471</v>
      </c>
      <c r="D372" s="50" t="n">
        <v>416500</v>
      </c>
      <c r="E372" s="53"/>
      <c r="F372" s="20" t="n">
        <f aca="false">D372-E372</f>
        <v>416500</v>
      </c>
    </row>
    <row r="373" customFormat="false" ht="24.75" hidden="false" customHeight="true" outlineLevel="0" collapsed="false">
      <c r="A373" s="12" t="n">
        <v>13</v>
      </c>
      <c r="B373" s="21" t="s">
        <v>472</v>
      </c>
      <c r="C373" s="17" t="s">
        <v>473</v>
      </c>
      <c r="D373" s="50" t="n">
        <v>416500</v>
      </c>
      <c r="E373" s="53"/>
      <c r="F373" s="20" t="n">
        <f aca="false">D373-E373</f>
        <v>416500</v>
      </c>
    </row>
    <row r="374" customFormat="false" ht="24.75" hidden="false" customHeight="true" outlineLevel="0" collapsed="false">
      <c r="A374" s="12" t="n">
        <v>14</v>
      </c>
      <c r="B374" s="21" t="s">
        <v>474</v>
      </c>
      <c r="C374" s="17" t="s">
        <v>475</v>
      </c>
      <c r="D374" s="50" t="n">
        <v>416500</v>
      </c>
      <c r="E374" s="53"/>
      <c r="F374" s="20" t="n">
        <f aca="false">D374-E374</f>
        <v>416500</v>
      </c>
    </row>
    <row r="375" customFormat="false" ht="24.75" hidden="false" customHeight="true" outlineLevel="0" collapsed="false">
      <c r="A375" s="12" t="n">
        <v>15</v>
      </c>
      <c r="B375" s="21" t="s">
        <v>476</v>
      </c>
      <c r="C375" s="17" t="s">
        <v>477</v>
      </c>
      <c r="D375" s="50" t="n">
        <v>416500</v>
      </c>
      <c r="E375" s="53"/>
      <c r="F375" s="20" t="n">
        <f aca="false">D375-E375</f>
        <v>416500</v>
      </c>
    </row>
    <row r="376" customFormat="false" ht="24.75" hidden="false" customHeight="true" outlineLevel="0" collapsed="false">
      <c r="A376" s="23"/>
      <c r="B376" s="67"/>
      <c r="C376" s="24" t="s">
        <v>29</v>
      </c>
      <c r="D376" s="25" t="n">
        <f aca="false">SUM(D361:D375)</f>
        <v>6247500</v>
      </c>
      <c r="E376" s="26" t="n">
        <f aca="false">SUM(E361:E375)</f>
        <v>0</v>
      </c>
      <c r="F376" s="56" t="n">
        <f aca="false">SUM(F361:F375)</f>
        <v>6247500</v>
      </c>
    </row>
    <row r="377" customFormat="false" ht="17.35" hidden="false" customHeight="false" outlineLevel="0" collapsed="false">
      <c r="A377" s="112"/>
      <c r="B377" s="46"/>
      <c r="C377" s="47"/>
      <c r="D377" s="48"/>
      <c r="E377" s="49"/>
    </row>
    <row r="378" customFormat="false" ht="15" hidden="false" customHeight="false" outlineLevel="0" collapsed="false">
      <c r="D378" s="1"/>
      <c r="E378" s="1"/>
    </row>
    <row r="379" customFormat="false" ht="17.35" hidden="false" customHeight="false" outlineLevel="0" collapsed="false">
      <c r="A379" s="2"/>
      <c r="B379" s="117"/>
      <c r="D379" s="1"/>
      <c r="E379" s="1"/>
    </row>
    <row r="380" customFormat="false" ht="17.35" hidden="false" customHeight="false" outlineLevel="0" collapsed="false">
      <c r="A380" s="2"/>
      <c r="B380" s="117"/>
      <c r="D380" s="1"/>
      <c r="E380" s="1"/>
    </row>
    <row r="381" customFormat="false" ht="17.35" hidden="false" customHeight="false" outlineLevel="0" collapsed="false">
      <c r="A381" s="2"/>
      <c r="B381" s="28" t="s">
        <v>0</v>
      </c>
      <c r="C381" s="28"/>
      <c r="D381" s="28"/>
      <c r="E381" s="28"/>
      <c r="F381" s="28"/>
    </row>
    <row r="382" customFormat="false" ht="17.35" hidden="false" customHeight="false" outlineLevel="0" collapsed="false">
      <c r="A382" s="61"/>
      <c r="B382" s="61"/>
      <c r="E382" s="1"/>
    </row>
    <row r="383" customFormat="false" ht="15" hidden="false" customHeight="false" outlineLevel="0" collapsed="false">
      <c r="A383" s="2"/>
      <c r="B383" s="2"/>
      <c r="E383" s="1"/>
    </row>
    <row r="384" customFormat="false" ht="17.25" hidden="false" customHeight="false" outlineLevel="0" collapsed="false">
      <c r="A384" s="2"/>
      <c r="B384" s="2"/>
      <c r="C384" s="113" t="s">
        <v>448</v>
      </c>
      <c r="E384" s="1"/>
    </row>
    <row r="385" customFormat="false" ht="15" hidden="false" customHeight="false" outlineLevel="0" collapsed="false">
      <c r="A385" s="2"/>
      <c r="B385" s="2"/>
      <c r="E385" s="6" t="s">
        <v>30</v>
      </c>
    </row>
    <row r="386" customFormat="false" ht="15" hidden="false" customHeight="false" outlineLevel="0" collapsed="false">
      <c r="A386" s="2"/>
      <c r="B386" s="2"/>
      <c r="E386" s="1"/>
    </row>
    <row r="387" customFormat="false" ht="15" hidden="false" customHeight="false" outlineLevel="0" collapsed="false">
      <c r="A387" s="30" t="s">
        <v>3</v>
      </c>
      <c r="B387" s="31" t="s">
        <v>4</v>
      </c>
      <c r="C387" s="32" t="s">
        <v>5</v>
      </c>
      <c r="D387" s="33" t="s">
        <v>6</v>
      </c>
      <c r="E387" s="34" t="s">
        <v>7</v>
      </c>
      <c r="F387" s="35" t="s">
        <v>8</v>
      </c>
    </row>
    <row r="388" customFormat="false" ht="24.75" hidden="false" customHeight="true" outlineLevel="0" collapsed="false">
      <c r="A388" s="12" t="n">
        <v>1</v>
      </c>
      <c r="B388" s="118" t="s">
        <v>478</v>
      </c>
      <c r="C388" s="119" t="s">
        <v>479</v>
      </c>
      <c r="D388" s="18" t="n">
        <v>416500</v>
      </c>
      <c r="E388" s="114"/>
      <c r="F388" s="20" t="n">
        <f aca="false">D388-E388</f>
        <v>416500</v>
      </c>
    </row>
    <row r="389" customFormat="false" ht="24.75" hidden="false" customHeight="true" outlineLevel="0" collapsed="false">
      <c r="A389" s="12" t="n">
        <v>2</v>
      </c>
      <c r="B389" s="120" t="s">
        <v>480</v>
      </c>
      <c r="C389" s="121" t="s">
        <v>481</v>
      </c>
      <c r="D389" s="18" t="n">
        <v>416500</v>
      </c>
      <c r="E389" s="114"/>
      <c r="F389" s="20" t="n">
        <f aca="false">D389-E389</f>
        <v>416500</v>
      </c>
    </row>
    <row r="390" customFormat="false" ht="24.75" hidden="false" customHeight="true" outlineLevel="0" collapsed="false">
      <c r="A390" s="12" t="n">
        <v>3</v>
      </c>
      <c r="B390" s="122" t="s">
        <v>482</v>
      </c>
      <c r="C390" s="123" t="s">
        <v>483</v>
      </c>
      <c r="D390" s="18" t="n">
        <v>416500</v>
      </c>
      <c r="E390" s="115"/>
      <c r="F390" s="20" t="n">
        <f aca="false">D390-E390</f>
        <v>416500</v>
      </c>
    </row>
    <row r="391" customFormat="false" ht="24.75" hidden="false" customHeight="true" outlineLevel="0" collapsed="false">
      <c r="A391" s="12" t="n">
        <v>4</v>
      </c>
      <c r="B391" s="120" t="s">
        <v>484</v>
      </c>
      <c r="C391" s="121" t="s">
        <v>485</v>
      </c>
      <c r="D391" s="18" t="n">
        <v>416500</v>
      </c>
      <c r="E391" s="114"/>
      <c r="F391" s="20" t="n">
        <f aca="false">D391-E391</f>
        <v>416500</v>
      </c>
    </row>
    <row r="392" customFormat="false" ht="24.75" hidden="false" customHeight="true" outlineLevel="0" collapsed="false">
      <c r="A392" s="12" t="n">
        <v>5</v>
      </c>
      <c r="B392" s="124" t="s">
        <v>486</v>
      </c>
      <c r="C392" s="121" t="s">
        <v>103</v>
      </c>
      <c r="D392" s="18" t="n">
        <v>416500</v>
      </c>
      <c r="E392" s="114"/>
      <c r="F392" s="20" t="n">
        <f aca="false">D392-E392</f>
        <v>416500</v>
      </c>
    </row>
    <row r="393" customFormat="false" ht="24.75" hidden="false" customHeight="true" outlineLevel="0" collapsed="false">
      <c r="A393" s="12" t="n">
        <v>6</v>
      </c>
      <c r="B393" s="124" t="s">
        <v>486</v>
      </c>
      <c r="C393" s="121" t="s">
        <v>487</v>
      </c>
      <c r="D393" s="50" t="n">
        <v>416500</v>
      </c>
      <c r="E393" s="116"/>
      <c r="F393" s="20" t="n">
        <f aca="false">D393-E393</f>
        <v>416500</v>
      </c>
    </row>
    <row r="394" customFormat="false" ht="24.75" hidden="false" customHeight="true" outlineLevel="0" collapsed="false">
      <c r="A394" s="12" t="n">
        <v>7</v>
      </c>
      <c r="B394" s="125" t="s">
        <v>488</v>
      </c>
      <c r="C394" s="123" t="s">
        <v>489</v>
      </c>
      <c r="D394" s="50" t="n">
        <v>416500</v>
      </c>
      <c r="E394" s="116"/>
      <c r="F394" s="20" t="n">
        <f aca="false">D394-E394</f>
        <v>416500</v>
      </c>
    </row>
    <row r="395" customFormat="false" ht="24.75" hidden="false" customHeight="true" outlineLevel="0" collapsed="false">
      <c r="A395" s="12" t="n">
        <v>8</v>
      </c>
      <c r="B395" s="126" t="s">
        <v>490</v>
      </c>
      <c r="C395" s="127" t="s">
        <v>491</v>
      </c>
      <c r="D395" s="50" t="n">
        <v>416500</v>
      </c>
      <c r="E395" s="53"/>
      <c r="F395" s="20" t="n">
        <f aca="false">D395-E395</f>
        <v>416500</v>
      </c>
    </row>
    <row r="396" customFormat="false" ht="24.75" hidden="false" customHeight="true" outlineLevel="0" collapsed="false">
      <c r="A396" s="12" t="n">
        <v>9</v>
      </c>
      <c r="B396" s="126" t="s">
        <v>492</v>
      </c>
      <c r="C396" s="127" t="s">
        <v>493</v>
      </c>
      <c r="D396" s="50" t="n">
        <v>416500</v>
      </c>
      <c r="E396" s="53"/>
      <c r="F396" s="20" t="n">
        <f aca="false">D396-E396</f>
        <v>416500</v>
      </c>
    </row>
    <row r="397" customFormat="false" ht="24.75" hidden="false" customHeight="true" outlineLevel="0" collapsed="false">
      <c r="A397" s="12" t="n">
        <v>10</v>
      </c>
      <c r="B397" s="126" t="s">
        <v>494</v>
      </c>
      <c r="C397" s="127" t="s">
        <v>495</v>
      </c>
      <c r="D397" s="50" t="n">
        <v>416500</v>
      </c>
      <c r="E397" s="53"/>
      <c r="F397" s="20" t="n">
        <f aca="false">D397-E397</f>
        <v>416500</v>
      </c>
    </row>
    <row r="398" customFormat="false" ht="24.75" hidden="false" customHeight="true" outlineLevel="0" collapsed="false">
      <c r="A398" s="12" t="n">
        <v>11</v>
      </c>
      <c r="B398" s="126" t="s">
        <v>496</v>
      </c>
      <c r="C398" s="127" t="s">
        <v>497</v>
      </c>
      <c r="D398" s="50" t="n">
        <v>416500</v>
      </c>
      <c r="E398" s="53"/>
      <c r="F398" s="20" t="n">
        <f aca="false">D398-E398</f>
        <v>416500</v>
      </c>
    </row>
    <row r="399" customFormat="false" ht="24.75" hidden="false" customHeight="true" outlineLevel="0" collapsed="false">
      <c r="A399" s="12" t="n">
        <v>12</v>
      </c>
      <c r="B399" s="126" t="s">
        <v>498</v>
      </c>
      <c r="C399" s="127" t="s">
        <v>499</v>
      </c>
      <c r="D399" s="50" t="n">
        <v>416500</v>
      </c>
      <c r="E399" s="53"/>
      <c r="F399" s="20" t="n">
        <f aca="false">D399-E399</f>
        <v>416500</v>
      </c>
    </row>
    <row r="400" customFormat="false" ht="24.75" hidden="false" customHeight="true" outlineLevel="0" collapsed="false">
      <c r="A400" s="23"/>
      <c r="B400" s="67"/>
      <c r="C400" s="24" t="s">
        <v>29</v>
      </c>
      <c r="D400" s="25" t="n">
        <f aca="false">SUM(D388:D399)</f>
        <v>4998000</v>
      </c>
      <c r="E400" s="26" t="n">
        <f aca="false">SUM(E388:E399)</f>
        <v>0</v>
      </c>
      <c r="F400" s="56" t="n">
        <f aca="false">SUM(F388:F399)</f>
        <v>4998000</v>
      </c>
    </row>
    <row r="401" customFormat="false" ht="24.75" hidden="false" customHeight="true" outlineLevel="0" collapsed="false">
      <c r="A401" s="45"/>
      <c r="B401" s="45"/>
      <c r="C401" s="46"/>
      <c r="D401" s="47"/>
      <c r="E401" s="48"/>
      <c r="F401" s="68"/>
    </row>
    <row r="402" customFormat="false" ht="24.75" hidden="false" customHeight="true" outlineLevel="0" collapsed="false">
      <c r="A402" s="45"/>
      <c r="B402" s="45"/>
      <c r="C402" s="46"/>
      <c r="D402" s="47"/>
      <c r="E402" s="48"/>
      <c r="F402" s="68"/>
    </row>
    <row r="403" customFormat="false" ht="24.75" hidden="false" customHeight="true" outlineLevel="0" collapsed="false">
      <c r="D403" s="1"/>
      <c r="E403" s="1"/>
    </row>
    <row r="404" customFormat="false" ht="24.75" hidden="false" customHeight="true" outlineLevel="0" collapsed="false"/>
    <row r="405" customFormat="false" ht="17.35" hidden="false" customHeight="false" outlineLevel="0" collapsed="false">
      <c r="A405" s="2"/>
      <c r="B405" s="117"/>
      <c r="D405" s="1"/>
      <c r="E405" s="1"/>
    </row>
    <row r="406" customFormat="false" ht="17.35" hidden="false" customHeight="false" outlineLevel="0" collapsed="false">
      <c r="A406" s="2"/>
      <c r="B406" s="28" t="s">
        <v>0</v>
      </c>
      <c r="C406" s="28"/>
      <c r="D406" s="28"/>
      <c r="E406" s="28"/>
      <c r="F406" s="28"/>
    </row>
    <row r="407" customFormat="false" ht="4.5" hidden="false" customHeight="true" outlineLevel="0" collapsed="false">
      <c r="A407" s="61"/>
      <c r="B407" s="61"/>
      <c r="E407" s="1"/>
    </row>
    <row r="408" customFormat="false" ht="15" hidden="true" customHeight="false" outlineLevel="0" collapsed="false">
      <c r="A408" s="2"/>
      <c r="B408" s="2"/>
      <c r="E408" s="1"/>
    </row>
    <row r="409" customFormat="false" ht="17.25" hidden="false" customHeight="false" outlineLevel="0" collapsed="false">
      <c r="A409" s="2"/>
      <c r="B409" s="2"/>
      <c r="C409" s="113" t="s">
        <v>500</v>
      </c>
      <c r="E409" s="1"/>
    </row>
    <row r="410" customFormat="false" ht="15" hidden="false" customHeight="false" outlineLevel="0" collapsed="false">
      <c r="A410" s="2"/>
      <c r="B410" s="2"/>
      <c r="E410" s="6" t="s">
        <v>2</v>
      </c>
    </row>
    <row r="411" customFormat="false" ht="15" hidden="false" customHeight="false" outlineLevel="0" collapsed="false">
      <c r="A411" s="2"/>
      <c r="B411" s="2"/>
      <c r="E411" s="1"/>
    </row>
    <row r="412" customFormat="false" ht="15" hidden="false" customHeight="false" outlineLevel="0" collapsed="false">
      <c r="A412" s="30" t="s">
        <v>3</v>
      </c>
      <c r="B412" s="31" t="s">
        <v>4</v>
      </c>
      <c r="C412" s="32" t="s">
        <v>5</v>
      </c>
      <c r="D412" s="33" t="s">
        <v>6</v>
      </c>
      <c r="E412" s="34" t="s">
        <v>7</v>
      </c>
      <c r="F412" s="35" t="s">
        <v>8</v>
      </c>
    </row>
    <row r="413" customFormat="false" ht="23.85" hidden="false" customHeight="false" outlineLevel="0" collapsed="false">
      <c r="A413" s="12" t="n">
        <v>1</v>
      </c>
      <c r="B413" s="17" t="s">
        <v>501</v>
      </c>
      <c r="C413" s="17" t="s">
        <v>502</v>
      </c>
      <c r="D413" s="18" t="n">
        <v>416500</v>
      </c>
      <c r="E413" s="114"/>
      <c r="F413" s="20" t="n">
        <f aca="false">D413-E413</f>
        <v>416500</v>
      </c>
    </row>
    <row r="414" customFormat="false" ht="15" hidden="false" customHeight="false" outlineLevel="0" collapsed="false">
      <c r="A414" s="12" t="n">
        <v>2</v>
      </c>
      <c r="B414" s="17" t="s">
        <v>503</v>
      </c>
      <c r="C414" s="17" t="s">
        <v>504</v>
      </c>
      <c r="D414" s="18" t="n">
        <v>416500</v>
      </c>
      <c r="E414" s="114"/>
      <c r="F414" s="20" t="n">
        <f aca="false">D414-E414</f>
        <v>416500</v>
      </c>
    </row>
    <row r="415" customFormat="false" ht="15" hidden="false" customHeight="false" outlineLevel="0" collapsed="false">
      <c r="A415" s="12" t="n">
        <v>4</v>
      </c>
      <c r="B415" s="17" t="s">
        <v>505</v>
      </c>
      <c r="C415" s="17" t="s">
        <v>506</v>
      </c>
      <c r="D415" s="18" t="n">
        <v>416500</v>
      </c>
      <c r="E415" s="114"/>
      <c r="F415" s="20" t="n">
        <f aca="false">D415-E415</f>
        <v>416500</v>
      </c>
    </row>
    <row r="416" customFormat="false" ht="15" hidden="false" customHeight="false" outlineLevel="0" collapsed="false">
      <c r="A416" s="12" t="n">
        <v>5</v>
      </c>
      <c r="B416" s="17" t="s">
        <v>507</v>
      </c>
      <c r="C416" s="17" t="s">
        <v>508</v>
      </c>
      <c r="D416" s="18" t="n">
        <v>416500</v>
      </c>
      <c r="E416" s="114"/>
      <c r="F416" s="20" t="n">
        <f aca="false">D416-E416</f>
        <v>416500</v>
      </c>
    </row>
    <row r="417" customFormat="false" ht="15" hidden="false" customHeight="false" outlineLevel="0" collapsed="false">
      <c r="A417" s="12" t="n">
        <v>6</v>
      </c>
      <c r="B417" s="17" t="s">
        <v>509</v>
      </c>
      <c r="C417" s="17" t="s">
        <v>510</v>
      </c>
      <c r="D417" s="50" t="n">
        <v>416500</v>
      </c>
      <c r="E417" s="116"/>
      <c r="F417" s="20" t="n">
        <f aca="false">D417-E417</f>
        <v>416500</v>
      </c>
    </row>
    <row r="418" customFormat="false" ht="23.85" hidden="false" customHeight="false" outlineLevel="0" collapsed="false">
      <c r="A418" s="12" t="n">
        <v>7</v>
      </c>
      <c r="B418" s="17" t="s">
        <v>511</v>
      </c>
      <c r="C418" s="17" t="s">
        <v>512</v>
      </c>
      <c r="D418" s="50" t="n">
        <v>416500</v>
      </c>
      <c r="E418" s="116"/>
      <c r="F418" s="20" t="n">
        <f aca="false">D418-E418</f>
        <v>416500</v>
      </c>
    </row>
    <row r="419" customFormat="false" ht="15" hidden="false" customHeight="false" outlineLevel="0" collapsed="false">
      <c r="A419" s="12" t="n">
        <v>8</v>
      </c>
      <c r="B419" s="17" t="s">
        <v>513</v>
      </c>
      <c r="C419" s="17" t="s">
        <v>514</v>
      </c>
      <c r="D419" s="50" t="n">
        <v>416500</v>
      </c>
      <c r="E419" s="53"/>
      <c r="F419" s="20" t="n">
        <f aca="false">D419-E419</f>
        <v>416500</v>
      </c>
    </row>
    <row r="420" customFormat="false" ht="17.35" hidden="false" customHeight="false" outlineLevel="0" collapsed="false">
      <c r="A420" s="23"/>
      <c r="B420" s="67"/>
      <c r="C420" s="24" t="s">
        <v>29</v>
      </c>
      <c r="D420" s="25" t="n">
        <f aca="false">SUM(D413:D419)</f>
        <v>2915500</v>
      </c>
      <c r="E420" s="26" t="n">
        <f aca="false">SUM(E413:E419)</f>
        <v>0</v>
      </c>
      <c r="F420" s="56" t="n">
        <f aca="false">SUM(F413:F419)</f>
        <v>2915500</v>
      </c>
    </row>
    <row r="421" customFormat="false" ht="17.35" hidden="false" customHeight="false" outlineLevel="0" collapsed="false">
      <c r="A421" s="2"/>
      <c r="B421" s="117"/>
      <c r="D421" s="1"/>
      <c r="E421" s="1"/>
    </row>
    <row r="422" customFormat="false" ht="17.35" hidden="false" customHeight="false" outlineLevel="0" collapsed="false">
      <c r="A422" s="2"/>
      <c r="B422" s="117"/>
      <c r="D422" s="1"/>
      <c r="E422" s="1"/>
    </row>
    <row r="423" customFormat="false" ht="17.35" hidden="false" customHeight="false" outlineLevel="0" collapsed="false">
      <c r="A423" s="2"/>
      <c r="B423" s="117"/>
      <c r="D423" s="1"/>
      <c r="E423" s="1"/>
    </row>
    <row r="424" customFormat="false" ht="17.35" hidden="false" customHeight="false" outlineLevel="0" collapsed="false">
      <c r="A424" s="2"/>
      <c r="B424" s="28" t="s">
        <v>0</v>
      </c>
      <c r="C424" s="28"/>
      <c r="D424" s="28"/>
      <c r="E424" s="28"/>
      <c r="F424" s="28"/>
    </row>
    <row r="425" customFormat="false" ht="17.35" hidden="false" customHeight="false" outlineLevel="0" collapsed="false">
      <c r="A425" s="61"/>
      <c r="B425" s="61"/>
      <c r="E425" s="1"/>
    </row>
    <row r="426" customFormat="false" ht="15" hidden="false" customHeight="false" outlineLevel="0" collapsed="false">
      <c r="A426" s="2"/>
      <c r="B426" s="2"/>
      <c r="E426" s="1"/>
    </row>
    <row r="427" customFormat="false" ht="17.25" hidden="false" customHeight="false" outlineLevel="0" collapsed="false">
      <c r="A427" s="2"/>
      <c r="B427" s="2"/>
      <c r="C427" s="113" t="s">
        <v>515</v>
      </c>
      <c r="E427" s="1"/>
      <c r="F427" s="6" t="s">
        <v>2</v>
      </c>
    </row>
    <row r="428" customFormat="false" ht="15" hidden="false" customHeight="false" outlineLevel="0" collapsed="false">
      <c r="A428" s="2"/>
      <c r="B428" s="2"/>
    </row>
    <row r="429" customFormat="false" ht="15" hidden="false" customHeight="false" outlineLevel="0" collapsed="false">
      <c r="A429" s="2"/>
      <c r="B429" s="2"/>
      <c r="E429" s="1"/>
    </row>
    <row r="430" customFormat="false" ht="15" hidden="false" customHeight="false" outlineLevel="0" collapsed="false">
      <c r="A430" s="30" t="s">
        <v>3</v>
      </c>
      <c r="B430" s="31" t="s">
        <v>4</v>
      </c>
      <c r="C430" s="32" t="s">
        <v>5</v>
      </c>
      <c r="D430" s="33" t="s">
        <v>6</v>
      </c>
      <c r="E430" s="34" t="s">
        <v>7</v>
      </c>
      <c r="F430" s="35" t="s">
        <v>8</v>
      </c>
    </row>
    <row r="431" customFormat="false" ht="15" hidden="false" customHeight="false" outlineLevel="0" collapsed="false">
      <c r="A431" s="12" t="n">
        <v>1</v>
      </c>
      <c r="B431" s="17" t="s">
        <v>516</v>
      </c>
      <c r="C431" s="17" t="s">
        <v>517</v>
      </c>
      <c r="D431" s="18" t="n">
        <v>416500</v>
      </c>
      <c r="E431" s="114"/>
      <c r="F431" s="20" t="n">
        <f aca="false">D431-E431</f>
        <v>416500</v>
      </c>
    </row>
    <row r="432" customFormat="false" ht="15" hidden="false" customHeight="false" outlineLevel="0" collapsed="false">
      <c r="A432" s="12" t="n">
        <v>2</v>
      </c>
      <c r="B432" s="17" t="s">
        <v>518</v>
      </c>
      <c r="C432" s="17" t="s">
        <v>519</v>
      </c>
      <c r="D432" s="18" t="n">
        <v>416500</v>
      </c>
      <c r="E432" s="114"/>
      <c r="F432" s="20" t="n">
        <f aca="false">D432-E432</f>
        <v>416500</v>
      </c>
    </row>
    <row r="433" customFormat="false" ht="15" hidden="false" customHeight="false" outlineLevel="0" collapsed="false">
      <c r="A433" s="12" t="n">
        <v>3</v>
      </c>
      <c r="B433" s="21" t="s">
        <v>520</v>
      </c>
      <c r="C433" s="17" t="s">
        <v>521</v>
      </c>
      <c r="D433" s="18" t="n">
        <v>416500</v>
      </c>
      <c r="E433" s="18"/>
      <c r="F433" s="20" t="n">
        <f aca="false">D433-E433</f>
        <v>416500</v>
      </c>
    </row>
    <row r="434" customFormat="false" ht="15" hidden="false" customHeight="false" outlineLevel="0" collapsed="false">
      <c r="A434" s="12" t="n">
        <v>4</v>
      </c>
      <c r="B434" s="21" t="s">
        <v>522</v>
      </c>
      <c r="C434" s="17" t="s">
        <v>523</v>
      </c>
      <c r="D434" s="18" t="n">
        <v>416500</v>
      </c>
      <c r="E434" s="114"/>
      <c r="F434" s="20" t="n">
        <f aca="false">D434-E434</f>
        <v>416500</v>
      </c>
    </row>
    <row r="435" customFormat="false" ht="15" hidden="false" customHeight="false" outlineLevel="0" collapsed="false">
      <c r="A435" s="12" t="n">
        <v>5</v>
      </c>
      <c r="B435" s="17" t="s">
        <v>524</v>
      </c>
      <c r="C435" s="17" t="s">
        <v>525</v>
      </c>
      <c r="D435" s="18" t="n">
        <v>416500</v>
      </c>
      <c r="E435" s="114"/>
      <c r="F435" s="20" t="n">
        <f aca="false">D435-E435</f>
        <v>416500</v>
      </c>
    </row>
    <row r="436" customFormat="false" ht="15" hidden="false" customHeight="false" outlineLevel="0" collapsed="false">
      <c r="A436" s="12" t="n">
        <v>6</v>
      </c>
      <c r="B436" s="17" t="s">
        <v>526</v>
      </c>
      <c r="C436" s="17" t="s">
        <v>527</v>
      </c>
      <c r="D436" s="50" t="n">
        <v>416500</v>
      </c>
      <c r="E436" s="116"/>
      <c r="F436" s="20" t="n">
        <f aca="false">D436-E436</f>
        <v>416500</v>
      </c>
    </row>
    <row r="437" customFormat="false" ht="23.85" hidden="false" customHeight="false" outlineLevel="0" collapsed="false">
      <c r="A437" s="12" t="n">
        <v>7</v>
      </c>
      <c r="B437" s="17" t="s">
        <v>528</v>
      </c>
      <c r="C437" s="17" t="s">
        <v>529</v>
      </c>
      <c r="D437" s="50" t="n">
        <v>416500</v>
      </c>
      <c r="E437" s="116"/>
      <c r="F437" s="20" t="n">
        <f aca="false">D437-E437</f>
        <v>416500</v>
      </c>
    </row>
    <row r="438" customFormat="false" ht="15" hidden="false" customHeight="false" outlineLevel="0" collapsed="false">
      <c r="A438" s="12" t="n">
        <v>8</v>
      </c>
      <c r="B438" s="17" t="s">
        <v>530</v>
      </c>
      <c r="C438" s="17" t="s">
        <v>531</v>
      </c>
      <c r="D438" s="50" t="n">
        <v>416500</v>
      </c>
      <c r="E438" s="116"/>
      <c r="F438" s="20" t="n">
        <f aca="false">D438-E438</f>
        <v>416500</v>
      </c>
    </row>
    <row r="439" customFormat="false" ht="15" hidden="false" customHeight="false" outlineLevel="0" collapsed="false">
      <c r="A439" s="12" t="n">
        <v>9</v>
      </c>
      <c r="B439" s="17" t="s">
        <v>532</v>
      </c>
      <c r="C439" s="17" t="s">
        <v>533</v>
      </c>
      <c r="D439" s="50" t="n">
        <v>416500</v>
      </c>
      <c r="E439" s="116"/>
      <c r="F439" s="20" t="n">
        <f aca="false">D439-E439</f>
        <v>416500</v>
      </c>
    </row>
    <row r="440" customFormat="false" ht="15" hidden="false" customHeight="false" outlineLevel="0" collapsed="false">
      <c r="A440" s="12" t="n">
        <v>10</v>
      </c>
      <c r="B440" s="17" t="s">
        <v>534</v>
      </c>
      <c r="C440" s="17" t="s">
        <v>535</v>
      </c>
      <c r="D440" s="50" t="n">
        <v>416500</v>
      </c>
      <c r="E440" s="53"/>
      <c r="F440" s="20" t="n">
        <f aca="false">D440-E440</f>
        <v>416500</v>
      </c>
    </row>
    <row r="441" customFormat="false" ht="17.35" hidden="false" customHeight="false" outlineLevel="0" collapsed="false">
      <c r="A441" s="23"/>
      <c r="B441" s="67"/>
      <c r="C441" s="24" t="s">
        <v>29</v>
      </c>
      <c r="D441" s="25" t="n">
        <f aca="false">SUM(D431:D440)</f>
        <v>4165000</v>
      </c>
      <c r="E441" s="26" t="n">
        <f aca="false">SUM(E431:E440)</f>
        <v>0</v>
      </c>
      <c r="F441" s="56" t="n">
        <f aca="false">SUM(F431:F440)</f>
        <v>4165000</v>
      </c>
    </row>
    <row r="442" customFormat="false" ht="17.35" hidden="false" customHeight="false" outlineLevel="0" collapsed="false">
      <c r="A442" s="2"/>
      <c r="B442" s="117"/>
      <c r="D442" s="1"/>
      <c r="E442" s="1"/>
    </row>
    <row r="445" customFormat="false" ht="15.75" hidden="false" customHeight="true" outlineLevel="0" collapsed="false"/>
    <row r="446" customFormat="false" ht="18" hidden="false" customHeight="true" outlineLevel="0" collapsed="false"/>
    <row r="449" customFormat="false" ht="15" hidden="false" customHeight="false" outlineLevel="0" collapsed="false">
      <c r="F449" s="128"/>
    </row>
    <row r="451" customFormat="false" ht="15" hidden="false" customHeight="false" outlineLevel="0" collapsed="false">
      <c r="E451" s="0" t="s">
        <v>536</v>
      </c>
    </row>
  </sheetData>
  <mergeCells count="21">
    <mergeCell ref="B23:F23"/>
    <mergeCell ref="B24:D26"/>
    <mergeCell ref="A45:E45"/>
    <mergeCell ref="B72:F72"/>
    <mergeCell ref="B108:F108"/>
    <mergeCell ref="B134:F134"/>
    <mergeCell ref="B165:F165"/>
    <mergeCell ref="B168:G168"/>
    <mergeCell ref="B184:F184"/>
    <mergeCell ref="B187:G187"/>
    <mergeCell ref="B211:F211"/>
    <mergeCell ref="B214:G214"/>
    <mergeCell ref="B235:F235"/>
    <mergeCell ref="B238:G238"/>
    <mergeCell ref="B262:F262"/>
    <mergeCell ref="C327:G327"/>
    <mergeCell ref="B330:F330"/>
    <mergeCell ref="B354:F354"/>
    <mergeCell ref="B381:F381"/>
    <mergeCell ref="B406:F406"/>
    <mergeCell ref="B424:F424"/>
  </mergeCells>
  <printOptions headings="false" gridLines="false" gridLinesSet="true" horizontalCentered="false" verticalCentered="false"/>
  <pageMargins left="0.170138888888889" right="0.170138888888889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O113"/>
  <sheetViews>
    <sheetView showFormulas="false" showGridLines="true" showRowColHeaders="true" showZeros="true" rightToLeft="false" tabSelected="false" showOutlineSymbols="true" defaultGridColor="true" view="pageBreakPreview" topLeftCell="B72" colorId="64" zoomScale="100" zoomScaleNormal="100" zoomScalePageLayoutView="100" workbookViewId="0">
      <selection pane="topLeft" activeCell="N108" activeCellId="0" sqref="N108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7.86"/>
    <col collapsed="false" customWidth="true" hidden="false" outlineLevel="0" max="3" min="3" style="0" width="24"/>
    <col collapsed="false" customWidth="true" hidden="false" outlineLevel="0" max="4" min="4" style="0" width="13.43"/>
    <col collapsed="false" customWidth="true" hidden="false" outlineLevel="0" max="5" min="5" style="0" width="12.43"/>
    <col collapsed="false" customWidth="true" hidden="false" outlineLevel="0" max="6" min="6" style="0" width="14.57"/>
    <col collapsed="false" customWidth="true" hidden="false" outlineLevel="0" max="7" min="7" style="0" width="20.85"/>
  </cols>
  <sheetData>
    <row r="3" customFormat="false" ht="15" hidden="false" customHeight="false" outlineLevel="0" collapsed="false">
      <c r="E3" s="1"/>
    </row>
    <row r="4" customFormat="false" ht="15" hidden="false" customHeight="false" outlineLevel="0" collapsed="false">
      <c r="E4" s="1"/>
    </row>
    <row r="5" customFormat="false" ht="15" hidden="false" customHeight="false" outlineLevel="0" collapsed="false">
      <c r="E5" s="1"/>
    </row>
    <row r="6" customFormat="false" ht="15" hidden="false" customHeight="false" outlineLevel="0" collapsed="false">
      <c r="E6" s="1"/>
    </row>
    <row r="7" customFormat="false" ht="24" hidden="false" customHeight="true" outlineLevel="0" collapsed="false">
      <c r="A7" s="2"/>
      <c r="B7" s="129" t="s">
        <v>0</v>
      </c>
      <c r="C7" s="129"/>
      <c r="D7" s="129"/>
      <c r="E7" s="129"/>
      <c r="F7" s="129"/>
    </row>
    <row r="8" customFormat="false" ht="15" hidden="false" customHeight="false" outlineLevel="0" collapsed="false">
      <c r="A8" s="2"/>
      <c r="B8" s="2"/>
      <c r="E8" s="1"/>
    </row>
    <row r="9" customFormat="false" ht="15" hidden="false" customHeight="false" outlineLevel="0" collapsed="false">
      <c r="A9" s="2"/>
      <c r="B9" s="2"/>
      <c r="E9" s="1"/>
    </row>
    <row r="10" customFormat="false" ht="17.25" hidden="false" customHeight="false" outlineLevel="0" collapsed="false">
      <c r="A10" s="2"/>
      <c r="B10" s="2"/>
      <c r="C10" s="5" t="s">
        <v>1</v>
      </c>
      <c r="E10" s="6" t="s">
        <v>537</v>
      </c>
    </row>
    <row r="11" customFormat="false" ht="15" hidden="false" customHeight="false" outlineLevel="0" collapsed="false">
      <c r="A11" s="2"/>
      <c r="B11" s="2"/>
      <c r="E11" s="1"/>
    </row>
    <row r="12" customFormat="false" ht="15" hidden="false" customHeight="false" outlineLevel="0" collapsed="false">
      <c r="A12" s="30" t="s">
        <v>3</v>
      </c>
      <c r="B12" s="31" t="s">
        <v>4</v>
      </c>
      <c r="C12" s="32" t="s">
        <v>5</v>
      </c>
      <c r="D12" s="33" t="s">
        <v>6</v>
      </c>
      <c r="E12" s="34" t="s">
        <v>7</v>
      </c>
      <c r="F12" s="35" t="s">
        <v>8</v>
      </c>
    </row>
    <row r="13" customFormat="false" ht="15" hidden="false" customHeight="false" outlineLevel="0" collapsed="false">
      <c r="A13" s="12" t="n">
        <v>1</v>
      </c>
      <c r="B13" s="17" t="s">
        <v>538</v>
      </c>
      <c r="C13" s="17" t="s">
        <v>539</v>
      </c>
      <c r="D13" s="18" t="n">
        <v>416500</v>
      </c>
      <c r="E13" s="15"/>
      <c r="F13" s="19" t="n">
        <f aca="false">D13-E13</f>
        <v>416500</v>
      </c>
    </row>
    <row r="14" customFormat="false" ht="15" hidden="false" customHeight="false" outlineLevel="0" collapsed="false">
      <c r="A14" s="12" t="n">
        <v>2</v>
      </c>
      <c r="B14" s="17" t="s">
        <v>540</v>
      </c>
      <c r="C14" s="17" t="s">
        <v>541</v>
      </c>
      <c r="D14" s="18" t="n">
        <v>416500</v>
      </c>
      <c r="E14" s="15"/>
      <c r="F14" s="19" t="n">
        <f aca="false">D14-E14</f>
        <v>416500</v>
      </c>
    </row>
    <row r="15" customFormat="false" ht="30" hidden="false" customHeight="true" outlineLevel="0" collapsed="false">
      <c r="A15" s="12" t="n">
        <v>3</v>
      </c>
      <c r="B15" s="17" t="s">
        <v>542</v>
      </c>
      <c r="C15" s="17" t="s">
        <v>543</v>
      </c>
      <c r="D15" s="18" t="n">
        <v>416500</v>
      </c>
      <c r="E15" s="15"/>
      <c r="F15" s="20" t="n">
        <f aca="false">D15-E15</f>
        <v>416500</v>
      </c>
    </row>
    <row r="16" customFormat="false" ht="28.5" hidden="false" customHeight="true" outlineLevel="0" collapsed="false">
      <c r="A16" s="12" t="n">
        <v>4</v>
      </c>
      <c r="B16" s="21" t="s">
        <v>544</v>
      </c>
      <c r="C16" s="21" t="s">
        <v>545</v>
      </c>
      <c r="D16" s="77" t="n">
        <v>416500</v>
      </c>
      <c r="E16" s="15"/>
      <c r="F16" s="19" t="n">
        <f aca="false">D16-E16</f>
        <v>416500</v>
      </c>
    </row>
    <row r="17" customFormat="false" ht="15" hidden="false" customHeight="false" outlineLevel="0" collapsed="false">
      <c r="A17" s="12" t="n">
        <v>5</v>
      </c>
      <c r="B17" s="17" t="s">
        <v>546</v>
      </c>
      <c r="C17" s="17" t="s">
        <v>547</v>
      </c>
      <c r="D17" s="18" t="n">
        <v>416500</v>
      </c>
      <c r="E17" s="15"/>
      <c r="F17" s="19" t="n">
        <f aca="false">D17-E17</f>
        <v>416500</v>
      </c>
    </row>
    <row r="18" customFormat="false" ht="15" hidden="false" customHeight="false" outlineLevel="0" collapsed="false">
      <c r="A18" s="12" t="n">
        <v>6</v>
      </c>
      <c r="B18" s="17" t="s">
        <v>548</v>
      </c>
      <c r="C18" s="17" t="s">
        <v>549</v>
      </c>
      <c r="D18" s="18" t="n">
        <v>416500</v>
      </c>
      <c r="E18" s="15"/>
      <c r="F18" s="19" t="n">
        <f aca="false">D18-E18</f>
        <v>416500</v>
      </c>
    </row>
    <row r="19" customFormat="false" ht="15" hidden="false" customHeight="false" outlineLevel="0" collapsed="false">
      <c r="A19" s="12" t="n">
        <v>7</v>
      </c>
      <c r="B19" s="17" t="s">
        <v>550</v>
      </c>
      <c r="C19" s="17" t="s">
        <v>551</v>
      </c>
      <c r="D19" s="18" t="n">
        <v>416500</v>
      </c>
      <c r="E19" s="15"/>
      <c r="F19" s="19" t="n">
        <f aca="false">D19-E19</f>
        <v>416500</v>
      </c>
    </row>
    <row r="20" customFormat="false" ht="15" hidden="false" customHeight="false" outlineLevel="0" collapsed="false">
      <c r="A20" s="12" t="n">
        <v>8</v>
      </c>
      <c r="B20" s="17" t="s">
        <v>552</v>
      </c>
      <c r="C20" s="17" t="s">
        <v>553</v>
      </c>
      <c r="D20" s="18" t="n">
        <v>416500</v>
      </c>
      <c r="E20" s="15"/>
      <c r="F20" s="19" t="n">
        <f aca="false">D20-E20</f>
        <v>416500</v>
      </c>
    </row>
    <row r="21" customFormat="false" ht="17.35" hidden="false" customHeight="false" outlineLevel="0" collapsed="false">
      <c r="A21" s="22"/>
      <c r="B21" s="23"/>
      <c r="C21" s="24" t="s">
        <v>29</v>
      </c>
      <c r="D21" s="25" t="n">
        <f aca="false">SUM(D13:D20)</f>
        <v>3332000</v>
      </c>
      <c r="E21" s="26" t="n">
        <f aca="false">SUM(E13:E20)</f>
        <v>0</v>
      </c>
      <c r="F21" s="27" t="n">
        <f aca="false">D21-E21</f>
        <v>3332000</v>
      </c>
    </row>
    <row r="22" customFormat="false" ht="15" hidden="false" customHeight="false" outlineLevel="0" collapsed="false">
      <c r="A22" s="60"/>
      <c r="B22" s="60"/>
      <c r="E22" s="1"/>
    </row>
    <row r="23" customFormat="false" ht="15" hidden="false" customHeight="false" outlineLevel="0" collapsed="false">
      <c r="E23" s="1"/>
    </row>
    <row r="24" customFormat="false" ht="17.35" hidden="false" customHeight="false" outlineLevel="0" collapsed="false">
      <c r="B24" s="129" t="s">
        <v>0</v>
      </c>
      <c r="C24" s="129"/>
      <c r="D24" s="129"/>
      <c r="E24" s="129"/>
      <c r="F24" s="129"/>
    </row>
    <row r="25" customFormat="false" ht="15" hidden="false" customHeight="false" outlineLevel="0" collapsed="false">
      <c r="E25" s="1"/>
    </row>
    <row r="26" customFormat="false" ht="0.75" hidden="false" customHeight="true" outlineLevel="0" collapsed="false">
      <c r="A26" s="2"/>
      <c r="B26" s="2"/>
      <c r="E26" s="1"/>
    </row>
    <row r="27" customFormat="false" ht="17.25" hidden="false" customHeight="false" outlineLevel="0" collapsed="false">
      <c r="A27" s="2"/>
      <c r="B27" s="2"/>
      <c r="C27" s="5" t="s">
        <v>51</v>
      </c>
      <c r="E27" s="6" t="s">
        <v>537</v>
      </c>
    </row>
    <row r="28" customFormat="false" ht="15" hidden="false" customHeight="false" outlineLevel="0" collapsed="false">
      <c r="A28" s="2"/>
      <c r="B28" s="2"/>
      <c r="E28" s="1"/>
    </row>
    <row r="29" customFormat="false" ht="15" hidden="false" customHeight="false" outlineLevel="0" collapsed="false">
      <c r="A29" s="130" t="s">
        <v>3</v>
      </c>
      <c r="B29" s="131" t="s">
        <v>4</v>
      </c>
      <c r="C29" s="132" t="s">
        <v>5</v>
      </c>
      <c r="D29" s="33" t="s">
        <v>6</v>
      </c>
      <c r="E29" s="34" t="s">
        <v>7</v>
      </c>
      <c r="F29" s="35" t="s">
        <v>8</v>
      </c>
    </row>
    <row r="30" customFormat="false" ht="28.5" hidden="false" customHeight="true" outlineLevel="0" collapsed="false">
      <c r="A30" s="133" t="n">
        <v>1</v>
      </c>
      <c r="B30" s="21" t="s">
        <v>554</v>
      </c>
      <c r="C30" s="17" t="s">
        <v>555</v>
      </c>
      <c r="D30" s="50" t="n">
        <v>416500</v>
      </c>
      <c r="E30" s="15"/>
      <c r="F30" s="20" t="n">
        <f aca="false">D30-E30</f>
        <v>416500</v>
      </c>
    </row>
    <row r="31" customFormat="false" ht="15" hidden="false" customHeight="false" outlineLevel="0" collapsed="false">
      <c r="A31" s="133" t="n">
        <v>2</v>
      </c>
      <c r="B31" s="21" t="s">
        <v>556</v>
      </c>
      <c r="C31" s="17" t="s">
        <v>557</v>
      </c>
      <c r="D31" s="50" t="n">
        <v>416500</v>
      </c>
      <c r="E31" s="15"/>
      <c r="F31" s="20" t="n">
        <f aca="false">D31-E31</f>
        <v>416500</v>
      </c>
    </row>
    <row r="32" customFormat="false" ht="15" hidden="false" customHeight="false" outlineLevel="0" collapsed="false">
      <c r="A32" s="133" t="n">
        <v>3</v>
      </c>
      <c r="B32" s="21" t="s">
        <v>558</v>
      </c>
      <c r="C32" s="17" t="s">
        <v>559</v>
      </c>
      <c r="D32" s="50" t="n">
        <v>416500</v>
      </c>
      <c r="E32" s="15"/>
      <c r="F32" s="20" t="n">
        <f aca="false">D32-E32</f>
        <v>416500</v>
      </c>
    </row>
    <row r="33" customFormat="false" ht="15" hidden="false" customHeight="false" outlineLevel="0" collapsed="false">
      <c r="A33" s="133" t="n">
        <v>4</v>
      </c>
      <c r="B33" s="21" t="s">
        <v>560</v>
      </c>
      <c r="C33" s="17" t="s">
        <v>561</v>
      </c>
      <c r="D33" s="50" t="n">
        <v>416500</v>
      </c>
      <c r="E33" s="15"/>
      <c r="F33" s="20" t="n">
        <f aca="false">D33-E33</f>
        <v>416500</v>
      </c>
    </row>
    <row r="34" customFormat="false" ht="15" hidden="false" customHeight="false" outlineLevel="0" collapsed="false">
      <c r="A34" s="133" t="n">
        <v>5</v>
      </c>
      <c r="B34" s="21" t="s">
        <v>562</v>
      </c>
      <c r="C34" s="17" t="s">
        <v>563</v>
      </c>
      <c r="D34" s="50" t="n">
        <v>416500</v>
      </c>
      <c r="E34" s="15"/>
      <c r="F34" s="20" t="n">
        <f aca="false">D34-E34</f>
        <v>416500</v>
      </c>
    </row>
    <row r="35" customFormat="false" ht="15" hidden="false" customHeight="false" outlineLevel="0" collapsed="false">
      <c r="A35" s="133" t="n">
        <v>6</v>
      </c>
      <c r="B35" s="21" t="s">
        <v>564</v>
      </c>
      <c r="C35" s="17" t="s">
        <v>565</v>
      </c>
      <c r="D35" s="50" t="n">
        <v>416500</v>
      </c>
      <c r="E35" s="15"/>
      <c r="F35" s="20" t="n">
        <f aca="false">D35-E35</f>
        <v>416500</v>
      </c>
    </row>
    <row r="36" customFormat="false" ht="15" hidden="false" customHeight="false" outlineLevel="0" collapsed="false">
      <c r="A36" s="133" t="n">
        <v>7</v>
      </c>
      <c r="B36" s="21" t="s">
        <v>179</v>
      </c>
      <c r="C36" s="17" t="s">
        <v>566</v>
      </c>
      <c r="D36" s="50" t="n">
        <v>416500</v>
      </c>
      <c r="E36" s="15"/>
      <c r="F36" s="20" t="n">
        <f aca="false">D36-E36</f>
        <v>416500</v>
      </c>
    </row>
    <row r="37" customFormat="false" ht="15" hidden="false" customHeight="false" outlineLevel="0" collapsed="false">
      <c r="A37" s="133" t="n">
        <v>8</v>
      </c>
      <c r="B37" s="21" t="s">
        <v>567</v>
      </c>
      <c r="C37" s="17" t="s">
        <v>568</v>
      </c>
      <c r="D37" s="50" t="n">
        <v>416500</v>
      </c>
      <c r="E37" s="15"/>
      <c r="F37" s="20" t="n">
        <f aca="false">D37-E37</f>
        <v>416500</v>
      </c>
    </row>
    <row r="38" customFormat="false" ht="15" hidden="false" customHeight="false" outlineLevel="0" collapsed="false">
      <c r="A38" s="133" t="n">
        <v>9</v>
      </c>
      <c r="B38" s="21" t="s">
        <v>569</v>
      </c>
      <c r="C38" s="17" t="s">
        <v>570</v>
      </c>
      <c r="D38" s="50" t="n">
        <v>416500</v>
      </c>
      <c r="E38" s="15"/>
      <c r="F38" s="20" t="n">
        <f aca="false">D38-E38</f>
        <v>416500</v>
      </c>
    </row>
    <row r="39" customFormat="false" ht="15" hidden="false" customHeight="false" outlineLevel="0" collapsed="false">
      <c r="A39" s="133" t="n">
        <v>10</v>
      </c>
      <c r="B39" s="21" t="s">
        <v>571</v>
      </c>
      <c r="C39" s="17" t="s">
        <v>572</v>
      </c>
      <c r="D39" s="50" t="n">
        <v>416500</v>
      </c>
      <c r="E39" s="15"/>
      <c r="F39" s="20" t="n">
        <f aca="false">D39-E39</f>
        <v>416500</v>
      </c>
    </row>
    <row r="40" customFormat="false" ht="15" hidden="false" customHeight="false" outlineLevel="0" collapsed="false">
      <c r="A40" s="133" t="n">
        <v>11</v>
      </c>
      <c r="B40" s="21" t="s">
        <v>573</v>
      </c>
      <c r="C40" s="17" t="s">
        <v>574</v>
      </c>
      <c r="D40" s="50" t="n">
        <v>416500</v>
      </c>
      <c r="E40" s="134"/>
      <c r="F40" s="20" t="n">
        <f aca="false">D40-E40</f>
        <v>416500</v>
      </c>
    </row>
    <row r="41" customFormat="false" ht="15" hidden="false" customHeight="false" outlineLevel="0" collapsed="false">
      <c r="A41" s="133" t="n">
        <v>12</v>
      </c>
      <c r="B41" s="21" t="s">
        <v>575</v>
      </c>
      <c r="C41" s="17" t="s">
        <v>576</v>
      </c>
      <c r="D41" s="50" t="n">
        <v>416500</v>
      </c>
      <c r="E41" s="84"/>
      <c r="F41" s="20" t="n">
        <f aca="false">D41-E41</f>
        <v>416500</v>
      </c>
    </row>
    <row r="42" customFormat="false" ht="15" hidden="false" customHeight="false" outlineLevel="0" collapsed="false">
      <c r="A42" s="133" t="n">
        <v>13</v>
      </c>
      <c r="B42" s="21" t="s">
        <v>577</v>
      </c>
      <c r="C42" s="17" t="s">
        <v>578</v>
      </c>
      <c r="D42" s="50" t="n">
        <v>416500</v>
      </c>
      <c r="E42" s="51"/>
      <c r="F42" s="20" t="n">
        <f aca="false">D42-E42</f>
        <v>416500</v>
      </c>
    </row>
    <row r="43" customFormat="false" ht="15" hidden="false" customHeight="false" outlineLevel="0" collapsed="false">
      <c r="A43" s="133" t="n">
        <v>14</v>
      </c>
      <c r="B43" s="21" t="s">
        <v>579</v>
      </c>
      <c r="C43" s="17" t="s">
        <v>580</v>
      </c>
      <c r="D43" s="50" t="n">
        <v>416500</v>
      </c>
      <c r="E43" s="15"/>
      <c r="F43" s="20" t="n">
        <f aca="false">D43-E43</f>
        <v>416500</v>
      </c>
    </row>
    <row r="44" customFormat="false" ht="15" hidden="false" customHeight="false" outlineLevel="0" collapsed="false">
      <c r="A44" s="133" t="n">
        <v>15</v>
      </c>
      <c r="B44" s="21" t="s">
        <v>546</v>
      </c>
      <c r="C44" s="17" t="s">
        <v>581</v>
      </c>
      <c r="D44" s="50" t="n">
        <v>416500</v>
      </c>
      <c r="E44" s="15"/>
      <c r="F44" s="20" t="n">
        <f aca="false">D44-E44</f>
        <v>416500</v>
      </c>
    </row>
    <row r="45" customFormat="false" ht="15" hidden="false" customHeight="false" outlineLevel="0" collapsed="false">
      <c r="A45" s="133" t="n">
        <v>16</v>
      </c>
      <c r="B45" s="21" t="s">
        <v>582</v>
      </c>
      <c r="C45" s="17" t="s">
        <v>583</v>
      </c>
      <c r="D45" s="50" t="n">
        <v>416500</v>
      </c>
      <c r="E45" s="51"/>
      <c r="F45" s="20" t="n">
        <f aca="false">D45-E45</f>
        <v>416500</v>
      </c>
    </row>
    <row r="46" customFormat="false" ht="15" hidden="false" customHeight="false" outlineLevel="0" collapsed="false">
      <c r="A46" s="133" t="n">
        <v>18</v>
      </c>
      <c r="B46" s="21" t="s">
        <v>64</v>
      </c>
      <c r="C46" s="17" t="s">
        <v>584</v>
      </c>
      <c r="D46" s="50" t="n">
        <v>416500</v>
      </c>
      <c r="E46" s="51"/>
      <c r="F46" s="20" t="n">
        <f aca="false">D46-E46</f>
        <v>416500</v>
      </c>
    </row>
    <row r="47" customFormat="false" ht="15" hidden="false" customHeight="false" outlineLevel="0" collapsed="false">
      <c r="A47" s="133" t="n">
        <v>19</v>
      </c>
      <c r="B47" s="21" t="s">
        <v>585</v>
      </c>
      <c r="C47" s="17" t="s">
        <v>586</v>
      </c>
      <c r="D47" s="50" t="n">
        <v>416500</v>
      </c>
      <c r="E47" s="51"/>
      <c r="F47" s="20" t="n">
        <f aca="false">D47-E47</f>
        <v>416500</v>
      </c>
    </row>
    <row r="48" customFormat="false" ht="15" hidden="false" customHeight="false" outlineLevel="0" collapsed="false">
      <c r="A48" s="133" t="n">
        <v>20</v>
      </c>
      <c r="B48" s="21" t="s">
        <v>587</v>
      </c>
      <c r="C48" s="17" t="s">
        <v>588</v>
      </c>
      <c r="D48" s="50" t="n">
        <v>416500</v>
      </c>
      <c r="E48" s="52"/>
      <c r="F48" s="20" t="n">
        <f aca="false">D48-E48</f>
        <v>416500</v>
      </c>
    </row>
    <row r="49" customFormat="false" ht="15" hidden="false" customHeight="false" outlineLevel="0" collapsed="false">
      <c r="A49" s="133" t="n">
        <v>21</v>
      </c>
      <c r="B49" s="21" t="s">
        <v>589</v>
      </c>
      <c r="C49" s="17" t="s">
        <v>590</v>
      </c>
      <c r="D49" s="50" t="n">
        <v>416500</v>
      </c>
      <c r="E49" s="52"/>
      <c r="F49" s="20" t="n">
        <f aca="false">D49-E49</f>
        <v>416500</v>
      </c>
    </row>
    <row r="50" customFormat="false" ht="15" hidden="false" customHeight="false" outlineLevel="0" collapsed="false">
      <c r="A50" s="133" t="n">
        <v>22</v>
      </c>
      <c r="B50" s="21" t="s">
        <v>591</v>
      </c>
      <c r="C50" s="17" t="s">
        <v>592</v>
      </c>
      <c r="D50" s="50" t="n">
        <v>416500</v>
      </c>
      <c r="E50" s="52"/>
      <c r="F50" s="20" t="n">
        <f aca="false">D50-E50</f>
        <v>416500</v>
      </c>
    </row>
    <row r="51" customFormat="false" ht="21.75" hidden="false" customHeight="true" outlineLevel="0" collapsed="false">
      <c r="A51" s="133" t="n">
        <v>23</v>
      </c>
      <c r="B51" s="21" t="s">
        <v>593</v>
      </c>
      <c r="C51" s="17" t="s">
        <v>594</v>
      </c>
      <c r="D51" s="50" t="n">
        <v>416500</v>
      </c>
      <c r="E51" s="52"/>
      <c r="F51" s="20" t="n">
        <f aca="false">D51-E51</f>
        <v>416500</v>
      </c>
    </row>
    <row r="52" customFormat="false" ht="21.75" hidden="false" customHeight="true" outlineLevel="0" collapsed="false">
      <c r="A52" s="133" t="n">
        <v>24</v>
      </c>
      <c r="B52" s="21" t="s">
        <v>595</v>
      </c>
      <c r="C52" s="17" t="s">
        <v>596</v>
      </c>
      <c r="D52" s="50" t="n">
        <v>416500</v>
      </c>
      <c r="E52" s="52"/>
      <c r="F52" s="20" t="n">
        <f aca="false">D52-E52</f>
        <v>416500</v>
      </c>
    </row>
    <row r="53" customFormat="false" ht="21.75" hidden="false" customHeight="true" outlineLevel="0" collapsed="false">
      <c r="A53" s="133" t="n">
        <v>25</v>
      </c>
      <c r="B53" s="21" t="s">
        <v>597</v>
      </c>
      <c r="C53" s="17" t="s">
        <v>598</v>
      </c>
      <c r="D53" s="50" t="n">
        <v>416500</v>
      </c>
      <c r="E53" s="52"/>
      <c r="F53" s="20" t="n">
        <f aca="false">D53-E53</f>
        <v>416500</v>
      </c>
    </row>
    <row r="54" customFormat="false" ht="21.75" hidden="false" customHeight="true" outlineLevel="0" collapsed="false">
      <c r="A54" s="133" t="n">
        <v>26</v>
      </c>
      <c r="B54" s="21" t="s">
        <v>599</v>
      </c>
      <c r="C54" s="17" t="s">
        <v>600</v>
      </c>
      <c r="D54" s="50" t="n">
        <v>416500</v>
      </c>
      <c r="E54" s="52"/>
      <c r="F54" s="20" t="n">
        <f aca="false">D54-E54</f>
        <v>416500</v>
      </c>
    </row>
    <row r="55" customFormat="false" ht="21.75" hidden="false" customHeight="true" outlineLevel="0" collapsed="false">
      <c r="A55" s="133" t="n">
        <v>28</v>
      </c>
      <c r="B55" s="21" t="s">
        <v>132</v>
      </c>
      <c r="C55" s="17" t="s">
        <v>601</v>
      </c>
      <c r="D55" s="50" t="n">
        <v>416500</v>
      </c>
      <c r="E55" s="52"/>
      <c r="F55" s="20" t="n">
        <f aca="false">D55-E55</f>
        <v>416500</v>
      </c>
    </row>
    <row r="56" customFormat="false" ht="15" hidden="false" customHeight="false" outlineLevel="0" collapsed="false">
      <c r="A56" s="133" t="n">
        <v>29</v>
      </c>
      <c r="B56" s="17" t="s">
        <v>602</v>
      </c>
      <c r="C56" s="17" t="s">
        <v>603</v>
      </c>
      <c r="D56" s="50" t="n">
        <v>416500</v>
      </c>
      <c r="E56" s="52"/>
      <c r="F56" s="20" t="n">
        <f aca="false">D56-E56</f>
        <v>416500</v>
      </c>
    </row>
    <row r="57" customFormat="false" ht="15" hidden="false" customHeight="false" outlineLevel="0" collapsed="false">
      <c r="A57" s="133" t="n">
        <v>30</v>
      </c>
      <c r="B57" s="17" t="s">
        <v>604</v>
      </c>
      <c r="C57" s="17" t="s">
        <v>605</v>
      </c>
      <c r="D57" s="50" t="n">
        <v>416500</v>
      </c>
      <c r="E57" s="52"/>
      <c r="F57" s="20" t="n">
        <f aca="false">D57-E57</f>
        <v>416500</v>
      </c>
    </row>
    <row r="58" customFormat="false" ht="17.35" hidden="false" customHeight="false" outlineLevel="0" collapsed="false">
      <c r="A58" s="23"/>
      <c r="B58" s="54"/>
      <c r="C58" s="55" t="s">
        <v>29</v>
      </c>
      <c r="D58" s="25" t="n">
        <f aca="false">SUM(D39:D57)</f>
        <v>7913500</v>
      </c>
      <c r="E58" s="26" t="n">
        <f aca="false">SUM(E38:E57)</f>
        <v>0</v>
      </c>
      <c r="F58" s="56" t="n">
        <f aca="false">D58-E58</f>
        <v>7913500</v>
      </c>
    </row>
    <row r="59" customFormat="false" ht="17.35" hidden="false" customHeight="false" outlineLevel="0" collapsed="false">
      <c r="A59" s="45"/>
      <c r="B59" s="45"/>
      <c r="C59" s="46"/>
      <c r="D59" s="47"/>
      <c r="E59" s="48"/>
      <c r="F59" s="57"/>
    </row>
    <row r="60" customFormat="false" ht="17.35" hidden="false" customHeight="false" outlineLevel="0" collapsed="false">
      <c r="A60" s="45"/>
      <c r="B60" s="45"/>
      <c r="C60" s="46"/>
      <c r="D60" s="47"/>
      <c r="E60" s="48"/>
      <c r="F60" s="57"/>
    </row>
    <row r="61" customFormat="false" ht="15" hidden="false" customHeight="false" outlineLevel="0" collapsed="false">
      <c r="A61" s="135"/>
      <c r="B61" s="135"/>
      <c r="E61" s="1"/>
    </row>
    <row r="62" customFormat="false" ht="27" hidden="false" customHeight="true" outlineLevel="0" collapsed="false">
      <c r="A62" s="2"/>
      <c r="B62" s="129" t="s">
        <v>0</v>
      </c>
      <c r="C62" s="129"/>
      <c r="D62" s="129"/>
      <c r="E62" s="129"/>
      <c r="F62" s="129"/>
    </row>
    <row r="63" customFormat="false" ht="17.35" hidden="false" customHeight="false" outlineLevel="0" collapsed="false">
      <c r="A63" s="61"/>
      <c r="B63" s="61"/>
      <c r="E63" s="1"/>
    </row>
    <row r="64" customFormat="false" ht="15" hidden="false" customHeight="false" outlineLevel="0" collapsed="false">
      <c r="A64" s="2"/>
      <c r="B64" s="2"/>
      <c r="E64" s="1"/>
    </row>
    <row r="65" customFormat="false" ht="17.25" hidden="false" customHeight="false" outlineLevel="0" collapsed="false">
      <c r="A65" s="2"/>
      <c r="B65" s="2"/>
      <c r="C65" s="5" t="s">
        <v>136</v>
      </c>
      <c r="E65" s="1"/>
    </row>
    <row r="66" customFormat="false" ht="15" hidden="false" customHeight="false" outlineLevel="0" collapsed="false">
      <c r="A66" s="2"/>
      <c r="B66" s="2"/>
      <c r="E66" s="6" t="s">
        <v>537</v>
      </c>
    </row>
    <row r="67" customFormat="false" ht="15" hidden="false" customHeight="false" outlineLevel="0" collapsed="false">
      <c r="A67" s="2"/>
      <c r="B67" s="2"/>
      <c r="E67" s="1"/>
    </row>
    <row r="68" customFormat="false" ht="29.25" hidden="false" customHeight="true" outlineLevel="0" collapsed="false">
      <c r="A68" s="31" t="s">
        <v>3</v>
      </c>
      <c r="B68" s="31" t="s">
        <v>4</v>
      </c>
      <c r="C68" s="62" t="s">
        <v>137</v>
      </c>
      <c r="D68" s="33" t="s">
        <v>6</v>
      </c>
      <c r="E68" s="34" t="s">
        <v>7</v>
      </c>
      <c r="F68" s="35" t="s">
        <v>8</v>
      </c>
    </row>
    <row r="69" customFormat="false" ht="41.25" hidden="false" customHeight="true" outlineLevel="0" collapsed="false">
      <c r="A69" s="136" t="n">
        <v>1</v>
      </c>
      <c r="B69" s="107" t="s">
        <v>606</v>
      </c>
      <c r="C69" s="17" t="s">
        <v>607</v>
      </c>
      <c r="D69" s="18" t="n">
        <v>416500</v>
      </c>
      <c r="E69" s="53"/>
      <c r="F69" s="20" t="n">
        <f aca="false">D69-E69</f>
        <v>416500</v>
      </c>
    </row>
    <row r="70" customFormat="false" ht="25.5" hidden="false" customHeight="true" outlineLevel="0" collapsed="false">
      <c r="A70" s="92" t="n">
        <v>2</v>
      </c>
      <c r="B70" s="107" t="s">
        <v>608</v>
      </c>
      <c r="C70" s="17" t="s">
        <v>609</v>
      </c>
      <c r="D70" s="18" t="n">
        <v>416500</v>
      </c>
      <c r="E70" s="53"/>
      <c r="F70" s="20" t="n">
        <f aca="false">D70-E70</f>
        <v>416500</v>
      </c>
    </row>
    <row r="71" customFormat="false" ht="15" hidden="false" customHeight="false" outlineLevel="0" collapsed="false">
      <c r="A71" s="92" t="n">
        <v>3</v>
      </c>
      <c r="B71" s="107" t="s">
        <v>610</v>
      </c>
      <c r="C71" s="17" t="s">
        <v>611</v>
      </c>
      <c r="D71" s="18" t="n">
        <v>416500</v>
      </c>
      <c r="E71" s="53"/>
      <c r="F71" s="20" t="n">
        <f aca="false">D71-E71</f>
        <v>416500</v>
      </c>
    </row>
    <row r="72" customFormat="false" ht="15" hidden="false" customHeight="false" outlineLevel="0" collapsed="false">
      <c r="A72" s="136" t="n">
        <v>4</v>
      </c>
      <c r="B72" s="107" t="s">
        <v>612</v>
      </c>
      <c r="C72" s="17" t="s">
        <v>362</v>
      </c>
      <c r="D72" s="18" t="n">
        <v>416500</v>
      </c>
      <c r="E72" s="53"/>
      <c r="F72" s="20" t="n">
        <f aca="false">D72-E72</f>
        <v>416500</v>
      </c>
    </row>
    <row r="73" customFormat="false" ht="15" hidden="false" customHeight="false" outlineLevel="0" collapsed="false">
      <c r="A73" s="92" t="n">
        <v>5</v>
      </c>
      <c r="B73" s="107" t="s">
        <v>613</v>
      </c>
      <c r="C73" s="17" t="s">
        <v>614</v>
      </c>
      <c r="D73" s="18" t="n">
        <v>416500</v>
      </c>
      <c r="E73" s="53"/>
      <c r="F73" s="20" t="n">
        <f aca="false">D73-E73</f>
        <v>416500</v>
      </c>
    </row>
    <row r="74" customFormat="false" ht="15" hidden="false" customHeight="false" outlineLevel="0" collapsed="false">
      <c r="A74" s="92" t="n">
        <v>6</v>
      </c>
      <c r="B74" s="107" t="s">
        <v>577</v>
      </c>
      <c r="C74" s="17" t="s">
        <v>615</v>
      </c>
      <c r="D74" s="18" t="n">
        <v>416500</v>
      </c>
      <c r="E74" s="53"/>
      <c r="F74" s="20" t="n">
        <f aca="false">D74-E74</f>
        <v>416500</v>
      </c>
    </row>
    <row r="75" customFormat="false" ht="15" hidden="false" customHeight="false" outlineLevel="0" collapsed="false">
      <c r="A75" s="136" t="n">
        <v>7</v>
      </c>
      <c r="B75" s="107" t="s">
        <v>616</v>
      </c>
      <c r="C75" s="17" t="s">
        <v>617</v>
      </c>
      <c r="D75" s="18" t="n">
        <v>416500</v>
      </c>
      <c r="E75" s="53"/>
      <c r="F75" s="20" t="n">
        <f aca="false">D75-E75</f>
        <v>416500</v>
      </c>
    </row>
    <row r="76" customFormat="false" ht="15" hidden="false" customHeight="false" outlineLevel="0" collapsed="false">
      <c r="A76" s="92" t="n">
        <v>8</v>
      </c>
      <c r="B76" s="107" t="s">
        <v>618</v>
      </c>
      <c r="C76" s="17" t="s">
        <v>619</v>
      </c>
      <c r="D76" s="18" t="n">
        <v>416500</v>
      </c>
      <c r="E76" s="53"/>
      <c r="F76" s="20" t="n">
        <f aca="false">D76-E76</f>
        <v>416500</v>
      </c>
    </row>
    <row r="77" customFormat="false" ht="15" hidden="false" customHeight="false" outlineLevel="0" collapsed="false">
      <c r="A77" s="92" t="n">
        <v>9</v>
      </c>
      <c r="B77" s="107" t="s">
        <v>620</v>
      </c>
      <c r="C77" s="17" t="s">
        <v>621</v>
      </c>
      <c r="D77" s="18" t="n">
        <v>416500</v>
      </c>
      <c r="E77" s="53"/>
      <c r="F77" s="20" t="n">
        <f aca="false">D77-E77</f>
        <v>416500</v>
      </c>
    </row>
    <row r="78" customFormat="false" ht="15" hidden="false" customHeight="false" outlineLevel="0" collapsed="false">
      <c r="A78" s="136" t="n">
        <v>10</v>
      </c>
      <c r="B78" s="107" t="s">
        <v>622</v>
      </c>
      <c r="C78" s="17" t="s">
        <v>623</v>
      </c>
      <c r="D78" s="18" t="n">
        <v>416500</v>
      </c>
      <c r="E78" s="53"/>
      <c r="F78" s="20" t="n">
        <f aca="false">D78-E78</f>
        <v>416500</v>
      </c>
    </row>
    <row r="79" customFormat="false" ht="15" hidden="false" customHeight="false" outlineLevel="0" collapsed="false">
      <c r="A79" s="92" t="n">
        <v>11</v>
      </c>
      <c r="B79" s="107" t="s">
        <v>624</v>
      </c>
      <c r="C79" s="17" t="s">
        <v>625</v>
      </c>
      <c r="D79" s="18" t="n">
        <v>416500</v>
      </c>
      <c r="E79" s="53"/>
      <c r="F79" s="20" t="n">
        <f aca="false">D79-E79</f>
        <v>416500</v>
      </c>
    </row>
    <row r="80" customFormat="false" ht="15" hidden="false" customHeight="false" outlineLevel="0" collapsed="false">
      <c r="A80" s="92" t="n">
        <v>12</v>
      </c>
      <c r="B80" s="107" t="s">
        <v>626</v>
      </c>
      <c r="C80" s="17" t="s">
        <v>627</v>
      </c>
      <c r="D80" s="18" t="n">
        <v>416500</v>
      </c>
      <c r="E80" s="53"/>
      <c r="F80" s="20" t="n">
        <f aca="false">D80-E80</f>
        <v>416500</v>
      </c>
    </row>
    <row r="81" customFormat="false" ht="15" hidden="false" customHeight="false" outlineLevel="0" collapsed="false">
      <c r="A81" s="137" t="n">
        <v>13</v>
      </c>
      <c r="B81" s="138" t="s">
        <v>628</v>
      </c>
      <c r="C81" s="108" t="s">
        <v>629</v>
      </c>
      <c r="D81" s="139" t="n">
        <v>416500</v>
      </c>
      <c r="E81" s="110"/>
      <c r="F81" s="140" t="n">
        <f aca="false">D81-E81</f>
        <v>416500</v>
      </c>
    </row>
    <row r="82" customFormat="false" ht="17.35" hidden="false" customHeight="false" outlineLevel="0" collapsed="false">
      <c r="A82" s="141"/>
      <c r="B82" s="142"/>
      <c r="C82" s="143" t="s">
        <v>29</v>
      </c>
      <c r="D82" s="144" t="n">
        <f aca="false">SUM(D69:D81)</f>
        <v>5414500</v>
      </c>
      <c r="E82" s="145" t="n">
        <f aca="false">SUM(E69:E81)</f>
        <v>0</v>
      </c>
      <c r="F82" s="146" t="n">
        <f aca="false">SUM(F69:F81)</f>
        <v>5414500</v>
      </c>
    </row>
    <row r="83" customFormat="false" ht="17.35" hidden="false" customHeight="false" outlineLevel="0" collapsed="false">
      <c r="A83" s="45"/>
      <c r="B83" s="45"/>
      <c r="C83" s="46"/>
      <c r="D83" s="47"/>
      <c r="E83" s="48"/>
      <c r="F83" s="68"/>
    </row>
    <row r="84" customFormat="false" ht="17.35" hidden="false" customHeight="false" outlineLevel="0" collapsed="false">
      <c r="A84" s="45"/>
      <c r="B84" s="45"/>
      <c r="C84" s="46"/>
      <c r="D84" s="47"/>
      <c r="E84" s="48"/>
      <c r="F84" s="68"/>
    </row>
    <row r="85" customFormat="false" ht="17.35" hidden="false" customHeight="false" outlineLevel="0" collapsed="false">
      <c r="A85" s="45"/>
      <c r="B85" s="45"/>
      <c r="C85" s="46"/>
      <c r="D85" s="47"/>
      <c r="E85" s="48"/>
      <c r="F85" s="68"/>
    </row>
    <row r="86" customFormat="false" ht="17.35" hidden="false" customHeight="false" outlineLevel="0" collapsed="false">
      <c r="A86" s="45"/>
      <c r="B86" s="45"/>
      <c r="C86" s="46"/>
      <c r="D86" s="47"/>
      <c r="E86" s="48"/>
      <c r="F86" s="68"/>
    </row>
    <row r="87" customFormat="false" ht="17.35" hidden="false" customHeight="false" outlineLevel="0" collapsed="false">
      <c r="C87" s="147" t="s">
        <v>0</v>
      </c>
      <c r="E87" s="1"/>
    </row>
    <row r="88" customFormat="false" ht="15" hidden="false" customHeight="false" outlineLevel="0" collapsed="false">
      <c r="A88" s="2"/>
      <c r="B88" s="2"/>
      <c r="E88" s="1"/>
    </row>
    <row r="89" customFormat="false" ht="15" hidden="false" customHeight="false" outlineLevel="0" collapsed="false">
      <c r="A89" s="2"/>
      <c r="B89" s="2"/>
      <c r="E89" s="1"/>
    </row>
    <row r="90" customFormat="false" ht="17.25" hidden="false" customHeight="false" outlineLevel="0" collapsed="false">
      <c r="A90" s="2"/>
      <c r="B90" s="29" t="s">
        <v>630</v>
      </c>
      <c r="C90" s="29"/>
      <c r="D90" s="29"/>
      <c r="E90" s="29"/>
      <c r="F90" s="29"/>
    </row>
    <row r="91" customFormat="false" ht="15" hidden="false" customHeight="false" outlineLevel="0" collapsed="false">
      <c r="A91" s="2"/>
      <c r="B91" s="2"/>
      <c r="E91" s="1"/>
      <c r="F91" s="6" t="s">
        <v>537</v>
      </c>
    </row>
    <row r="92" customFormat="false" ht="8.25" hidden="false" customHeight="true" outlineLevel="0" collapsed="false">
      <c r="A92" s="2"/>
      <c r="B92" s="2"/>
      <c r="E92" s="1"/>
    </row>
    <row r="93" customFormat="false" ht="22.5" hidden="false" customHeight="true" outlineLevel="0" collapsed="false">
      <c r="A93" s="7" t="s">
        <v>3</v>
      </c>
      <c r="B93" s="31" t="s">
        <v>4</v>
      </c>
      <c r="C93" s="7" t="s">
        <v>207</v>
      </c>
      <c r="D93" s="9" t="s">
        <v>6</v>
      </c>
      <c r="E93" s="10" t="s">
        <v>7</v>
      </c>
      <c r="F93" s="103" t="s">
        <v>8</v>
      </c>
    </row>
    <row r="94" customFormat="false" ht="15" hidden="false" customHeight="false" outlineLevel="0" collapsed="false">
      <c r="A94" s="36" t="n">
        <v>1</v>
      </c>
      <c r="B94" s="17" t="s">
        <v>631</v>
      </c>
      <c r="C94" s="17" t="s">
        <v>632</v>
      </c>
      <c r="D94" s="105" t="n">
        <v>416500</v>
      </c>
      <c r="E94" s="15"/>
      <c r="F94" s="106" t="n">
        <f aca="false">D94-E94</f>
        <v>416500</v>
      </c>
    </row>
    <row r="95" customFormat="false" ht="15" hidden="false" customHeight="false" outlineLevel="0" collapsed="false">
      <c r="A95" s="36" t="n">
        <v>2</v>
      </c>
      <c r="B95" s="17" t="s">
        <v>633</v>
      </c>
      <c r="C95" s="17" t="s">
        <v>634</v>
      </c>
      <c r="D95" s="50" t="n">
        <v>416500</v>
      </c>
      <c r="E95" s="15"/>
      <c r="F95" s="20" t="n">
        <f aca="false">D95-E95</f>
        <v>416500</v>
      </c>
    </row>
    <row r="96" customFormat="false" ht="15" hidden="false" customHeight="false" outlineLevel="0" collapsed="false">
      <c r="A96" s="36" t="n">
        <v>3</v>
      </c>
      <c r="B96" s="17" t="s">
        <v>635</v>
      </c>
      <c r="C96" s="17" t="s">
        <v>636</v>
      </c>
      <c r="D96" s="50" t="n">
        <v>416500</v>
      </c>
      <c r="E96" s="15"/>
      <c r="F96" s="20" t="n">
        <f aca="false">D96-E96</f>
        <v>416500</v>
      </c>
    </row>
    <row r="97" customFormat="false" ht="20.25" hidden="false" customHeight="true" outlineLevel="0" collapsed="false">
      <c r="A97" s="36" t="n">
        <v>4</v>
      </c>
      <c r="B97" s="148" t="s">
        <v>349</v>
      </c>
      <c r="C97" s="148" t="s">
        <v>637</v>
      </c>
      <c r="D97" s="149" t="n">
        <v>416500</v>
      </c>
      <c r="E97" s="150"/>
      <c r="F97" s="151" t="n">
        <f aca="false">D97-E97</f>
        <v>416500</v>
      </c>
    </row>
    <row r="98" customFormat="false" ht="23.25" hidden="false" customHeight="true" outlineLevel="0" collapsed="false">
      <c r="A98" s="36" t="n">
        <v>5</v>
      </c>
      <c r="B98" s="17" t="s">
        <v>638</v>
      </c>
      <c r="C98" s="17" t="s">
        <v>639</v>
      </c>
      <c r="D98" s="53" t="n">
        <v>416500</v>
      </c>
      <c r="E98" s="83"/>
      <c r="F98" s="19" t="n">
        <f aca="false">D98-E98</f>
        <v>416500</v>
      </c>
    </row>
    <row r="99" customFormat="false" ht="15" hidden="false" customHeight="false" outlineLevel="0" collapsed="false">
      <c r="A99" s="36" t="n">
        <v>6</v>
      </c>
      <c r="B99" s="17" t="s">
        <v>640</v>
      </c>
      <c r="C99" s="17" t="s">
        <v>641</v>
      </c>
      <c r="D99" s="50" t="n">
        <v>416500</v>
      </c>
      <c r="E99" s="15"/>
      <c r="F99" s="20" t="n">
        <f aca="false">D99-E99</f>
        <v>416500</v>
      </c>
    </row>
    <row r="100" customFormat="false" ht="15" hidden="false" customHeight="false" outlineLevel="0" collapsed="false">
      <c r="A100" s="36" t="n">
        <v>7</v>
      </c>
      <c r="B100" s="17" t="s">
        <v>642</v>
      </c>
      <c r="C100" s="17" t="s">
        <v>643</v>
      </c>
      <c r="D100" s="50" t="n">
        <v>416500</v>
      </c>
      <c r="E100" s="15"/>
      <c r="F100" s="20" t="n">
        <f aca="false">D100-E100</f>
        <v>416500</v>
      </c>
    </row>
    <row r="101" customFormat="false" ht="15" hidden="false" customHeight="false" outlineLevel="0" collapsed="false">
      <c r="A101" s="36" t="n">
        <v>8</v>
      </c>
      <c r="B101" s="17" t="s">
        <v>644</v>
      </c>
      <c r="C101" s="17" t="s">
        <v>645</v>
      </c>
      <c r="D101" s="53" t="n">
        <v>416500</v>
      </c>
      <c r="E101" s="83"/>
      <c r="F101" s="19" t="n">
        <f aca="false">D101-E101</f>
        <v>416500</v>
      </c>
    </row>
    <row r="102" customFormat="false" ht="15" hidden="false" customHeight="false" outlineLevel="0" collapsed="false">
      <c r="A102" s="36" t="n">
        <v>9</v>
      </c>
      <c r="B102" s="17" t="s">
        <v>646</v>
      </c>
      <c r="C102" s="17" t="s">
        <v>647</v>
      </c>
      <c r="D102" s="50" t="n">
        <v>416500</v>
      </c>
      <c r="E102" s="84"/>
      <c r="F102" s="20" t="n">
        <f aca="false">D102-E102</f>
        <v>416500</v>
      </c>
    </row>
    <row r="103" customFormat="false" ht="27" hidden="false" customHeight="true" outlineLevel="0" collapsed="false">
      <c r="A103" s="152" t="n">
        <v>10</v>
      </c>
      <c r="B103" s="108" t="s">
        <v>648</v>
      </c>
      <c r="C103" s="108" t="s">
        <v>649</v>
      </c>
      <c r="D103" s="153" t="n">
        <v>416500</v>
      </c>
      <c r="E103" s="109"/>
      <c r="F103" s="140" t="n">
        <f aca="false">D103-E103</f>
        <v>416500</v>
      </c>
    </row>
    <row r="104" customFormat="false" ht="17.35" hidden="false" customHeight="false" outlineLevel="0" collapsed="false">
      <c r="A104" s="141"/>
      <c r="B104" s="154"/>
      <c r="C104" s="155" t="s">
        <v>29</v>
      </c>
      <c r="D104" s="144" t="n">
        <f aca="false">SUM(D95:D103)</f>
        <v>3748500</v>
      </c>
      <c r="E104" s="145" t="n">
        <f aca="false">SUM(E95:E103)</f>
        <v>0</v>
      </c>
      <c r="F104" s="146" t="n">
        <f aca="false">D104-E104</f>
        <v>3748500</v>
      </c>
    </row>
    <row r="105" customFormat="false" ht="17.35" hidden="false" customHeight="false" outlineLevel="0" collapsed="false">
      <c r="A105" s="45"/>
      <c r="B105" s="45"/>
      <c r="C105" s="46"/>
      <c r="D105" s="47"/>
      <c r="E105" s="48"/>
      <c r="F105" s="68"/>
    </row>
    <row r="106" customFormat="false" ht="17.35" hidden="false" customHeight="false" outlineLevel="0" collapsed="false">
      <c r="A106" s="45"/>
      <c r="B106" s="45"/>
      <c r="C106" s="46"/>
      <c r="D106" s="47"/>
      <c r="E106" s="48"/>
      <c r="F106" s="68"/>
    </row>
    <row r="107" customFormat="false" ht="15" hidden="false" customHeight="false" outlineLevel="0" collapsed="false">
      <c r="E107" s="1"/>
    </row>
    <row r="113" customFormat="false" ht="15" hidden="false" customHeight="false" outlineLevel="0" collapsed="false">
      <c r="O113" s="0" t="s">
        <v>650</v>
      </c>
    </row>
  </sheetData>
  <mergeCells count="4">
    <mergeCell ref="B7:F7"/>
    <mergeCell ref="B24:F24"/>
    <mergeCell ref="B62:F62"/>
    <mergeCell ref="B90:F9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267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I106" activeCellId="0" sqref="I106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45.85"/>
    <col collapsed="false" customWidth="true" hidden="false" outlineLevel="0" max="3" min="3" style="0" width="14.86"/>
    <col collapsed="false" customWidth="true" hidden="false" outlineLevel="0" max="4" min="4" style="0" width="14.57"/>
    <col collapsed="false" customWidth="true" hidden="false" outlineLevel="0" max="5" min="5" style="0" width="14.43"/>
    <col collapsed="false" customWidth="true" hidden="false" outlineLevel="0" max="9" min="9" style="0" width="19.29"/>
  </cols>
  <sheetData>
    <row r="2" customFormat="false" ht="17.35" hidden="false" customHeight="false" outlineLevel="0" collapsed="false">
      <c r="B2" s="117" t="s">
        <v>651</v>
      </c>
    </row>
    <row r="3" customFormat="false" ht="15" hidden="false" customHeight="false" outlineLevel="0" collapsed="false">
      <c r="B3" s="156" t="s">
        <v>652</v>
      </c>
    </row>
    <row r="4" customFormat="false" ht="15" hidden="false" customHeight="false" outlineLevel="0" collapsed="false">
      <c r="B4" s="157" t="s">
        <v>653</v>
      </c>
    </row>
    <row r="7" customFormat="false" ht="15" hidden="false" customHeight="false" outlineLevel="0" collapsed="false">
      <c r="A7" s="158" t="s">
        <v>3</v>
      </c>
      <c r="B7" s="159" t="s">
        <v>654</v>
      </c>
      <c r="C7" s="33" t="s">
        <v>6</v>
      </c>
      <c r="D7" s="160" t="s">
        <v>7</v>
      </c>
      <c r="E7" s="161" t="s">
        <v>8</v>
      </c>
    </row>
    <row r="8" customFormat="false" ht="15" hidden="false" customHeight="false" outlineLevel="0" collapsed="false">
      <c r="A8" s="162" t="n">
        <v>1</v>
      </c>
      <c r="B8" s="163" t="s">
        <v>655</v>
      </c>
      <c r="C8" s="164" t="n">
        <v>415000</v>
      </c>
      <c r="D8" s="164"/>
      <c r="E8" s="165" t="n">
        <f aca="false">C8-D8</f>
        <v>415000</v>
      </c>
    </row>
    <row r="9" customFormat="false" ht="15" hidden="false" customHeight="false" outlineLevel="0" collapsed="false">
      <c r="A9" s="162" t="n">
        <v>2</v>
      </c>
      <c r="B9" s="166" t="s">
        <v>656</v>
      </c>
      <c r="C9" s="164" t="n">
        <v>415000</v>
      </c>
      <c r="D9" s="164"/>
      <c r="E9" s="165" t="n">
        <f aca="false">C9-D9</f>
        <v>415000</v>
      </c>
    </row>
    <row r="10" customFormat="false" ht="15" hidden="false" customHeight="false" outlineLevel="0" collapsed="false">
      <c r="A10" s="162" t="n">
        <v>3</v>
      </c>
      <c r="B10" s="163" t="s">
        <v>657</v>
      </c>
      <c r="C10" s="164" t="n">
        <v>415000</v>
      </c>
      <c r="D10" s="164"/>
      <c r="E10" s="165" t="n">
        <f aca="false">C10-D10</f>
        <v>415000</v>
      </c>
    </row>
    <row r="11" customFormat="false" ht="15" hidden="false" customHeight="false" outlineLevel="0" collapsed="false">
      <c r="A11" s="162" t="n">
        <v>4</v>
      </c>
      <c r="B11" s="163" t="s">
        <v>658</v>
      </c>
      <c r="C11" s="164" t="n">
        <v>415000</v>
      </c>
      <c r="D11" s="164" t="n">
        <v>415000</v>
      </c>
      <c r="E11" s="165" t="n">
        <f aca="false">C11-D11</f>
        <v>0</v>
      </c>
    </row>
    <row r="12" customFormat="false" ht="15" hidden="false" customHeight="false" outlineLevel="0" collapsed="false">
      <c r="A12" s="162" t="n">
        <v>5</v>
      </c>
      <c r="B12" s="163" t="s">
        <v>659</v>
      </c>
      <c r="C12" s="164" t="n">
        <v>415000</v>
      </c>
      <c r="D12" s="164"/>
      <c r="E12" s="165" t="n">
        <f aca="false">C12-D12</f>
        <v>415000</v>
      </c>
    </row>
    <row r="13" customFormat="false" ht="15" hidden="false" customHeight="false" outlineLevel="0" collapsed="false">
      <c r="A13" s="162" t="n">
        <v>6</v>
      </c>
      <c r="B13" s="163" t="s">
        <v>660</v>
      </c>
      <c r="C13" s="164" t="n">
        <v>415000</v>
      </c>
      <c r="D13" s="164"/>
      <c r="E13" s="165" t="n">
        <f aca="false">C13-D13</f>
        <v>415000</v>
      </c>
    </row>
    <row r="14" customFormat="false" ht="15" hidden="false" customHeight="false" outlineLevel="0" collapsed="false">
      <c r="A14" s="162" t="n">
        <v>7</v>
      </c>
      <c r="B14" s="163" t="s">
        <v>661</v>
      </c>
      <c r="C14" s="164" t="n">
        <v>415000</v>
      </c>
      <c r="D14" s="164"/>
      <c r="E14" s="165" t="n">
        <f aca="false">C14-D14</f>
        <v>415000</v>
      </c>
    </row>
    <row r="15" customFormat="false" ht="15" hidden="false" customHeight="false" outlineLevel="0" collapsed="false">
      <c r="A15" s="162" t="n">
        <v>8</v>
      </c>
      <c r="B15" s="163" t="s">
        <v>662</v>
      </c>
      <c r="C15" s="164" t="n">
        <v>415000</v>
      </c>
      <c r="D15" s="164"/>
      <c r="E15" s="165" t="n">
        <f aca="false">C15-D15</f>
        <v>415000</v>
      </c>
    </row>
    <row r="16" customFormat="false" ht="15" hidden="false" customHeight="false" outlineLevel="0" collapsed="false">
      <c r="A16" s="162" t="n">
        <v>9</v>
      </c>
      <c r="B16" s="163" t="s">
        <v>663</v>
      </c>
      <c r="C16" s="164" t="n">
        <v>415000</v>
      </c>
      <c r="D16" s="164" t="n">
        <v>415000</v>
      </c>
      <c r="E16" s="165" t="n">
        <f aca="false">C16-D16</f>
        <v>0</v>
      </c>
    </row>
    <row r="17" customFormat="false" ht="15" hidden="false" customHeight="false" outlineLevel="0" collapsed="false">
      <c r="A17" s="162" t="n">
        <v>10</v>
      </c>
      <c r="B17" s="163" t="s">
        <v>664</v>
      </c>
      <c r="C17" s="164" t="n">
        <v>415000</v>
      </c>
      <c r="D17" s="164"/>
      <c r="E17" s="165" t="n">
        <f aca="false">C17-D17</f>
        <v>415000</v>
      </c>
    </row>
    <row r="18" customFormat="false" ht="15" hidden="false" customHeight="false" outlineLevel="0" collapsed="false">
      <c r="A18" s="162" t="n">
        <v>11</v>
      </c>
      <c r="B18" s="163" t="s">
        <v>665</v>
      </c>
      <c r="C18" s="164" t="n">
        <v>415000</v>
      </c>
      <c r="D18" s="164"/>
      <c r="E18" s="165" t="n">
        <f aca="false">C18-D18</f>
        <v>415000</v>
      </c>
    </row>
    <row r="19" customFormat="false" ht="15" hidden="false" customHeight="false" outlineLevel="0" collapsed="false">
      <c r="A19" s="162" t="n">
        <v>12</v>
      </c>
      <c r="B19" s="163" t="s">
        <v>666</v>
      </c>
      <c r="C19" s="164" t="n">
        <v>415000</v>
      </c>
      <c r="D19" s="164"/>
      <c r="E19" s="165" t="n">
        <f aca="false">C19-D19</f>
        <v>415000</v>
      </c>
    </row>
    <row r="20" customFormat="false" ht="15" hidden="false" customHeight="false" outlineLevel="0" collapsed="false">
      <c r="A20" s="162" t="n">
        <v>13</v>
      </c>
      <c r="B20" s="163" t="s">
        <v>667</v>
      </c>
      <c r="C20" s="164" t="n">
        <v>415000</v>
      </c>
      <c r="D20" s="164"/>
      <c r="E20" s="165" t="n">
        <f aca="false">C20-D20</f>
        <v>415000</v>
      </c>
    </row>
    <row r="21" customFormat="false" ht="15" hidden="false" customHeight="false" outlineLevel="0" collapsed="false">
      <c r="A21" s="162" t="n">
        <v>14</v>
      </c>
      <c r="B21" s="163" t="s">
        <v>668</v>
      </c>
      <c r="C21" s="164" t="n">
        <v>415000</v>
      </c>
      <c r="D21" s="164"/>
      <c r="E21" s="165" t="n">
        <f aca="false">C21-D21</f>
        <v>415000</v>
      </c>
    </row>
    <row r="22" customFormat="false" ht="15" hidden="false" customHeight="false" outlineLevel="0" collapsed="false">
      <c r="A22" s="162" t="n">
        <v>15</v>
      </c>
      <c r="B22" s="163" t="s">
        <v>669</v>
      </c>
      <c r="C22" s="164" t="n">
        <v>415000</v>
      </c>
      <c r="D22" s="164"/>
      <c r="E22" s="165" t="n">
        <f aca="false">C22-D22</f>
        <v>415000</v>
      </c>
    </row>
    <row r="23" customFormat="false" ht="15" hidden="false" customHeight="false" outlineLevel="0" collapsed="false">
      <c r="A23" s="162" t="n">
        <v>16</v>
      </c>
      <c r="B23" s="163" t="s">
        <v>670</v>
      </c>
      <c r="C23" s="164" t="n">
        <v>415000</v>
      </c>
      <c r="D23" s="164"/>
      <c r="E23" s="165" t="n">
        <f aca="false">C23-D23</f>
        <v>415000</v>
      </c>
    </row>
    <row r="24" customFormat="false" ht="15" hidden="false" customHeight="false" outlineLevel="0" collapsed="false">
      <c r="A24" s="162" t="n">
        <v>17</v>
      </c>
      <c r="B24" s="167" t="s">
        <v>671</v>
      </c>
      <c r="C24" s="164" t="n">
        <v>415000</v>
      </c>
      <c r="D24" s="168"/>
      <c r="E24" s="169" t="n">
        <f aca="false">C24-D24</f>
        <v>415000</v>
      </c>
    </row>
    <row r="25" customFormat="false" ht="15" hidden="false" customHeight="false" outlineLevel="0" collapsed="false">
      <c r="A25" s="162" t="n">
        <v>18</v>
      </c>
      <c r="B25" s="163" t="s">
        <v>672</v>
      </c>
      <c r="C25" s="164" t="n">
        <v>415000</v>
      </c>
      <c r="D25" s="164"/>
      <c r="E25" s="165" t="n">
        <f aca="false">C25-D25</f>
        <v>415000</v>
      </c>
    </row>
    <row r="26" customFormat="false" ht="15" hidden="false" customHeight="false" outlineLevel="0" collapsed="false">
      <c r="A26" s="162" t="n">
        <v>19</v>
      </c>
      <c r="B26" s="163" t="s">
        <v>673</v>
      </c>
      <c r="C26" s="164" t="n">
        <v>415000</v>
      </c>
      <c r="D26" s="164"/>
      <c r="E26" s="165" t="n">
        <f aca="false">C26-D26</f>
        <v>415000</v>
      </c>
    </row>
    <row r="27" customFormat="false" ht="15" hidden="false" customHeight="false" outlineLevel="0" collapsed="false">
      <c r="A27" s="162" t="n">
        <v>21</v>
      </c>
      <c r="B27" s="163" t="s">
        <v>674</v>
      </c>
      <c r="C27" s="164" t="n">
        <v>415000</v>
      </c>
      <c r="D27" s="164"/>
      <c r="E27" s="165" t="n">
        <f aca="false">C27-D27</f>
        <v>415000</v>
      </c>
    </row>
    <row r="28" customFormat="false" ht="15" hidden="false" customHeight="false" outlineLevel="0" collapsed="false">
      <c r="A28" s="162" t="n">
        <v>22</v>
      </c>
      <c r="B28" s="163" t="s">
        <v>675</v>
      </c>
      <c r="C28" s="164" t="n">
        <v>415000</v>
      </c>
      <c r="D28" s="164"/>
      <c r="E28" s="165" t="n">
        <f aca="false">C28-D28</f>
        <v>415000</v>
      </c>
    </row>
    <row r="29" customFormat="false" ht="15" hidden="false" customHeight="false" outlineLevel="0" collapsed="false">
      <c r="A29" s="162" t="n">
        <v>23</v>
      </c>
      <c r="B29" s="163" t="s">
        <v>676</v>
      </c>
      <c r="C29" s="164" t="n">
        <v>415000</v>
      </c>
      <c r="D29" s="164"/>
      <c r="E29" s="165" t="n">
        <f aca="false">C29-D29</f>
        <v>415000</v>
      </c>
    </row>
    <row r="30" customFormat="false" ht="15" hidden="false" customHeight="false" outlineLevel="0" collapsed="false">
      <c r="A30" s="162" t="n">
        <v>24</v>
      </c>
      <c r="B30" s="163" t="s">
        <v>677</v>
      </c>
      <c r="C30" s="164" t="n">
        <v>415000</v>
      </c>
      <c r="D30" s="164"/>
      <c r="E30" s="165" t="n">
        <f aca="false">C30-D30</f>
        <v>415000</v>
      </c>
    </row>
    <row r="31" customFormat="false" ht="15" hidden="false" customHeight="false" outlineLevel="0" collapsed="false">
      <c r="A31" s="162" t="n">
        <v>25</v>
      </c>
      <c r="B31" s="163" t="s">
        <v>678</v>
      </c>
      <c r="C31" s="164" t="n">
        <v>415000</v>
      </c>
      <c r="D31" s="164"/>
      <c r="E31" s="165" t="n">
        <f aca="false">C31-D31</f>
        <v>415000</v>
      </c>
    </row>
    <row r="32" customFormat="false" ht="15" hidden="false" customHeight="false" outlineLevel="0" collapsed="false">
      <c r="A32" s="162" t="n">
        <v>26</v>
      </c>
      <c r="B32" s="163" t="s">
        <v>679</v>
      </c>
      <c r="C32" s="164" t="n">
        <v>415000</v>
      </c>
      <c r="D32" s="164"/>
      <c r="E32" s="165" t="n">
        <f aca="false">C32-D32</f>
        <v>415000</v>
      </c>
    </row>
    <row r="33" customFormat="false" ht="15" hidden="false" customHeight="false" outlineLevel="0" collapsed="false">
      <c r="A33" s="162" t="n">
        <v>27</v>
      </c>
      <c r="B33" s="163" t="s">
        <v>680</v>
      </c>
      <c r="C33" s="164" t="n">
        <v>415000</v>
      </c>
      <c r="D33" s="164"/>
      <c r="E33" s="165" t="n">
        <f aca="false">C33-D33</f>
        <v>415000</v>
      </c>
    </row>
    <row r="34" customFormat="false" ht="15" hidden="false" customHeight="false" outlineLevel="0" collapsed="false">
      <c r="A34" s="162" t="n">
        <v>28</v>
      </c>
      <c r="B34" s="163" t="s">
        <v>681</v>
      </c>
      <c r="C34" s="164" t="n">
        <v>415000</v>
      </c>
      <c r="D34" s="164"/>
      <c r="E34" s="165" t="n">
        <f aca="false">C34-D34</f>
        <v>415000</v>
      </c>
    </row>
    <row r="35" customFormat="false" ht="15" hidden="false" customHeight="false" outlineLevel="0" collapsed="false">
      <c r="A35" s="162" t="n">
        <v>29</v>
      </c>
      <c r="B35" s="163" t="s">
        <v>682</v>
      </c>
      <c r="C35" s="164" t="n">
        <v>415000</v>
      </c>
      <c r="D35" s="164"/>
      <c r="E35" s="165" t="n">
        <f aca="false">C35-D35</f>
        <v>415000</v>
      </c>
    </row>
    <row r="36" customFormat="false" ht="15" hidden="false" customHeight="false" outlineLevel="0" collapsed="false">
      <c r="A36" s="162" t="n">
        <v>30</v>
      </c>
      <c r="B36" s="163" t="s">
        <v>683</v>
      </c>
      <c r="C36" s="164" t="n">
        <v>415000</v>
      </c>
      <c r="D36" s="164"/>
      <c r="E36" s="165" t="n">
        <f aca="false">C36-D36</f>
        <v>415000</v>
      </c>
    </row>
    <row r="37" customFormat="false" ht="15" hidden="false" customHeight="false" outlineLevel="0" collapsed="false">
      <c r="A37" s="162" t="n">
        <v>31</v>
      </c>
      <c r="B37" s="163" t="s">
        <v>684</v>
      </c>
      <c r="C37" s="164" t="n">
        <v>415000</v>
      </c>
      <c r="D37" s="164"/>
      <c r="E37" s="165" t="n">
        <f aca="false">C37-D37</f>
        <v>415000</v>
      </c>
    </row>
    <row r="38" customFormat="false" ht="15" hidden="false" customHeight="false" outlineLevel="0" collapsed="false">
      <c r="A38" s="162" t="n">
        <v>32</v>
      </c>
      <c r="B38" s="163" t="s">
        <v>685</v>
      </c>
      <c r="C38" s="164" t="n">
        <v>415000</v>
      </c>
      <c r="D38" s="164"/>
      <c r="E38" s="165" t="n">
        <f aca="false">C38-D38</f>
        <v>415000</v>
      </c>
    </row>
    <row r="39" customFormat="false" ht="15" hidden="false" customHeight="false" outlineLevel="0" collapsed="false">
      <c r="A39" s="162" t="n">
        <v>33</v>
      </c>
      <c r="B39" s="163" t="s">
        <v>686</v>
      </c>
      <c r="C39" s="164" t="n">
        <v>415000</v>
      </c>
      <c r="D39" s="164"/>
      <c r="E39" s="165" t="n">
        <f aca="false">C39-D39</f>
        <v>415000</v>
      </c>
    </row>
    <row r="40" customFormat="false" ht="15" hidden="false" customHeight="false" outlineLevel="0" collapsed="false">
      <c r="A40" s="162" t="n">
        <v>34</v>
      </c>
      <c r="B40" s="163" t="s">
        <v>687</v>
      </c>
      <c r="C40" s="164" t="n">
        <v>415000</v>
      </c>
      <c r="D40" s="164"/>
      <c r="E40" s="165" t="n">
        <f aca="false">C40-D40</f>
        <v>415000</v>
      </c>
    </row>
    <row r="41" customFormat="false" ht="15" hidden="false" customHeight="false" outlineLevel="0" collapsed="false">
      <c r="A41" s="162" t="n">
        <v>35</v>
      </c>
      <c r="B41" s="163" t="s">
        <v>688</v>
      </c>
      <c r="C41" s="164" t="n">
        <v>415000</v>
      </c>
      <c r="D41" s="164" t="n">
        <v>415000</v>
      </c>
      <c r="E41" s="165" t="n">
        <f aca="false">C41-D41</f>
        <v>0</v>
      </c>
    </row>
    <row r="42" customFormat="false" ht="15" hidden="false" customHeight="false" outlineLevel="0" collapsed="false">
      <c r="A42" s="162" t="n">
        <v>36</v>
      </c>
      <c r="B42" s="163" t="s">
        <v>689</v>
      </c>
      <c r="C42" s="164" t="n">
        <v>415000</v>
      </c>
      <c r="D42" s="164"/>
      <c r="E42" s="165" t="n">
        <f aca="false">C42-D42</f>
        <v>415000</v>
      </c>
    </row>
    <row r="43" customFormat="false" ht="15" hidden="false" customHeight="false" outlineLevel="0" collapsed="false">
      <c r="A43" s="162" t="n">
        <v>37</v>
      </c>
      <c r="B43" s="163" t="s">
        <v>690</v>
      </c>
      <c r="C43" s="164" t="n">
        <v>415000</v>
      </c>
      <c r="D43" s="164" t="n">
        <v>415000</v>
      </c>
      <c r="E43" s="165" t="n">
        <f aca="false">C43-D43</f>
        <v>0</v>
      </c>
    </row>
    <row r="44" customFormat="false" ht="15" hidden="false" customHeight="false" outlineLevel="0" collapsed="false">
      <c r="A44" s="162" t="n">
        <v>38</v>
      </c>
      <c r="B44" s="163" t="s">
        <v>691</v>
      </c>
      <c r="C44" s="164" t="n">
        <v>415000</v>
      </c>
      <c r="D44" s="164"/>
      <c r="E44" s="165" t="n">
        <f aca="false">C44-D44</f>
        <v>415000</v>
      </c>
    </row>
    <row r="45" customFormat="false" ht="15" hidden="false" customHeight="false" outlineLevel="0" collapsed="false">
      <c r="A45" s="162" t="n">
        <v>39</v>
      </c>
      <c r="B45" s="163" t="s">
        <v>692</v>
      </c>
      <c r="C45" s="164" t="n">
        <v>415000</v>
      </c>
      <c r="D45" s="164"/>
      <c r="E45" s="165" t="n">
        <f aca="false">C45-D45</f>
        <v>415000</v>
      </c>
    </row>
    <row r="46" customFormat="false" ht="15" hidden="false" customHeight="false" outlineLevel="0" collapsed="false">
      <c r="A46" s="162" t="n">
        <v>40</v>
      </c>
      <c r="B46" s="163" t="s">
        <v>693</v>
      </c>
      <c r="C46" s="164" t="n">
        <v>415000</v>
      </c>
      <c r="D46" s="164"/>
      <c r="E46" s="165" t="n">
        <f aca="false">C46-D46</f>
        <v>415000</v>
      </c>
    </row>
    <row r="47" customFormat="false" ht="15" hidden="false" customHeight="false" outlineLevel="0" collapsed="false">
      <c r="A47" s="162" t="n">
        <v>41</v>
      </c>
      <c r="B47" s="163" t="s">
        <v>694</v>
      </c>
      <c r="C47" s="164" t="n">
        <v>415000</v>
      </c>
      <c r="D47" s="164"/>
      <c r="E47" s="165" t="n">
        <f aca="false">C47-D47</f>
        <v>415000</v>
      </c>
    </row>
    <row r="48" customFormat="false" ht="15" hidden="false" customHeight="false" outlineLevel="0" collapsed="false">
      <c r="A48" s="162" t="n">
        <v>42</v>
      </c>
      <c r="B48" s="163" t="s">
        <v>695</v>
      </c>
      <c r="C48" s="164" t="n">
        <v>415000</v>
      </c>
      <c r="D48" s="164"/>
      <c r="E48" s="165" t="n">
        <f aca="false">C48-D48</f>
        <v>415000</v>
      </c>
    </row>
    <row r="49" customFormat="false" ht="19.7" hidden="false" customHeight="false" outlineLevel="0" collapsed="false">
      <c r="A49" s="170"/>
      <c r="B49" s="171" t="s">
        <v>29</v>
      </c>
      <c r="C49" s="172" t="n">
        <f aca="false">SUM(C8:C48)</f>
        <v>17015000</v>
      </c>
      <c r="D49" s="173" t="n">
        <f aca="false">SUM(D8:D48)</f>
        <v>1660000</v>
      </c>
      <c r="E49" s="174" t="n">
        <f aca="false">SUM(E8:E48)</f>
        <v>15355000</v>
      </c>
    </row>
    <row r="52" customFormat="false" ht="15" hidden="false" customHeight="false" outlineLevel="0" collapsed="false">
      <c r="B52" s="175" t="s">
        <v>696</v>
      </c>
    </row>
    <row r="53" customFormat="false" ht="17.35" hidden="false" customHeight="false" outlineLevel="0" collapsed="false">
      <c r="A53" s="117"/>
    </row>
    <row r="54" customFormat="false" ht="17.25" hidden="false" customHeight="false" outlineLevel="0" collapsed="false">
      <c r="B54" s="176" t="s">
        <v>697</v>
      </c>
    </row>
    <row r="56" customFormat="false" ht="15" hidden="false" customHeight="false" outlineLevel="0" collapsed="false">
      <c r="B56" s="156" t="s">
        <v>698</v>
      </c>
    </row>
    <row r="58" customFormat="false" ht="15" hidden="false" customHeight="false" outlineLevel="0" collapsed="false">
      <c r="A58" s="158" t="s">
        <v>3</v>
      </c>
      <c r="B58" s="159" t="s">
        <v>654</v>
      </c>
      <c r="C58" s="33" t="s">
        <v>6</v>
      </c>
      <c r="D58" s="160" t="s">
        <v>7</v>
      </c>
      <c r="E58" s="161" t="s">
        <v>8</v>
      </c>
    </row>
    <row r="59" customFormat="false" ht="15" hidden="false" customHeight="false" outlineLevel="0" collapsed="false">
      <c r="A59" s="162" t="n">
        <v>1</v>
      </c>
      <c r="B59" s="177" t="s">
        <v>699</v>
      </c>
      <c r="C59" s="164" t="n">
        <v>415000</v>
      </c>
      <c r="D59" s="164"/>
      <c r="E59" s="165" t="n">
        <f aca="false">C59-D59</f>
        <v>415000</v>
      </c>
    </row>
    <row r="60" customFormat="false" ht="15" hidden="false" customHeight="false" outlineLevel="0" collapsed="false">
      <c r="A60" s="162" t="n">
        <v>2</v>
      </c>
      <c r="B60" s="177" t="s">
        <v>700</v>
      </c>
      <c r="C60" s="164" t="n">
        <v>415000</v>
      </c>
      <c r="D60" s="164" t="n">
        <v>415000</v>
      </c>
      <c r="E60" s="165" t="n">
        <f aca="false">C60-D60</f>
        <v>0</v>
      </c>
    </row>
    <row r="61" customFormat="false" ht="15" hidden="false" customHeight="false" outlineLevel="0" collapsed="false">
      <c r="A61" s="162" t="n">
        <v>3</v>
      </c>
      <c r="B61" s="177" t="s">
        <v>701</v>
      </c>
      <c r="C61" s="164" t="n">
        <v>415000</v>
      </c>
      <c r="D61" s="164"/>
      <c r="E61" s="165" t="n">
        <f aca="false">C61-D61</f>
        <v>415000</v>
      </c>
    </row>
    <row r="62" customFormat="false" ht="15" hidden="false" customHeight="false" outlineLevel="0" collapsed="false">
      <c r="A62" s="162" t="n">
        <v>4</v>
      </c>
      <c r="B62" s="177" t="s">
        <v>702</v>
      </c>
      <c r="C62" s="164" t="n">
        <v>415000</v>
      </c>
      <c r="D62" s="164"/>
      <c r="E62" s="165" t="n">
        <f aca="false">C62-D62</f>
        <v>415000</v>
      </c>
    </row>
    <row r="63" customFormat="false" ht="15" hidden="false" customHeight="false" outlineLevel="0" collapsed="false">
      <c r="A63" s="162" t="n">
        <v>5</v>
      </c>
      <c r="B63" s="177" t="s">
        <v>703</v>
      </c>
      <c r="C63" s="164" t="n">
        <v>415000</v>
      </c>
      <c r="D63" s="164"/>
      <c r="E63" s="165" t="n">
        <f aca="false">C63-D63</f>
        <v>415000</v>
      </c>
    </row>
    <row r="64" customFormat="false" ht="15" hidden="false" customHeight="false" outlineLevel="0" collapsed="false">
      <c r="A64" s="162" t="n">
        <v>6</v>
      </c>
      <c r="B64" s="177" t="s">
        <v>704</v>
      </c>
      <c r="C64" s="164" t="n">
        <v>415000</v>
      </c>
      <c r="D64" s="164"/>
      <c r="E64" s="165" t="n">
        <f aca="false">C64-D64</f>
        <v>415000</v>
      </c>
    </row>
    <row r="65" customFormat="false" ht="15" hidden="false" customHeight="false" outlineLevel="0" collapsed="false">
      <c r="A65" s="162" t="n">
        <v>7</v>
      </c>
      <c r="B65" s="177" t="s">
        <v>705</v>
      </c>
      <c r="C65" s="164" t="n">
        <v>415000</v>
      </c>
      <c r="D65" s="164"/>
      <c r="E65" s="165" t="n">
        <f aca="false">C65-D65</f>
        <v>415000</v>
      </c>
    </row>
    <row r="66" customFormat="false" ht="15" hidden="false" customHeight="false" outlineLevel="0" collapsed="false">
      <c r="A66" s="162" t="n">
        <v>8</v>
      </c>
      <c r="B66" s="178" t="s">
        <v>706</v>
      </c>
      <c r="C66" s="164" t="n">
        <v>415000</v>
      </c>
      <c r="D66" s="179"/>
      <c r="E66" s="180" t="n">
        <f aca="false">C66-D66</f>
        <v>415000</v>
      </c>
    </row>
    <row r="67" customFormat="false" ht="15" hidden="false" customHeight="false" outlineLevel="0" collapsed="false">
      <c r="A67" s="162" t="n">
        <v>9</v>
      </c>
      <c r="B67" s="177" t="s">
        <v>707</v>
      </c>
      <c r="C67" s="164" t="n">
        <v>415000</v>
      </c>
      <c r="D67" s="164"/>
      <c r="E67" s="165" t="n">
        <f aca="false">C67-D67</f>
        <v>415000</v>
      </c>
    </row>
    <row r="68" customFormat="false" ht="15" hidden="false" customHeight="false" outlineLevel="0" collapsed="false">
      <c r="A68" s="162" t="n">
        <v>10</v>
      </c>
      <c r="B68" s="177" t="s">
        <v>708</v>
      </c>
      <c r="C68" s="164" t="n">
        <v>415000</v>
      </c>
      <c r="D68" s="164"/>
      <c r="E68" s="165" t="n">
        <f aca="false">C68-D68</f>
        <v>415000</v>
      </c>
    </row>
    <row r="69" customFormat="false" ht="15" hidden="false" customHeight="false" outlineLevel="0" collapsed="false">
      <c r="A69" s="162" t="n">
        <v>11</v>
      </c>
      <c r="B69" s="177" t="s">
        <v>709</v>
      </c>
      <c r="C69" s="164" t="n">
        <v>415000</v>
      </c>
      <c r="D69" s="164"/>
      <c r="E69" s="165" t="n">
        <f aca="false">C69-D69</f>
        <v>415000</v>
      </c>
    </row>
    <row r="70" customFormat="false" ht="15" hidden="false" customHeight="false" outlineLevel="0" collapsed="false">
      <c r="A70" s="162" t="n">
        <v>12</v>
      </c>
      <c r="B70" s="177" t="s">
        <v>710</v>
      </c>
      <c r="C70" s="164" t="n">
        <v>415000</v>
      </c>
      <c r="D70" s="164"/>
      <c r="E70" s="165" t="n">
        <f aca="false">C70-D70</f>
        <v>415000</v>
      </c>
    </row>
    <row r="71" customFormat="false" ht="15" hidden="false" customHeight="false" outlineLevel="0" collapsed="false">
      <c r="A71" s="162" t="n">
        <v>13</v>
      </c>
      <c r="B71" s="163" t="s">
        <v>711</v>
      </c>
      <c r="C71" s="164" t="n">
        <v>415000</v>
      </c>
      <c r="D71" s="164"/>
      <c r="E71" s="165" t="n">
        <f aca="false">C71-D71</f>
        <v>415000</v>
      </c>
    </row>
    <row r="72" customFormat="false" ht="15" hidden="false" customHeight="false" outlineLevel="0" collapsed="false">
      <c r="A72" s="162" t="n">
        <v>14</v>
      </c>
      <c r="B72" s="177" t="s">
        <v>712</v>
      </c>
      <c r="C72" s="164" t="n">
        <v>415000</v>
      </c>
      <c r="D72" s="164"/>
      <c r="E72" s="165" t="n">
        <f aca="false">C72-D72</f>
        <v>415000</v>
      </c>
    </row>
    <row r="73" customFormat="false" ht="15" hidden="false" customHeight="false" outlineLevel="0" collapsed="false">
      <c r="A73" s="162" t="n">
        <v>15</v>
      </c>
      <c r="B73" s="177" t="s">
        <v>713</v>
      </c>
      <c r="C73" s="164" t="n">
        <v>415000</v>
      </c>
      <c r="D73" s="164" t="n">
        <f aca="false">265000</f>
        <v>265000</v>
      </c>
      <c r="E73" s="165" t="n">
        <f aca="false">C73-D73</f>
        <v>150000</v>
      </c>
    </row>
    <row r="74" customFormat="false" ht="15" hidden="false" customHeight="false" outlineLevel="0" collapsed="false">
      <c r="A74" s="162" t="n">
        <v>16</v>
      </c>
      <c r="B74" s="177" t="s">
        <v>714</v>
      </c>
      <c r="C74" s="164" t="n">
        <v>415000</v>
      </c>
      <c r="D74" s="164"/>
      <c r="E74" s="165" t="n">
        <f aca="false">C74-D74</f>
        <v>415000</v>
      </c>
    </row>
    <row r="75" customFormat="false" ht="15" hidden="false" customHeight="false" outlineLevel="0" collapsed="false">
      <c r="A75" s="162" t="n">
        <v>17</v>
      </c>
      <c r="B75" s="177" t="s">
        <v>715</v>
      </c>
      <c r="C75" s="164" t="n">
        <v>415000</v>
      </c>
      <c r="D75" s="164"/>
      <c r="E75" s="165" t="n">
        <f aca="false">C75-D75</f>
        <v>415000</v>
      </c>
    </row>
    <row r="76" customFormat="false" ht="15" hidden="false" customHeight="false" outlineLevel="0" collapsed="false">
      <c r="A76" s="162" t="n">
        <v>18</v>
      </c>
      <c r="B76" s="177" t="s">
        <v>716</v>
      </c>
      <c r="C76" s="164" t="n">
        <v>415000</v>
      </c>
      <c r="D76" s="164"/>
      <c r="E76" s="165" t="n">
        <f aca="false">C76-D76</f>
        <v>415000</v>
      </c>
    </row>
    <row r="77" customFormat="false" ht="15" hidden="false" customHeight="false" outlineLevel="0" collapsed="false">
      <c r="A77" s="162" t="n">
        <v>19</v>
      </c>
      <c r="B77" s="178" t="s">
        <v>717</v>
      </c>
      <c r="C77" s="164" t="n">
        <v>415000</v>
      </c>
      <c r="D77" s="164"/>
      <c r="E77" s="165" t="n">
        <f aca="false">C77-D77</f>
        <v>415000</v>
      </c>
    </row>
    <row r="78" customFormat="false" ht="15" hidden="false" customHeight="false" outlineLevel="0" collapsed="false">
      <c r="A78" s="162" t="n">
        <v>20</v>
      </c>
      <c r="B78" s="177" t="s">
        <v>718</v>
      </c>
      <c r="C78" s="164" t="n">
        <v>415000</v>
      </c>
      <c r="D78" s="164"/>
      <c r="E78" s="165" t="n">
        <f aca="false">C78-D78</f>
        <v>415000</v>
      </c>
    </row>
    <row r="79" customFormat="false" ht="15" hidden="false" customHeight="false" outlineLevel="0" collapsed="false">
      <c r="A79" s="162" t="n">
        <v>21</v>
      </c>
      <c r="B79" s="177" t="s">
        <v>719</v>
      </c>
      <c r="C79" s="164" t="n">
        <v>415000</v>
      </c>
      <c r="D79" s="164"/>
      <c r="E79" s="165" t="n">
        <f aca="false">C79-D79</f>
        <v>415000</v>
      </c>
    </row>
    <row r="80" customFormat="false" ht="19.7" hidden="false" customHeight="false" outlineLevel="0" collapsed="false">
      <c r="A80" s="170"/>
      <c r="B80" s="171" t="s">
        <v>29</v>
      </c>
      <c r="C80" s="172" t="n">
        <f aca="false">SUM(C59:C79)</f>
        <v>8715000</v>
      </c>
      <c r="D80" s="173" t="n">
        <f aca="false">SUM(D59:D79)</f>
        <v>680000</v>
      </c>
      <c r="E80" s="174" t="n">
        <f aca="false">SUM(E59:E79)</f>
        <v>8035000</v>
      </c>
    </row>
    <row r="113" customFormat="false" ht="10.5" hidden="false" customHeight="true" outlineLevel="0" collapsed="false"/>
    <row r="114" customFormat="false" ht="15" hidden="true" customHeight="false" outlineLevel="0" collapsed="false"/>
    <row r="116" customFormat="false" ht="19.7" hidden="false" customHeight="false" outlineLevel="0" collapsed="false">
      <c r="B116" s="181"/>
    </row>
    <row r="117" customFormat="false" ht="19.7" hidden="false" customHeight="false" outlineLevel="0" collapsed="false">
      <c r="B117" s="181"/>
    </row>
    <row r="118" customFormat="false" ht="5.25" hidden="false" customHeight="true" outlineLevel="0" collapsed="false"/>
    <row r="119" customFormat="false" ht="15" hidden="true" customHeight="false" outlineLevel="0" collapsed="false"/>
    <row r="121" customFormat="false" ht="15" hidden="false" customHeight="false" outlineLevel="0" collapsed="false">
      <c r="B121" s="163"/>
    </row>
    <row r="122" customFormat="false" ht="15" hidden="false" customHeight="false" outlineLevel="0" collapsed="false">
      <c r="A122" s="158" t="s">
        <v>3</v>
      </c>
      <c r="B122" s="159" t="s">
        <v>654</v>
      </c>
      <c r="C122" s="33" t="s">
        <v>6</v>
      </c>
      <c r="D122" s="160" t="s">
        <v>7</v>
      </c>
      <c r="E122" s="161" t="s">
        <v>8</v>
      </c>
    </row>
    <row r="123" customFormat="false" ht="15" hidden="false" customHeight="false" outlineLevel="0" collapsed="false">
      <c r="A123" s="162" t="n">
        <v>1</v>
      </c>
      <c r="B123" s="163" t="s">
        <v>720</v>
      </c>
      <c r="C123" s="164" t="n">
        <v>815000</v>
      </c>
      <c r="D123" s="164"/>
      <c r="E123" s="165" t="n">
        <f aca="false">C123-D123</f>
        <v>815000</v>
      </c>
    </row>
    <row r="124" customFormat="false" ht="15" hidden="false" customHeight="false" outlineLevel="0" collapsed="false">
      <c r="A124" s="162" t="n">
        <v>2</v>
      </c>
      <c r="B124" s="163" t="s">
        <v>721</v>
      </c>
      <c r="C124" s="164" t="n">
        <v>815000</v>
      </c>
      <c r="D124" s="164"/>
      <c r="E124" s="165" t="n">
        <f aca="false">C124-D124</f>
        <v>815000</v>
      </c>
    </row>
    <row r="125" customFormat="false" ht="15" hidden="false" customHeight="false" outlineLevel="0" collapsed="false">
      <c r="A125" s="162" t="n">
        <v>3</v>
      </c>
      <c r="B125" s="163" t="s">
        <v>722</v>
      </c>
      <c r="C125" s="164" t="n">
        <v>815000</v>
      </c>
      <c r="D125" s="164"/>
      <c r="E125" s="165" t="n">
        <f aca="false">C125-D125</f>
        <v>815000</v>
      </c>
    </row>
    <row r="126" customFormat="false" ht="15" hidden="false" customHeight="false" outlineLevel="0" collapsed="false">
      <c r="A126" s="162" t="n">
        <v>4</v>
      </c>
      <c r="B126" s="163" t="s">
        <v>723</v>
      </c>
      <c r="C126" s="164" t="n">
        <v>815000</v>
      </c>
      <c r="D126" s="164"/>
      <c r="E126" s="165" t="n">
        <f aca="false">C126-D126</f>
        <v>815000</v>
      </c>
    </row>
    <row r="127" customFormat="false" ht="15" hidden="false" customHeight="false" outlineLevel="0" collapsed="false">
      <c r="A127" s="162" t="n">
        <v>5</v>
      </c>
      <c r="B127" s="163" t="s">
        <v>724</v>
      </c>
      <c r="C127" s="164" t="n">
        <v>815000</v>
      </c>
      <c r="D127" s="164"/>
      <c r="E127" s="165" t="n">
        <f aca="false">C127-D127</f>
        <v>815000</v>
      </c>
    </row>
    <row r="128" customFormat="false" ht="15" hidden="false" customHeight="false" outlineLevel="0" collapsed="false">
      <c r="A128" s="162" t="n">
        <v>6</v>
      </c>
      <c r="B128" s="163" t="s">
        <v>725</v>
      </c>
      <c r="C128" s="164" t="n">
        <v>815000</v>
      </c>
      <c r="D128" s="164"/>
      <c r="E128" s="165" t="n">
        <f aca="false">C128-D128</f>
        <v>815000</v>
      </c>
    </row>
    <row r="129" customFormat="false" ht="15" hidden="false" customHeight="false" outlineLevel="0" collapsed="false">
      <c r="A129" s="162" t="n">
        <v>7</v>
      </c>
      <c r="B129" s="163" t="s">
        <v>726</v>
      </c>
      <c r="C129" s="164" t="n">
        <v>815000</v>
      </c>
      <c r="D129" s="164"/>
      <c r="E129" s="165" t="n">
        <f aca="false">C129-D129</f>
        <v>815000</v>
      </c>
    </row>
    <row r="130" customFormat="false" ht="15" hidden="false" customHeight="false" outlineLevel="0" collapsed="false">
      <c r="A130" s="162" t="n">
        <v>8</v>
      </c>
      <c r="B130" s="163" t="s">
        <v>727</v>
      </c>
      <c r="C130" s="164" t="n">
        <v>815000</v>
      </c>
      <c r="D130" s="164"/>
      <c r="E130" s="165" t="n">
        <f aca="false">C130-D130</f>
        <v>815000</v>
      </c>
    </row>
    <row r="131" customFormat="false" ht="15" hidden="false" customHeight="false" outlineLevel="0" collapsed="false">
      <c r="A131" s="162" t="n">
        <v>9</v>
      </c>
      <c r="B131" s="163" t="s">
        <v>728</v>
      </c>
      <c r="C131" s="164" t="n">
        <v>815000</v>
      </c>
      <c r="D131" s="164"/>
      <c r="E131" s="165" t="n">
        <f aca="false">C131-D131</f>
        <v>815000</v>
      </c>
    </row>
    <row r="132" customFormat="false" ht="15" hidden="false" customHeight="false" outlineLevel="0" collapsed="false">
      <c r="A132" s="162" t="n">
        <v>10</v>
      </c>
      <c r="B132" s="163" t="s">
        <v>729</v>
      </c>
      <c r="C132" s="164" t="n">
        <v>815000</v>
      </c>
      <c r="D132" s="164"/>
      <c r="E132" s="165" t="n">
        <f aca="false">C132-D132</f>
        <v>815000</v>
      </c>
    </row>
    <row r="133" customFormat="false" ht="15" hidden="false" customHeight="false" outlineLevel="0" collapsed="false">
      <c r="A133" s="162" t="n">
        <v>11</v>
      </c>
      <c r="B133" s="163" t="s">
        <v>730</v>
      </c>
      <c r="C133" s="164" t="n">
        <v>815000</v>
      </c>
      <c r="D133" s="164"/>
      <c r="E133" s="165" t="n">
        <f aca="false">C133-D133</f>
        <v>815000</v>
      </c>
    </row>
    <row r="134" customFormat="false" ht="15" hidden="false" customHeight="false" outlineLevel="0" collapsed="false">
      <c r="A134" s="162" t="n">
        <v>12</v>
      </c>
      <c r="B134" s="163" t="s">
        <v>731</v>
      </c>
      <c r="C134" s="164" t="n">
        <v>815000</v>
      </c>
      <c r="D134" s="164"/>
      <c r="E134" s="165" t="n">
        <f aca="false">C134-D134</f>
        <v>815000</v>
      </c>
    </row>
    <row r="135" customFormat="false" ht="15" hidden="false" customHeight="false" outlineLevel="0" collapsed="false">
      <c r="A135" s="162" t="n">
        <v>13</v>
      </c>
      <c r="B135" s="163" t="s">
        <v>732</v>
      </c>
      <c r="C135" s="164" t="n">
        <v>815000</v>
      </c>
      <c r="D135" s="164"/>
      <c r="E135" s="165" t="n">
        <f aca="false">C135-D135</f>
        <v>815000</v>
      </c>
    </row>
    <row r="136" customFormat="false" ht="15" hidden="false" customHeight="false" outlineLevel="0" collapsed="false">
      <c r="A136" s="162" t="n">
        <v>14</v>
      </c>
      <c r="B136" s="163" t="s">
        <v>733</v>
      </c>
      <c r="C136" s="164" t="n">
        <v>815000</v>
      </c>
      <c r="D136" s="164"/>
      <c r="E136" s="165" t="n">
        <f aca="false">C136-D136</f>
        <v>815000</v>
      </c>
    </row>
    <row r="137" customFormat="false" ht="15" hidden="false" customHeight="false" outlineLevel="0" collapsed="false">
      <c r="A137" s="162" t="n">
        <v>15</v>
      </c>
      <c r="B137" s="163" t="s">
        <v>734</v>
      </c>
      <c r="C137" s="164" t="n">
        <v>815000</v>
      </c>
      <c r="D137" s="164"/>
      <c r="E137" s="165" t="n">
        <f aca="false">C137-D137</f>
        <v>815000</v>
      </c>
    </row>
    <row r="138" customFormat="false" ht="15" hidden="false" customHeight="false" outlineLevel="0" collapsed="false">
      <c r="A138" s="162" t="n">
        <v>16</v>
      </c>
      <c r="B138" s="163" t="s">
        <v>735</v>
      </c>
      <c r="C138" s="164" t="n">
        <v>815000</v>
      </c>
      <c r="D138" s="164"/>
      <c r="E138" s="165" t="n">
        <f aca="false">C138-D138</f>
        <v>815000</v>
      </c>
    </row>
    <row r="139" customFormat="false" ht="15" hidden="false" customHeight="false" outlineLevel="0" collapsed="false">
      <c r="A139" s="162" t="n">
        <v>17</v>
      </c>
      <c r="B139" s="163" t="s">
        <v>736</v>
      </c>
      <c r="C139" s="164" t="n">
        <v>815000</v>
      </c>
      <c r="D139" s="164"/>
      <c r="E139" s="165" t="n">
        <f aca="false">C139-D139</f>
        <v>815000</v>
      </c>
    </row>
    <row r="140" customFormat="false" ht="15" hidden="false" customHeight="false" outlineLevel="0" collapsed="false">
      <c r="A140" s="162" t="n">
        <v>18</v>
      </c>
      <c r="B140" s="163" t="s">
        <v>737</v>
      </c>
      <c r="C140" s="164" t="n">
        <v>815000</v>
      </c>
      <c r="D140" s="164"/>
      <c r="E140" s="165" t="n">
        <f aca="false">C140-D140</f>
        <v>815000</v>
      </c>
    </row>
    <row r="141" customFormat="false" ht="15" hidden="false" customHeight="false" outlineLevel="0" collapsed="false">
      <c r="A141" s="162" t="n">
        <v>19</v>
      </c>
      <c r="B141" s="163" t="s">
        <v>738</v>
      </c>
      <c r="C141" s="164" t="n">
        <v>815000</v>
      </c>
      <c r="D141" s="164"/>
      <c r="E141" s="165" t="n">
        <f aca="false">C141-D141</f>
        <v>815000</v>
      </c>
    </row>
    <row r="142" customFormat="false" ht="15" hidden="false" customHeight="false" outlineLevel="0" collapsed="false">
      <c r="A142" s="162" t="n">
        <v>20</v>
      </c>
      <c r="B142" s="163" t="s">
        <v>739</v>
      </c>
      <c r="C142" s="164" t="n">
        <v>815000</v>
      </c>
      <c r="D142" s="164"/>
      <c r="E142" s="165" t="n">
        <f aca="false">C142-D142</f>
        <v>815000</v>
      </c>
    </row>
    <row r="143" customFormat="false" ht="15" hidden="false" customHeight="false" outlineLevel="0" collapsed="false">
      <c r="A143" s="162" t="n">
        <v>21</v>
      </c>
      <c r="B143" s="163" t="s">
        <v>740</v>
      </c>
      <c r="C143" s="164" t="n">
        <v>815000</v>
      </c>
      <c r="D143" s="179"/>
      <c r="E143" s="180" t="n">
        <f aca="false">C143-D143</f>
        <v>815000</v>
      </c>
    </row>
    <row r="144" customFormat="false" ht="15" hidden="false" customHeight="false" outlineLevel="0" collapsed="false">
      <c r="A144" s="162" t="n">
        <v>22</v>
      </c>
      <c r="B144" s="163" t="s">
        <v>741</v>
      </c>
      <c r="C144" s="164" t="n">
        <v>815000</v>
      </c>
      <c r="D144" s="179"/>
      <c r="E144" s="180" t="n">
        <f aca="false">C144-D144</f>
        <v>815000</v>
      </c>
    </row>
    <row r="145" customFormat="false" ht="15" hidden="false" customHeight="false" outlineLevel="0" collapsed="false">
      <c r="A145" s="162" t="n">
        <v>23</v>
      </c>
      <c r="B145" s="163" t="s">
        <v>742</v>
      </c>
      <c r="C145" s="164" t="n">
        <v>815000</v>
      </c>
      <c r="D145" s="179"/>
      <c r="E145" s="180" t="n">
        <f aca="false">C145-D145</f>
        <v>815000</v>
      </c>
    </row>
    <row r="146" customFormat="false" ht="15" hidden="false" customHeight="false" outlineLevel="0" collapsed="false">
      <c r="A146" s="162" t="n">
        <v>24</v>
      </c>
      <c r="B146" s="163" t="s">
        <v>743</v>
      </c>
      <c r="C146" s="164" t="n">
        <v>815000</v>
      </c>
      <c r="D146" s="179"/>
      <c r="E146" s="180" t="n">
        <f aca="false">C146-D146</f>
        <v>815000</v>
      </c>
    </row>
    <row r="147" customFormat="false" ht="15" hidden="false" customHeight="false" outlineLevel="0" collapsed="false">
      <c r="A147" s="162" t="n">
        <v>25</v>
      </c>
      <c r="B147" s="163" t="s">
        <v>744</v>
      </c>
      <c r="C147" s="164" t="n">
        <v>815000</v>
      </c>
      <c r="D147" s="179"/>
      <c r="E147" s="180" t="n">
        <f aca="false">C147-D147</f>
        <v>815000</v>
      </c>
    </row>
    <row r="148" customFormat="false" ht="15" hidden="false" customHeight="false" outlineLevel="0" collapsed="false">
      <c r="A148" s="162" t="n">
        <v>26</v>
      </c>
      <c r="B148" s="163" t="s">
        <v>745</v>
      </c>
      <c r="C148" s="164" t="n">
        <v>815000</v>
      </c>
      <c r="D148" s="179"/>
      <c r="E148" s="180" t="n">
        <f aca="false">C148-D148</f>
        <v>815000</v>
      </c>
    </row>
    <row r="149" customFormat="false" ht="15" hidden="false" customHeight="false" outlineLevel="0" collapsed="false">
      <c r="A149" s="162" t="n">
        <v>27</v>
      </c>
      <c r="B149" s="163" t="s">
        <v>746</v>
      </c>
      <c r="C149" s="164" t="n">
        <v>815000</v>
      </c>
      <c r="D149" s="179"/>
      <c r="E149" s="180" t="n">
        <f aca="false">C149-D149</f>
        <v>815000</v>
      </c>
    </row>
    <row r="150" customFormat="false" ht="19.7" hidden="false" customHeight="false" outlineLevel="0" collapsed="false">
      <c r="A150" s="182"/>
      <c r="B150" s="183" t="s">
        <v>29</v>
      </c>
      <c r="C150" s="184" t="n">
        <f aca="false">SUM(C123:C149)</f>
        <v>22005000</v>
      </c>
      <c r="D150" s="185" t="n">
        <f aca="false">SUM(D123:D149)</f>
        <v>0</v>
      </c>
      <c r="E150" s="186" t="n">
        <f aca="false">SUM(E123:E149)</f>
        <v>22005000</v>
      </c>
    </row>
    <row r="153" customFormat="false" ht="17.35" hidden="false" customHeight="false" outlineLevel="0" collapsed="false">
      <c r="A153" s="117"/>
    </row>
    <row r="154" customFormat="false" ht="17.35" hidden="false" customHeight="false" outlineLevel="0" collapsed="false">
      <c r="A154" s="117"/>
    </row>
    <row r="155" customFormat="false" ht="17.35" hidden="false" customHeight="false" outlineLevel="0" collapsed="false">
      <c r="A155" s="117"/>
      <c r="B155" s="117" t="s">
        <v>747</v>
      </c>
    </row>
    <row r="156" customFormat="false" ht="5.25" hidden="false" customHeight="true" outlineLevel="0" collapsed="false">
      <c r="A156" s="117"/>
    </row>
    <row r="157" customFormat="false" ht="17.9" hidden="false" customHeight="false" outlineLevel="0" collapsed="false">
      <c r="A157" s="117"/>
      <c r="B157" s="176" t="s">
        <v>748</v>
      </c>
    </row>
    <row r="158" customFormat="false" ht="2.25" hidden="false" customHeight="true" outlineLevel="0" collapsed="false">
      <c r="A158" s="117"/>
    </row>
    <row r="159" customFormat="false" ht="29.25" hidden="true" customHeight="true" outlineLevel="0" collapsed="false">
      <c r="A159" s="117"/>
      <c r="B159" s="187"/>
    </row>
    <row r="160" customFormat="false" ht="17.25" hidden="false" customHeight="true" outlineLevel="0" collapsed="false">
      <c r="B160" s="5" t="s">
        <v>749</v>
      </c>
    </row>
    <row r="161" customFormat="false" ht="6.75" hidden="false" customHeight="true" outlineLevel="0" collapsed="false"/>
    <row r="162" customFormat="false" ht="9.75" hidden="true" customHeight="true" outlineLevel="0" collapsed="false"/>
    <row r="163" customFormat="false" ht="15" hidden="true" customHeight="false" outlineLevel="0" collapsed="false"/>
    <row r="164" customFormat="false" ht="15" hidden="true" customHeight="false" outlineLevel="0" collapsed="false"/>
    <row r="165" customFormat="false" ht="6" hidden="false" customHeight="true" outlineLevel="0" collapsed="false"/>
    <row r="166" customFormat="false" ht="15" hidden="false" customHeight="false" outlineLevel="0" collapsed="false">
      <c r="A166" s="158" t="s">
        <v>3</v>
      </c>
      <c r="B166" s="159" t="s">
        <v>654</v>
      </c>
      <c r="C166" s="33" t="s">
        <v>6</v>
      </c>
      <c r="D166" s="160" t="s">
        <v>7</v>
      </c>
      <c r="E166" s="161" t="s">
        <v>8</v>
      </c>
    </row>
    <row r="167" customFormat="false" ht="19.5" hidden="false" customHeight="true" outlineLevel="0" collapsed="false">
      <c r="A167" s="162" t="n">
        <v>1</v>
      </c>
      <c r="B167" s="163" t="s">
        <v>750</v>
      </c>
      <c r="C167" s="188" t="n">
        <v>815000</v>
      </c>
      <c r="D167" s="188" t="n">
        <v>300000</v>
      </c>
      <c r="E167" s="189" t="n">
        <f aca="false">C167-D167</f>
        <v>515000</v>
      </c>
    </row>
    <row r="168" customFormat="false" ht="19.5" hidden="false" customHeight="true" outlineLevel="0" collapsed="false">
      <c r="A168" s="162" t="n">
        <v>2</v>
      </c>
      <c r="B168" s="163" t="s">
        <v>751</v>
      </c>
      <c r="C168" s="188" t="n">
        <v>815000</v>
      </c>
      <c r="D168" s="188" t="n">
        <f aca="false">100000+200000+100000+100000</f>
        <v>500000</v>
      </c>
      <c r="E168" s="189" t="n">
        <f aca="false">C168-D168</f>
        <v>315000</v>
      </c>
    </row>
    <row r="169" customFormat="false" ht="19.5" hidden="false" customHeight="true" outlineLevel="0" collapsed="false">
      <c r="A169" s="162" t="n">
        <v>3</v>
      </c>
      <c r="B169" s="163" t="s">
        <v>752</v>
      </c>
      <c r="C169" s="188" t="n">
        <v>815000</v>
      </c>
      <c r="D169" s="188" t="n">
        <f aca="false">200000</f>
        <v>200000</v>
      </c>
      <c r="E169" s="189" t="n">
        <f aca="false">C169-D169</f>
        <v>615000</v>
      </c>
    </row>
    <row r="170" customFormat="false" ht="19.5" hidden="false" customHeight="true" outlineLevel="0" collapsed="false">
      <c r="A170" s="162" t="n">
        <v>4</v>
      </c>
      <c r="B170" s="163" t="s">
        <v>753</v>
      </c>
      <c r="C170" s="188" t="n">
        <v>815000</v>
      </c>
      <c r="D170" s="188"/>
      <c r="E170" s="189" t="n">
        <f aca="false">C170-D170</f>
        <v>815000</v>
      </c>
    </row>
    <row r="171" customFormat="false" ht="19.5" hidden="false" customHeight="true" outlineLevel="0" collapsed="false">
      <c r="A171" s="162" t="n">
        <v>5</v>
      </c>
      <c r="B171" s="163" t="s">
        <v>754</v>
      </c>
      <c r="C171" s="188" t="n">
        <v>815000</v>
      </c>
      <c r="D171" s="188" t="n">
        <f aca="false">300000+300000+215000</f>
        <v>815000</v>
      </c>
      <c r="E171" s="189" t="n">
        <f aca="false">C171-D171</f>
        <v>0</v>
      </c>
    </row>
    <row r="172" customFormat="false" ht="19.5" hidden="false" customHeight="true" outlineLevel="0" collapsed="false">
      <c r="A172" s="162" t="n">
        <v>6</v>
      </c>
      <c r="B172" s="163" t="s">
        <v>755</v>
      </c>
      <c r="C172" s="188" t="n">
        <v>815000</v>
      </c>
      <c r="D172" s="188"/>
      <c r="E172" s="189" t="n">
        <f aca="false">C172-D172</f>
        <v>815000</v>
      </c>
    </row>
    <row r="173" customFormat="false" ht="19.5" hidden="false" customHeight="true" outlineLevel="0" collapsed="false">
      <c r="A173" s="162" t="n">
        <v>7</v>
      </c>
      <c r="B173" s="163" t="s">
        <v>756</v>
      </c>
      <c r="C173" s="188" t="n">
        <v>815000</v>
      </c>
      <c r="D173" s="188" t="n">
        <f aca="false">200000+400000</f>
        <v>600000</v>
      </c>
      <c r="E173" s="189" t="n">
        <f aca="false">C173-D173</f>
        <v>215000</v>
      </c>
    </row>
    <row r="174" customFormat="false" ht="19.5" hidden="false" customHeight="true" outlineLevel="0" collapsed="false">
      <c r="A174" s="162" t="n">
        <v>8</v>
      </c>
      <c r="B174" s="163" t="s">
        <v>757</v>
      </c>
      <c r="C174" s="188" t="n">
        <v>815000</v>
      </c>
      <c r="D174" s="188" t="n">
        <f aca="false">300000+300000</f>
        <v>600000</v>
      </c>
      <c r="E174" s="189" t="n">
        <f aca="false">C174-D174</f>
        <v>215000</v>
      </c>
    </row>
    <row r="175" customFormat="false" ht="19.5" hidden="false" customHeight="true" outlineLevel="0" collapsed="false">
      <c r="A175" s="162" t="n">
        <v>9</v>
      </c>
      <c r="B175" s="163" t="s">
        <v>758</v>
      </c>
      <c r="C175" s="188" t="n">
        <v>815000</v>
      </c>
      <c r="D175" s="188" t="n">
        <f aca="false">100000+100000</f>
        <v>200000</v>
      </c>
      <c r="E175" s="189" t="n">
        <f aca="false">C175-D175</f>
        <v>615000</v>
      </c>
    </row>
    <row r="176" customFormat="false" ht="19.5" hidden="false" customHeight="true" outlineLevel="0" collapsed="false">
      <c r="A176" s="162" t="n">
        <v>10</v>
      </c>
      <c r="B176" s="163" t="s">
        <v>759</v>
      </c>
      <c r="C176" s="188" t="n">
        <v>815000</v>
      </c>
      <c r="D176" s="188" t="n">
        <f aca="false">50000+50000+50000+50000+50000+50000+515000</f>
        <v>815000</v>
      </c>
      <c r="E176" s="189" t="n">
        <f aca="false">C176-D176</f>
        <v>0</v>
      </c>
    </row>
    <row r="177" customFormat="false" ht="19.5" hidden="false" customHeight="true" outlineLevel="0" collapsed="false">
      <c r="A177" s="162" t="n">
        <v>11</v>
      </c>
      <c r="B177" s="163" t="s">
        <v>760</v>
      </c>
      <c r="C177" s="188" t="n">
        <v>815000</v>
      </c>
      <c r="D177" s="188" t="n">
        <f aca="false">300000+200000</f>
        <v>500000</v>
      </c>
      <c r="E177" s="189" t="n">
        <f aca="false">C177-D177</f>
        <v>315000</v>
      </c>
    </row>
    <row r="178" customFormat="false" ht="19.5" hidden="false" customHeight="true" outlineLevel="0" collapsed="false">
      <c r="A178" s="162" t="n">
        <v>12</v>
      </c>
      <c r="B178" s="163" t="s">
        <v>761</v>
      </c>
      <c r="C178" s="188" t="n">
        <v>815000</v>
      </c>
      <c r="D178" s="188" t="n">
        <f aca="false">300000</f>
        <v>300000</v>
      </c>
      <c r="E178" s="189" t="n">
        <f aca="false">C178-D178</f>
        <v>515000</v>
      </c>
    </row>
    <row r="179" customFormat="false" ht="19.5" hidden="false" customHeight="true" outlineLevel="0" collapsed="false">
      <c r="A179" s="162" t="n">
        <v>13</v>
      </c>
      <c r="B179" s="163" t="s">
        <v>762</v>
      </c>
      <c r="C179" s="188" t="n">
        <v>815000</v>
      </c>
      <c r="D179" s="188" t="n">
        <f aca="false">300000+200000</f>
        <v>500000</v>
      </c>
      <c r="E179" s="189" t="n">
        <f aca="false">C179-D179</f>
        <v>315000</v>
      </c>
    </row>
    <row r="180" customFormat="false" ht="19.7" hidden="false" customHeight="false" outlineLevel="0" collapsed="false">
      <c r="A180" s="182"/>
      <c r="B180" s="183" t="s">
        <v>29</v>
      </c>
      <c r="C180" s="184" t="n">
        <f aca="false">SUM(C167:C179)</f>
        <v>10595000</v>
      </c>
      <c r="D180" s="185" t="n">
        <f aca="false">SUM(D167:D179)</f>
        <v>5330000</v>
      </c>
      <c r="E180" s="186" t="n">
        <f aca="false">SUM(E167:E179)</f>
        <v>5265000</v>
      </c>
    </row>
    <row r="184" customFormat="false" ht="17.35" hidden="false" customHeight="false" outlineLevel="0" collapsed="false">
      <c r="A184" s="117"/>
      <c r="B184" s="117" t="s">
        <v>763</v>
      </c>
    </row>
    <row r="185" customFormat="false" ht="9.75" hidden="true" customHeight="true" outlineLevel="0" collapsed="false"/>
    <row r="186" customFormat="false" ht="15.75" hidden="false" customHeight="true" outlineLevel="0" collapsed="false">
      <c r="B186" s="176" t="s">
        <v>764</v>
      </c>
    </row>
    <row r="187" customFormat="false" ht="3.75" hidden="true" customHeight="true" outlineLevel="0" collapsed="false"/>
    <row r="188" customFormat="false" ht="17.35" hidden="true" customHeight="false" outlineLevel="0" collapsed="false">
      <c r="B188" s="187"/>
    </row>
    <row r="189" customFormat="false" ht="15" hidden="false" customHeight="false" outlineLevel="0" collapsed="false">
      <c r="B189" s="5" t="s">
        <v>749</v>
      </c>
    </row>
    <row r="190" customFormat="false" ht="3.75" hidden="false" customHeight="true" outlineLevel="0" collapsed="false"/>
    <row r="191" customFormat="false" ht="17.25" hidden="false" customHeight="true" outlineLevel="0" collapsed="false">
      <c r="A191" s="190" t="s">
        <v>3</v>
      </c>
      <c r="B191" s="191" t="s">
        <v>654</v>
      </c>
      <c r="C191" s="9" t="s">
        <v>6</v>
      </c>
      <c r="D191" s="192" t="s">
        <v>7</v>
      </c>
      <c r="E191" s="193" t="s">
        <v>8</v>
      </c>
    </row>
    <row r="192" customFormat="false" ht="19.5" hidden="false" customHeight="true" outlineLevel="0" collapsed="false">
      <c r="A192" s="194" t="n">
        <v>1</v>
      </c>
      <c r="B192" s="195" t="s">
        <v>765</v>
      </c>
      <c r="C192" s="196" t="n">
        <v>815000</v>
      </c>
      <c r="D192" s="164" t="n">
        <f aca="false">500000+100000+215000</f>
        <v>815000</v>
      </c>
      <c r="E192" s="196" t="n">
        <f aca="false">C192-D192</f>
        <v>0</v>
      </c>
    </row>
    <row r="193" customFormat="false" ht="19.5" hidden="false" customHeight="true" outlineLevel="0" collapsed="false">
      <c r="A193" s="194" t="n">
        <v>2</v>
      </c>
      <c r="B193" s="195" t="s">
        <v>766</v>
      </c>
      <c r="C193" s="196" t="n">
        <v>815000</v>
      </c>
      <c r="D193" s="164" t="n">
        <f aca="false">500000+100000+215000</f>
        <v>815000</v>
      </c>
      <c r="E193" s="196" t="n">
        <f aca="false">C193-D193</f>
        <v>0</v>
      </c>
    </row>
    <row r="194" customFormat="false" ht="19.5" hidden="false" customHeight="true" outlineLevel="0" collapsed="false">
      <c r="A194" s="194" t="n">
        <v>3</v>
      </c>
      <c r="B194" s="195" t="s">
        <v>767</v>
      </c>
      <c r="C194" s="196" t="n">
        <v>815000</v>
      </c>
      <c r="D194" s="164" t="n">
        <v>815000</v>
      </c>
      <c r="E194" s="196" t="n">
        <f aca="false">C194-D194</f>
        <v>0</v>
      </c>
    </row>
    <row r="195" customFormat="false" ht="19.5" hidden="false" customHeight="true" outlineLevel="0" collapsed="false">
      <c r="A195" s="194" t="n">
        <v>4</v>
      </c>
      <c r="B195" s="195" t="s">
        <v>768</v>
      </c>
      <c r="C195" s="196" t="n">
        <v>815000</v>
      </c>
      <c r="D195" s="164" t="n">
        <f aca="false">415000+400000</f>
        <v>815000</v>
      </c>
      <c r="E195" s="196" t="n">
        <f aca="false">C195-D195</f>
        <v>0</v>
      </c>
    </row>
    <row r="196" customFormat="false" ht="19.5" hidden="false" customHeight="true" outlineLevel="0" collapsed="false">
      <c r="A196" s="194" t="n">
        <v>5</v>
      </c>
      <c r="B196" s="195" t="s">
        <v>769</v>
      </c>
      <c r="C196" s="196" t="n">
        <v>815000</v>
      </c>
      <c r="D196" s="164" t="n">
        <f aca="false">500000+315000</f>
        <v>815000</v>
      </c>
      <c r="E196" s="196" t="n">
        <f aca="false">C196-D196</f>
        <v>0</v>
      </c>
    </row>
    <row r="197" customFormat="false" ht="19.5" hidden="false" customHeight="true" outlineLevel="0" collapsed="false">
      <c r="A197" s="194" t="n">
        <v>6</v>
      </c>
      <c r="B197" s="195" t="s">
        <v>770</v>
      </c>
      <c r="C197" s="196" t="n">
        <v>815000</v>
      </c>
      <c r="D197" s="164" t="n">
        <f aca="false">390000+140000+295000</f>
        <v>825000</v>
      </c>
      <c r="E197" s="196" t="n">
        <f aca="false">C197-D197</f>
        <v>-10000</v>
      </c>
    </row>
    <row r="198" customFormat="false" ht="19.5" hidden="false" customHeight="true" outlineLevel="0" collapsed="false">
      <c r="A198" s="194" t="n">
        <v>7</v>
      </c>
      <c r="B198" s="195" t="s">
        <v>771</v>
      </c>
      <c r="C198" s="196" t="n">
        <v>815000</v>
      </c>
      <c r="D198" s="164" t="n">
        <f aca="false">500000+200000</f>
        <v>700000</v>
      </c>
      <c r="E198" s="196" t="n">
        <f aca="false">C198-D198</f>
        <v>115000</v>
      </c>
    </row>
    <row r="199" customFormat="false" ht="19.5" hidden="false" customHeight="true" outlineLevel="0" collapsed="false">
      <c r="A199" s="194" t="n">
        <v>8</v>
      </c>
      <c r="B199" s="195" t="s">
        <v>772</v>
      </c>
      <c r="C199" s="196" t="n">
        <v>815000</v>
      </c>
      <c r="D199" s="164" t="n">
        <f aca="false">600000+200000+15000</f>
        <v>815000</v>
      </c>
      <c r="E199" s="196" t="n">
        <f aca="false">C199-D199</f>
        <v>0</v>
      </c>
    </row>
    <row r="200" customFormat="false" ht="19.5" hidden="false" customHeight="true" outlineLevel="0" collapsed="false">
      <c r="A200" s="194" t="n">
        <v>9</v>
      </c>
      <c r="B200" s="195" t="s">
        <v>773</v>
      </c>
      <c r="C200" s="196" t="n">
        <v>815000</v>
      </c>
      <c r="D200" s="164" t="n">
        <v>600000</v>
      </c>
      <c r="E200" s="196" t="n">
        <f aca="false">C200-D200</f>
        <v>215000</v>
      </c>
    </row>
    <row r="201" customFormat="false" ht="19.5" hidden="false" customHeight="true" outlineLevel="0" collapsed="false">
      <c r="A201" s="194" t="n">
        <v>10</v>
      </c>
      <c r="B201" s="195" t="s">
        <v>774</v>
      </c>
      <c r="C201" s="196" t="n">
        <v>815000</v>
      </c>
      <c r="D201" s="164" t="n">
        <f aca="false">700000+100000</f>
        <v>800000</v>
      </c>
      <c r="E201" s="196" t="n">
        <f aca="false">C201-D201</f>
        <v>15000</v>
      </c>
    </row>
    <row r="202" customFormat="false" ht="19.5" hidden="false" customHeight="true" outlineLevel="0" collapsed="false">
      <c r="A202" s="194" t="n">
        <v>11</v>
      </c>
      <c r="B202" s="195" t="s">
        <v>775</v>
      </c>
      <c r="C202" s="196" t="n">
        <v>815000</v>
      </c>
      <c r="D202" s="164" t="n">
        <f aca="false">325000+300000+190000</f>
        <v>815000</v>
      </c>
      <c r="E202" s="196" t="n">
        <f aca="false">C202-D202</f>
        <v>0</v>
      </c>
    </row>
    <row r="203" customFormat="false" ht="19.5" hidden="false" customHeight="true" outlineLevel="0" collapsed="false">
      <c r="A203" s="194" t="n">
        <v>12</v>
      </c>
      <c r="B203" s="195" t="s">
        <v>776</v>
      </c>
      <c r="C203" s="196" t="n">
        <v>815000</v>
      </c>
      <c r="D203" s="164" t="n">
        <f aca="false">400000+100000+100000+215000</f>
        <v>815000</v>
      </c>
      <c r="E203" s="196" t="n">
        <f aca="false">C203-D203</f>
        <v>0</v>
      </c>
    </row>
    <row r="204" customFormat="false" ht="19.5" hidden="false" customHeight="true" outlineLevel="0" collapsed="false">
      <c r="A204" s="194" t="n">
        <v>13</v>
      </c>
      <c r="B204" s="195" t="s">
        <v>777</v>
      </c>
      <c r="C204" s="196" t="n">
        <v>815000</v>
      </c>
      <c r="D204" s="164" t="n">
        <f aca="false">400000+150000+150000+115000</f>
        <v>815000</v>
      </c>
      <c r="E204" s="196" t="n">
        <f aca="false">C204-D204</f>
        <v>0</v>
      </c>
    </row>
    <row r="205" customFormat="false" ht="19.5" hidden="false" customHeight="true" outlineLevel="0" collapsed="false">
      <c r="A205" s="194" t="n">
        <v>14</v>
      </c>
      <c r="B205" s="195" t="s">
        <v>778</v>
      </c>
      <c r="C205" s="196" t="n">
        <v>815000</v>
      </c>
      <c r="D205" s="164" t="n">
        <f aca="false">350000+250000+200000</f>
        <v>800000</v>
      </c>
      <c r="E205" s="196" t="n">
        <f aca="false">C205-D205</f>
        <v>15000</v>
      </c>
    </row>
    <row r="206" customFormat="false" ht="19.5" hidden="false" customHeight="true" outlineLevel="0" collapsed="false">
      <c r="A206" s="194" t="n">
        <v>15</v>
      </c>
      <c r="B206" s="195" t="s">
        <v>779</v>
      </c>
      <c r="C206" s="196" t="n">
        <v>815000</v>
      </c>
      <c r="D206" s="164" t="n">
        <f aca="false">650000+100000+65000</f>
        <v>815000</v>
      </c>
      <c r="E206" s="196" t="n">
        <f aca="false">C206-D206</f>
        <v>0</v>
      </c>
    </row>
    <row r="207" customFormat="false" ht="19.5" hidden="false" customHeight="true" outlineLevel="0" collapsed="false">
      <c r="A207" s="194" t="n">
        <v>16</v>
      </c>
      <c r="B207" s="195" t="s">
        <v>780</v>
      </c>
      <c r="C207" s="196" t="n">
        <v>815000</v>
      </c>
      <c r="D207" s="164" t="n">
        <f aca="false">200000+210000+240000</f>
        <v>650000</v>
      </c>
      <c r="E207" s="196" t="n">
        <f aca="false">C207-D207</f>
        <v>165000</v>
      </c>
    </row>
    <row r="208" customFormat="false" ht="19.5" hidden="false" customHeight="true" outlineLevel="0" collapsed="false">
      <c r="A208" s="194" t="n">
        <v>17</v>
      </c>
      <c r="B208" s="195" t="s">
        <v>781</v>
      </c>
      <c r="C208" s="196" t="n">
        <v>815000</v>
      </c>
      <c r="D208" s="164" t="n">
        <f aca="false">250000+365000</f>
        <v>615000</v>
      </c>
      <c r="E208" s="196" t="n">
        <f aca="false">C208-D208</f>
        <v>200000</v>
      </c>
    </row>
    <row r="209" customFormat="false" ht="15" hidden="false" customHeight="true" outlineLevel="0" collapsed="false">
      <c r="A209" s="194" t="n">
        <v>18</v>
      </c>
      <c r="B209" s="195" t="s">
        <v>782</v>
      </c>
      <c r="C209" s="196" t="n">
        <v>815000</v>
      </c>
      <c r="D209" s="164" t="n">
        <f aca="false">300000+300000+215000</f>
        <v>815000</v>
      </c>
      <c r="E209" s="196" t="n">
        <f aca="false">C209-D209</f>
        <v>0</v>
      </c>
    </row>
    <row r="210" customFormat="false" ht="19.5" hidden="false" customHeight="true" outlineLevel="0" collapsed="false">
      <c r="A210" s="194" t="n">
        <v>19</v>
      </c>
      <c r="B210" s="195" t="s">
        <v>783</v>
      </c>
      <c r="C210" s="196" t="n">
        <v>815000</v>
      </c>
      <c r="D210" s="164" t="n">
        <v>815000</v>
      </c>
      <c r="E210" s="196" t="n">
        <f aca="false">C210-D210</f>
        <v>0</v>
      </c>
    </row>
    <row r="211" customFormat="false" ht="15.75" hidden="false" customHeight="true" outlineLevel="0" collapsed="false">
      <c r="A211" s="194" t="n">
        <v>20</v>
      </c>
      <c r="B211" s="195" t="s">
        <v>784</v>
      </c>
      <c r="C211" s="196" t="n">
        <v>815000</v>
      </c>
      <c r="D211" s="164" t="n">
        <f aca="false">250000+250000+315000</f>
        <v>815000</v>
      </c>
      <c r="E211" s="196" t="n">
        <f aca="false">C211-D211</f>
        <v>0</v>
      </c>
    </row>
    <row r="212" customFormat="false" ht="16.5" hidden="false" customHeight="true" outlineLevel="0" collapsed="false">
      <c r="A212" s="194" t="n">
        <v>21</v>
      </c>
      <c r="B212" s="195" t="s">
        <v>785</v>
      </c>
      <c r="C212" s="196" t="n">
        <v>815000</v>
      </c>
      <c r="D212" s="164" t="n">
        <f aca="false">400000+415000</f>
        <v>815000</v>
      </c>
      <c r="E212" s="196" t="n">
        <f aca="false">C212-D212</f>
        <v>0</v>
      </c>
    </row>
    <row r="213" customFormat="false" ht="15" hidden="false" customHeight="true" outlineLevel="0" collapsed="false">
      <c r="A213" s="194" t="n">
        <v>22</v>
      </c>
      <c r="B213" s="195" t="s">
        <v>786</v>
      </c>
      <c r="C213" s="196" t="n">
        <v>815000</v>
      </c>
      <c r="D213" s="164" t="n">
        <f aca="false">150000+500000+150000+15000</f>
        <v>815000</v>
      </c>
      <c r="E213" s="196" t="n">
        <f aca="false">C213-D213</f>
        <v>0</v>
      </c>
    </row>
    <row r="214" customFormat="false" ht="19.5" hidden="false" customHeight="true" outlineLevel="0" collapsed="false">
      <c r="A214" s="194" t="n">
        <v>23</v>
      </c>
      <c r="B214" s="195" t="s">
        <v>787</v>
      </c>
      <c r="C214" s="196" t="n">
        <v>815000</v>
      </c>
      <c r="D214" s="164" t="n">
        <f aca="false">650000+175000</f>
        <v>825000</v>
      </c>
      <c r="E214" s="196" t="n">
        <f aca="false">C214-D214</f>
        <v>-10000</v>
      </c>
    </row>
    <row r="215" customFormat="false" ht="19.5" hidden="false" customHeight="true" outlineLevel="0" collapsed="false">
      <c r="A215" s="194" t="n">
        <v>24</v>
      </c>
      <c r="B215" s="195" t="s">
        <v>788</v>
      </c>
      <c r="C215" s="196" t="n">
        <v>815000</v>
      </c>
      <c r="D215" s="179" t="n">
        <f aca="false">400000+100000+100000+215000</f>
        <v>815000</v>
      </c>
      <c r="E215" s="196" t="n">
        <f aca="false">C215-D215</f>
        <v>0</v>
      </c>
    </row>
    <row r="216" customFormat="false" ht="19.5" hidden="false" customHeight="true" outlineLevel="0" collapsed="false">
      <c r="A216" s="194" t="n">
        <v>25</v>
      </c>
      <c r="B216" s="195" t="s">
        <v>789</v>
      </c>
      <c r="C216" s="196" t="n">
        <v>815000</v>
      </c>
      <c r="D216" s="179" t="n">
        <f aca="false">300000+50000+265000+200000</f>
        <v>815000</v>
      </c>
      <c r="E216" s="196" t="n">
        <f aca="false">C216-D216</f>
        <v>0</v>
      </c>
    </row>
    <row r="217" customFormat="false" ht="19.5" hidden="false" customHeight="true" outlineLevel="0" collapsed="false">
      <c r="A217" s="194" t="n">
        <v>26</v>
      </c>
      <c r="B217" s="195" t="s">
        <v>790</v>
      </c>
      <c r="C217" s="196" t="n">
        <v>815000</v>
      </c>
      <c r="D217" s="179" t="n">
        <f aca="false">500000+100000+100000+115000</f>
        <v>815000</v>
      </c>
      <c r="E217" s="196" t="n">
        <f aca="false">C217-D217</f>
        <v>0</v>
      </c>
    </row>
    <row r="218" customFormat="false" ht="19.5" hidden="false" customHeight="true" outlineLevel="0" collapsed="false">
      <c r="A218" s="194" t="n">
        <v>27</v>
      </c>
      <c r="B218" s="195" t="s">
        <v>791</v>
      </c>
      <c r="C218" s="196" t="n">
        <v>815000</v>
      </c>
      <c r="D218" s="179" t="n">
        <f aca="false">125000+480000</f>
        <v>605000</v>
      </c>
      <c r="E218" s="196" t="n">
        <f aca="false">C218-D218</f>
        <v>210000</v>
      </c>
    </row>
    <row r="219" customFormat="false" ht="19.5" hidden="false" customHeight="true" outlineLevel="0" collapsed="false">
      <c r="A219" s="194" t="n">
        <v>28</v>
      </c>
      <c r="B219" s="195" t="s">
        <v>792</v>
      </c>
      <c r="C219" s="196" t="n">
        <v>815000</v>
      </c>
      <c r="D219" s="179" t="n">
        <f aca="false">800000+15000</f>
        <v>815000</v>
      </c>
      <c r="E219" s="196" t="n">
        <f aca="false">C219-D219</f>
        <v>0</v>
      </c>
    </row>
    <row r="220" customFormat="false" ht="15.75" hidden="false" customHeight="true" outlineLevel="0" collapsed="false">
      <c r="A220" s="194" t="n">
        <v>29</v>
      </c>
      <c r="B220" s="195" t="s">
        <v>793</v>
      </c>
      <c r="C220" s="196" t="n">
        <v>815000</v>
      </c>
      <c r="D220" s="179" t="n">
        <f aca="false">400000+80000+335000</f>
        <v>815000</v>
      </c>
      <c r="E220" s="196" t="n">
        <f aca="false">C220-D220</f>
        <v>0</v>
      </c>
    </row>
    <row r="221" customFormat="false" ht="15.75" hidden="false" customHeight="true" outlineLevel="0" collapsed="false">
      <c r="A221" s="194" t="n">
        <v>30</v>
      </c>
      <c r="B221" s="195" t="s">
        <v>794</v>
      </c>
      <c r="C221" s="196" t="n">
        <v>815000</v>
      </c>
      <c r="D221" s="179" t="n">
        <f aca="false">300000+300000+115000+100000</f>
        <v>815000</v>
      </c>
      <c r="E221" s="196" t="n">
        <f aca="false">C221-D221</f>
        <v>0</v>
      </c>
    </row>
    <row r="222" customFormat="false" ht="17.25" hidden="false" customHeight="true" outlineLevel="0" collapsed="false">
      <c r="A222" s="194" t="n">
        <v>31</v>
      </c>
      <c r="B222" s="195" t="s">
        <v>795</v>
      </c>
      <c r="C222" s="196" t="n">
        <v>815000</v>
      </c>
      <c r="D222" s="179" t="n">
        <f aca="false">525000+300000</f>
        <v>825000</v>
      </c>
      <c r="E222" s="196" t="n">
        <f aca="false">C222-D222</f>
        <v>-10000</v>
      </c>
    </row>
    <row r="223" customFormat="false" ht="16.5" hidden="false" customHeight="true" outlineLevel="0" collapsed="false">
      <c r="A223" s="194" t="n">
        <v>32</v>
      </c>
      <c r="B223" s="195" t="s">
        <v>796</v>
      </c>
      <c r="C223" s="196" t="n">
        <v>815000</v>
      </c>
      <c r="D223" s="179" t="n">
        <f aca="false">300000+100000+200000+115000</f>
        <v>715000</v>
      </c>
      <c r="E223" s="196" t="n">
        <f aca="false">C223-D223</f>
        <v>100000</v>
      </c>
    </row>
    <row r="224" customFormat="false" ht="18" hidden="false" customHeight="true" outlineLevel="0" collapsed="false">
      <c r="A224" s="194" t="n">
        <v>33</v>
      </c>
      <c r="B224" s="195" t="s">
        <v>797</v>
      </c>
      <c r="C224" s="196" t="n">
        <v>815000</v>
      </c>
      <c r="D224" s="179" t="n">
        <f aca="false">200000+215000+200000+200000</f>
        <v>815000</v>
      </c>
      <c r="E224" s="196" t="n">
        <f aca="false">C224-D224</f>
        <v>0</v>
      </c>
    </row>
    <row r="225" customFormat="false" ht="25.5" hidden="false" customHeight="true" outlineLevel="0" collapsed="false">
      <c r="A225" s="194" t="n">
        <v>34</v>
      </c>
      <c r="B225" s="195" t="s">
        <v>798</v>
      </c>
      <c r="C225" s="196" t="n">
        <v>815000</v>
      </c>
      <c r="D225" s="179" t="n">
        <f aca="false">275000+200000+140000+200000</f>
        <v>815000</v>
      </c>
      <c r="E225" s="196" t="n">
        <f aca="false">C225-D225</f>
        <v>0</v>
      </c>
    </row>
    <row r="226" customFormat="false" ht="16.5" hidden="false" customHeight="true" outlineLevel="0" collapsed="false">
      <c r="A226" s="194" t="n">
        <v>35</v>
      </c>
      <c r="B226" s="195" t="s">
        <v>799</v>
      </c>
      <c r="C226" s="196" t="n">
        <v>815000</v>
      </c>
      <c r="D226" s="179" t="n">
        <f aca="false">600000+215000</f>
        <v>815000</v>
      </c>
      <c r="E226" s="196" t="n">
        <f aca="false">C226-D226</f>
        <v>0</v>
      </c>
    </row>
    <row r="227" customFormat="false" ht="24.75" hidden="false" customHeight="true" outlineLevel="0" collapsed="false">
      <c r="A227" s="182"/>
      <c r="B227" s="197" t="s">
        <v>29</v>
      </c>
      <c r="C227" s="184" t="n">
        <f aca="false">SUM(C192:C226)</f>
        <v>28525000</v>
      </c>
      <c r="D227" s="185" t="n">
        <f aca="false">SUM(D192:D226)</f>
        <v>27520000</v>
      </c>
      <c r="E227" s="186" t="n">
        <f aca="false">C227-D227</f>
        <v>1005000</v>
      </c>
    </row>
    <row r="231" customFormat="false" ht="17.35" hidden="false" customHeight="false" outlineLevel="0" collapsed="false">
      <c r="A231" s="117"/>
      <c r="B231" s="117" t="s">
        <v>763</v>
      </c>
    </row>
    <row r="233" customFormat="false" ht="17.25" hidden="false" customHeight="false" outlineLevel="0" collapsed="false">
      <c r="B233" s="176" t="s">
        <v>764</v>
      </c>
    </row>
    <row r="234" customFormat="false" ht="3" hidden="false" customHeight="true" outlineLevel="0" collapsed="false"/>
    <row r="235" customFormat="false" ht="4.5" hidden="false" customHeight="true" outlineLevel="0" collapsed="false">
      <c r="B235" s="187"/>
    </row>
    <row r="236" customFormat="false" ht="15" hidden="false" customHeight="false" outlineLevel="0" collapsed="false">
      <c r="B236" s="5" t="s">
        <v>800</v>
      </c>
    </row>
    <row r="238" customFormat="false" ht="24.75" hidden="false" customHeight="true" outlineLevel="0" collapsed="false">
      <c r="A238" s="190" t="s">
        <v>3</v>
      </c>
      <c r="B238" s="191" t="s">
        <v>654</v>
      </c>
      <c r="C238" s="9" t="s">
        <v>6</v>
      </c>
      <c r="D238" s="192" t="s">
        <v>7</v>
      </c>
      <c r="E238" s="193" t="s">
        <v>8</v>
      </c>
    </row>
    <row r="239" customFormat="false" ht="19.5" hidden="false" customHeight="true" outlineLevel="0" collapsed="false">
      <c r="A239" s="198" t="n">
        <v>1</v>
      </c>
      <c r="B239" s="199" t="s">
        <v>801</v>
      </c>
      <c r="C239" s="200" t="n">
        <v>425000</v>
      </c>
      <c r="D239" s="200" t="n">
        <v>425000</v>
      </c>
      <c r="E239" s="201" t="n">
        <f aca="false">C239-D239</f>
        <v>0</v>
      </c>
    </row>
    <row r="240" customFormat="false" ht="19.5" hidden="false" customHeight="true" outlineLevel="0" collapsed="false">
      <c r="A240" s="162" t="n">
        <v>2</v>
      </c>
      <c r="B240" s="202" t="s">
        <v>802</v>
      </c>
      <c r="C240" s="203" t="n">
        <v>425000</v>
      </c>
      <c r="D240" s="203" t="n">
        <v>425000</v>
      </c>
      <c r="E240" s="204" t="n">
        <f aca="false">C240-D240</f>
        <v>0</v>
      </c>
    </row>
    <row r="241" customFormat="false" ht="19.5" hidden="false" customHeight="true" outlineLevel="0" collapsed="false">
      <c r="A241" s="162" t="n">
        <v>3</v>
      </c>
      <c r="B241" s="205" t="s">
        <v>803</v>
      </c>
      <c r="C241" s="203" t="n">
        <v>425000</v>
      </c>
      <c r="D241" s="206" t="n">
        <f aca="false">410000+15000</f>
        <v>425000</v>
      </c>
      <c r="E241" s="204" t="n">
        <f aca="false">C241-D241</f>
        <v>0</v>
      </c>
    </row>
    <row r="242" customFormat="false" ht="19.5" hidden="false" customHeight="true" outlineLevel="0" collapsed="false">
      <c r="A242" s="162" t="n">
        <v>4</v>
      </c>
      <c r="B242" s="205" t="s">
        <v>804</v>
      </c>
      <c r="C242" s="203" t="n">
        <v>425000</v>
      </c>
      <c r="D242" s="203"/>
      <c r="E242" s="204" t="n">
        <f aca="false">C242-D242</f>
        <v>425000</v>
      </c>
    </row>
    <row r="243" customFormat="false" ht="19.5" hidden="false" customHeight="true" outlineLevel="0" collapsed="false">
      <c r="A243" s="162" t="n">
        <v>5</v>
      </c>
      <c r="B243" s="205" t="s">
        <v>805</v>
      </c>
      <c r="C243" s="203" t="n">
        <v>425000</v>
      </c>
      <c r="D243" s="203" t="n">
        <f aca="false">200000+225000</f>
        <v>425000</v>
      </c>
      <c r="E243" s="204" t="n">
        <f aca="false">C243-D243</f>
        <v>0</v>
      </c>
    </row>
    <row r="244" customFormat="false" ht="19.5" hidden="false" customHeight="true" outlineLevel="0" collapsed="false">
      <c r="A244" s="162" t="n">
        <v>6</v>
      </c>
      <c r="B244" s="207" t="s">
        <v>806</v>
      </c>
      <c r="C244" s="203" t="n">
        <v>425000</v>
      </c>
      <c r="D244" s="203" t="n">
        <v>425000</v>
      </c>
      <c r="E244" s="204" t="n">
        <f aca="false">C244-D244</f>
        <v>0</v>
      </c>
    </row>
    <row r="245" customFormat="false" ht="19.5" hidden="false" customHeight="true" outlineLevel="0" collapsed="false">
      <c r="A245" s="162" t="n">
        <v>7</v>
      </c>
      <c r="B245" s="208" t="s">
        <v>807</v>
      </c>
      <c r="C245" s="203" t="n">
        <v>425000</v>
      </c>
      <c r="D245" s="203" t="n">
        <f aca="false">280000+145000</f>
        <v>425000</v>
      </c>
      <c r="E245" s="204" t="n">
        <f aca="false">C245-D245</f>
        <v>0</v>
      </c>
    </row>
    <row r="246" customFormat="false" ht="19.5" hidden="false" customHeight="true" outlineLevel="0" collapsed="false">
      <c r="A246" s="162" t="n">
        <v>8</v>
      </c>
      <c r="B246" s="205" t="s">
        <v>808</v>
      </c>
      <c r="C246" s="203" t="n">
        <v>425000</v>
      </c>
      <c r="D246" s="203" t="n">
        <v>425000</v>
      </c>
      <c r="E246" s="204" t="n">
        <f aca="false">C246-D246</f>
        <v>0</v>
      </c>
    </row>
    <row r="247" customFormat="false" ht="19.5" hidden="false" customHeight="true" outlineLevel="0" collapsed="false">
      <c r="A247" s="162" t="n">
        <v>9</v>
      </c>
      <c r="B247" s="202" t="s">
        <v>809</v>
      </c>
      <c r="C247" s="203" t="n">
        <v>425000</v>
      </c>
      <c r="D247" s="203" t="n">
        <v>125000</v>
      </c>
      <c r="E247" s="204" t="n">
        <f aca="false">C247-D247</f>
        <v>300000</v>
      </c>
    </row>
    <row r="248" customFormat="false" ht="19.5" hidden="false" customHeight="true" outlineLevel="0" collapsed="false">
      <c r="A248" s="162" t="n">
        <v>10</v>
      </c>
      <c r="B248" s="205" t="s">
        <v>810</v>
      </c>
      <c r="C248" s="203" t="n">
        <v>425000</v>
      </c>
      <c r="D248" s="203"/>
      <c r="E248" s="204" t="n">
        <f aca="false">C248-D248</f>
        <v>425000</v>
      </c>
    </row>
    <row r="249" customFormat="false" ht="19.5" hidden="false" customHeight="true" outlineLevel="0" collapsed="false">
      <c r="A249" s="162" t="n">
        <v>11</v>
      </c>
      <c r="B249" s="205" t="s">
        <v>811</v>
      </c>
      <c r="C249" s="203" t="n">
        <v>425000</v>
      </c>
      <c r="D249" s="203" t="n">
        <v>425000</v>
      </c>
      <c r="E249" s="204" t="n">
        <f aca="false">C249-D249</f>
        <v>0</v>
      </c>
    </row>
    <row r="250" customFormat="false" ht="19.5" hidden="false" customHeight="true" outlineLevel="0" collapsed="false">
      <c r="A250" s="162" t="n">
        <v>12</v>
      </c>
      <c r="B250" s="208" t="s">
        <v>812</v>
      </c>
      <c r="C250" s="203" t="n">
        <v>425000</v>
      </c>
      <c r="D250" s="203"/>
      <c r="E250" s="204" t="n">
        <f aca="false">C250-D250</f>
        <v>425000</v>
      </c>
    </row>
    <row r="251" customFormat="false" ht="19.5" hidden="false" customHeight="true" outlineLevel="0" collapsed="false">
      <c r="A251" s="162" t="n">
        <v>13</v>
      </c>
      <c r="B251" s="205" t="s">
        <v>813</v>
      </c>
      <c r="C251" s="203" t="n">
        <v>425000</v>
      </c>
      <c r="D251" s="203" t="n">
        <f aca="false">410000+15000</f>
        <v>425000</v>
      </c>
      <c r="E251" s="204" t="n">
        <f aca="false">C251-D251</f>
        <v>0</v>
      </c>
    </row>
    <row r="252" customFormat="false" ht="19.5" hidden="false" customHeight="true" outlineLevel="0" collapsed="false">
      <c r="A252" s="162" t="n">
        <v>14</v>
      </c>
      <c r="B252" s="202" t="s">
        <v>814</v>
      </c>
      <c r="C252" s="203" t="n">
        <v>425000</v>
      </c>
      <c r="D252" s="203" t="n">
        <v>425000</v>
      </c>
      <c r="E252" s="204" t="n">
        <f aca="false">C252-D252</f>
        <v>0</v>
      </c>
    </row>
    <row r="253" customFormat="false" ht="19.5" hidden="false" customHeight="true" outlineLevel="0" collapsed="false">
      <c r="A253" s="162" t="n">
        <v>15</v>
      </c>
      <c r="B253" s="209" t="s">
        <v>815</v>
      </c>
      <c r="C253" s="203" t="n">
        <v>425000</v>
      </c>
      <c r="D253" s="203" t="n">
        <f aca="false">240000+85000+100000</f>
        <v>425000</v>
      </c>
      <c r="E253" s="204" t="n">
        <f aca="false">C253-D253</f>
        <v>0</v>
      </c>
    </row>
    <row r="254" customFormat="false" ht="19.5" hidden="false" customHeight="true" outlineLevel="0" collapsed="false">
      <c r="A254" s="162" t="n">
        <v>16</v>
      </c>
      <c r="B254" s="205" t="s">
        <v>816</v>
      </c>
      <c r="C254" s="203" t="n">
        <v>425000</v>
      </c>
      <c r="D254" s="203" t="n">
        <v>425000</v>
      </c>
      <c r="E254" s="204" t="n">
        <f aca="false">C254-D254</f>
        <v>0</v>
      </c>
    </row>
    <row r="255" customFormat="false" ht="19.5" hidden="false" customHeight="true" outlineLevel="0" collapsed="false">
      <c r="A255" s="162" t="n">
        <v>17</v>
      </c>
      <c r="B255" s="202" t="s">
        <v>817</v>
      </c>
      <c r="C255" s="203" t="n">
        <v>425000</v>
      </c>
      <c r="D255" s="203"/>
      <c r="E255" s="204" t="n">
        <f aca="false">C255-D255</f>
        <v>425000</v>
      </c>
    </row>
    <row r="256" customFormat="false" ht="19.5" hidden="false" customHeight="true" outlineLevel="0" collapsed="false">
      <c r="A256" s="162" t="n">
        <v>18</v>
      </c>
      <c r="B256" s="202" t="s">
        <v>818</v>
      </c>
      <c r="C256" s="203" t="n">
        <v>425000</v>
      </c>
      <c r="D256" s="203" t="n">
        <v>425000</v>
      </c>
      <c r="E256" s="204" t="n">
        <f aca="false">C256-D256</f>
        <v>0</v>
      </c>
    </row>
    <row r="257" customFormat="false" ht="19.5" hidden="false" customHeight="true" outlineLevel="0" collapsed="false">
      <c r="A257" s="162" t="n">
        <v>19</v>
      </c>
      <c r="B257" s="202" t="s">
        <v>819</v>
      </c>
      <c r="C257" s="203" t="n">
        <v>425000</v>
      </c>
      <c r="D257" s="203"/>
      <c r="E257" s="204" t="n">
        <f aca="false">C257-D257</f>
        <v>425000</v>
      </c>
    </row>
    <row r="258" customFormat="false" ht="19.5" hidden="false" customHeight="true" outlineLevel="0" collapsed="false">
      <c r="A258" s="162" t="n">
        <v>20</v>
      </c>
      <c r="B258" s="202" t="s">
        <v>820</v>
      </c>
      <c r="C258" s="203" t="n">
        <v>425000</v>
      </c>
      <c r="D258" s="203"/>
      <c r="E258" s="204" t="n">
        <f aca="false">C258-D258</f>
        <v>425000</v>
      </c>
    </row>
    <row r="259" customFormat="false" ht="19.5" hidden="false" customHeight="true" outlineLevel="0" collapsed="false">
      <c r="A259" s="162" t="n">
        <v>21</v>
      </c>
      <c r="B259" s="202" t="s">
        <v>821</v>
      </c>
      <c r="C259" s="203" t="n">
        <v>425000</v>
      </c>
      <c r="D259" s="203"/>
      <c r="E259" s="204" t="n">
        <f aca="false">C259-D259</f>
        <v>425000</v>
      </c>
    </row>
    <row r="260" customFormat="false" ht="19.5" hidden="false" customHeight="true" outlineLevel="0" collapsed="false">
      <c r="A260" s="162" t="n">
        <v>22</v>
      </c>
      <c r="B260" s="208" t="s">
        <v>822</v>
      </c>
      <c r="C260" s="203" t="n">
        <v>425000</v>
      </c>
      <c r="D260" s="203"/>
      <c r="E260" s="204" t="n">
        <f aca="false">C260-D260</f>
        <v>425000</v>
      </c>
    </row>
    <row r="261" customFormat="false" ht="19.5" hidden="false" customHeight="true" outlineLevel="0" collapsed="false">
      <c r="A261" s="162" t="n">
        <v>23</v>
      </c>
      <c r="B261" s="202" t="s">
        <v>823</v>
      </c>
      <c r="C261" s="203" t="n">
        <v>425000</v>
      </c>
      <c r="D261" s="203"/>
      <c r="E261" s="204" t="n">
        <f aca="false">C261-D261</f>
        <v>425000</v>
      </c>
    </row>
    <row r="262" customFormat="false" ht="19.5" hidden="false" customHeight="true" outlineLevel="0" collapsed="false">
      <c r="A262" s="162" t="n">
        <v>24</v>
      </c>
      <c r="B262" s="202" t="s">
        <v>824</v>
      </c>
      <c r="C262" s="203" t="n">
        <v>425000</v>
      </c>
      <c r="D262" s="203" t="n">
        <v>50000</v>
      </c>
      <c r="E262" s="204" t="n">
        <f aca="false">C262-D262</f>
        <v>375000</v>
      </c>
    </row>
    <row r="263" customFormat="false" ht="19.5" hidden="false" customHeight="true" outlineLevel="0" collapsed="false">
      <c r="A263" s="162" t="n">
        <v>25</v>
      </c>
      <c r="B263" s="202" t="s">
        <v>825</v>
      </c>
      <c r="C263" s="203" t="n">
        <v>425000</v>
      </c>
      <c r="D263" s="203"/>
      <c r="E263" s="204" t="n">
        <f aca="false">C263-D263</f>
        <v>425000</v>
      </c>
    </row>
    <row r="264" customFormat="false" ht="19.5" hidden="false" customHeight="true" outlineLevel="0" collapsed="false">
      <c r="A264" s="162" t="n">
        <v>26</v>
      </c>
      <c r="B264" s="202" t="s">
        <v>826</v>
      </c>
      <c r="C264" s="203" t="n">
        <v>425000</v>
      </c>
      <c r="D264" s="206" t="n">
        <v>425000</v>
      </c>
      <c r="E264" s="204" t="n">
        <f aca="false">C264-D264</f>
        <v>0</v>
      </c>
    </row>
    <row r="265" customFormat="false" ht="19.5" hidden="false" customHeight="true" outlineLevel="0" collapsed="false">
      <c r="A265" s="162" t="n">
        <v>27</v>
      </c>
      <c r="B265" s="210" t="s">
        <v>827</v>
      </c>
      <c r="C265" s="203" t="n">
        <v>425000</v>
      </c>
      <c r="D265" s="211"/>
      <c r="E265" s="204" t="n">
        <f aca="false">C265-D265</f>
        <v>425000</v>
      </c>
    </row>
    <row r="266" customFormat="false" ht="24.75" hidden="false" customHeight="true" outlineLevel="0" collapsed="false">
      <c r="A266" s="182"/>
      <c r="B266" s="197" t="s">
        <v>29</v>
      </c>
      <c r="C266" s="184" t="n">
        <f aca="false">SUM(C239:C265)</f>
        <v>11475000</v>
      </c>
      <c r="D266" s="185" t="n">
        <f aca="false">SUM(D239:D265)</f>
        <v>6125000</v>
      </c>
      <c r="E266" s="186" t="n">
        <f aca="false">C266-D266</f>
        <v>5350000</v>
      </c>
    </row>
    <row r="267" customFormat="false" ht="15.75" hidden="false" customHeight="false" outlineLevel="0" collapsed="false"/>
  </sheetData>
  <printOptions headings="false" gridLines="false" gridLinesSet="true" horizontalCentered="false" verticalCentered="false"/>
  <pageMargins left="0.170138888888889" right="0.170138888888889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J59"/>
  <sheetViews>
    <sheetView showFormulas="false" showGridLines="true" showRowColHeaders="true" showZeros="true" rightToLeft="false" tabSelected="false" showOutlineSymbols="true" defaultGridColor="true" view="pageBreakPreview" topLeftCell="A2" colorId="64" zoomScale="100" zoomScaleNormal="100" zoomScalePageLayoutView="100" workbookViewId="0">
      <selection pane="topLeft" activeCell="G22" activeCellId="0" sqref="G22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8.71"/>
    <col collapsed="false" customWidth="true" hidden="false" outlineLevel="0" max="3" min="3" style="0" width="15.57"/>
    <col collapsed="false" customWidth="true" hidden="false" outlineLevel="0" max="4" min="4" style="0" width="18.14"/>
    <col collapsed="false" customWidth="true" hidden="false" outlineLevel="0" max="5" min="5" style="0" width="14.57"/>
    <col collapsed="false" customWidth="true" hidden="false" outlineLevel="0" max="6" min="6" style="0" width="9"/>
  </cols>
  <sheetData>
    <row r="4" customFormat="false" ht="15" hidden="false" customHeight="false" outlineLevel="0" collapsed="false">
      <c r="A4" s="212" t="s">
        <v>828</v>
      </c>
      <c r="B4" s="213"/>
      <c r="C4" s="213"/>
      <c r="D4" s="213"/>
      <c r="E4" s="213"/>
      <c r="F4" s="213"/>
      <c r="G4" s="213"/>
    </row>
    <row r="5" customFormat="false" ht="15" hidden="false" customHeight="false" outlineLevel="0" collapsed="false">
      <c r="A5" s="214" t="s">
        <v>829</v>
      </c>
      <c r="B5" s="215" t="s">
        <v>830</v>
      </c>
      <c r="C5" s="215"/>
      <c r="D5" s="215"/>
      <c r="E5" s="216"/>
      <c r="F5" s="213"/>
      <c r="G5" s="213"/>
    </row>
    <row r="6" customFormat="false" ht="12.75" hidden="false" customHeight="true" outlineLevel="0" collapsed="false"/>
    <row r="7" customFormat="false" ht="29.25" hidden="false" customHeight="true" outlineLevel="0" collapsed="false">
      <c r="A7" s="217" t="s">
        <v>831</v>
      </c>
      <c r="B7" s="218" t="s">
        <v>832</v>
      </c>
      <c r="C7" s="217" t="s">
        <v>833</v>
      </c>
      <c r="D7" s="219" t="s">
        <v>834</v>
      </c>
      <c r="E7" s="220" t="s">
        <v>835</v>
      </c>
      <c r="F7" s="221" t="s">
        <v>836</v>
      </c>
    </row>
    <row r="8" customFormat="false" ht="6.75" hidden="false" customHeight="true" outlineLevel="0" collapsed="false">
      <c r="A8" s="222"/>
      <c r="B8" s="223"/>
      <c r="C8" s="224"/>
      <c r="D8" s="224"/>
      <c r="E8" s="224"/>
      <c r="F8" s="225"/>
    </row>
    <row r="9" customFormat="false" ht="15" hidden="false" customHeight="false" outlineLevel="0" collapsed="false">
      <c r="A9" s="226" t="s">
        <v>837</v>
      </c>
      <c r="B9" s="227" t="n">
        <v>28</v>
      </c>
      <c r="C9" s="228"/>
      <c r="D9" s="228"/>
      <c r="E9" s="229"/>
      <c r="F9" s="230"/>
      <c r="G9" s="231"/>
    </row>
    <row r="10" customFormat="false" ht="15" hidden="false" customHeight="false" outlineLevel="0" collapsed="false">
      <c r="A10" s="226" t="s">
        <v>838</v>
      </c>
      <c r="B10" s="227" t="n">
        <v>17</v>
      </c>
      <c r="C10" s="228"/>
      <c r="D10" s="228"/>
      <c r="E10" s="229"/>
      <c r="F10" s="230"/>
      <c r="G10" s="231"/>
    </row>
    <row r="11" customFormat="false" ht="15" hidden="false" customHeight="false" outlineLevel="0" collapsed="false">
      <c r="A11" s="226" t="s">
        <v>839</v>
      </c>
      <c r="B11" s="227" t="n">
        <v>25</v>
      </c>
      <c r="C11" s="228"/>
      <c r="D11" s="228"/>
      <c r="E11" s="229"/>
      <c r="F11" s="230"/>
      <c r="G11" s="231"/>
    </row>
    <row r="12" customFormat="false" ht="15" hidden="false" customHeight="false" outlineLevel="0" collapsed="false">
      <c r="A12" s="226" t="s">
        <v>840</v>
      </c>
      <c r="B12" s="227" t="n">
        <v>24</v>
      </c>
      <c r="C12" s="228"/>
      <c r="D12" s="228"/>
      <c r="E12" s="229"/>
      <c r="F12" s="230"/>
      <c r="G12" s="231"/>
    </row>
    <row r="13" customFormat="false" ht="6.75" hidden="false" customHeight="true" outlineLevel="0" collapsed="false">
      <c r="A13" s="232"/>
      <c r="B13" s="233"/>
      <c r="C13" s="234"/>
      <c r="D13" s="234"/>
      <c r="E13" s="234"/>
      <c r="F13" s="235"/>
      <c r="G13" s="231"/>
    </row>
    <row r="14" customFormat="false" ht="15" hidden="false" customHeight="false" outlineLevel="0" collapsed="false">
      <c r="A14" s="226" t="s">
        <v>841</v>
      </c>
      <c r="B14" s="227" t="n">
        <v>13</v>
      </c>
      <c r="C14" s="228"/>
      <c r="D14" s="228"/>
      <c r="E14" s="228"/>
      <c r="F14" s="236"/>
      <c r="G14" s="231"/>
    </row>
    <row r="15" customFormat="false" ht="15" hidden="false" customHeight="false" outlineLevel="0" collapsed="false">
      <c r="A15" s="237" t="s">
        <v>842</v>
      </c>
      <c r="B15" s="227" t="n">
        <v>16</v>
      </c>
      <c r="C15" s="228"/>
      <c r="D15" s="228"/>
      <c r="E15" s="228"/>
      <c r="F15" s="236"/>
      <c r="G15" s="231"/>
    </row>
    <row r="16" customFormat="false" ht="15" hidden="false" customHeight="false" outlineLevel="0" collapsed="false">
      <c r="A16" s="237" t="s">
        <v>843</v>
      </c>
      <c r="B16" s="227" t="n">
        <v>19</v>
      </c>
      <c r="C16" s="228"/>
      <c r="D16" s="228"/>
      <c r="E16" s="228"/>
      <c r="F16" s="236"/>
      <c r="G16" s="231"/>
    </row>
    <row r="17" customFormat="false" ht="15" hidden="false" customHeight="false" outlineLevel="0" collapsed="false">
      <c r="A17" s="237" t="s">
        <v>844</v>
      </c>
      <c r="B17" s="227" t="n">
        <v>17</v>
      </c>
      <c r="C17" s="228"/>
      <c r="D17" s="228"/>
      <c r="E17" s="228"/>
      <c r="F17" s="236"/>
      <c r="G17" s="231"/>
    </row>
    <row r="18" customFormat="false" ht="6.75" hidden="false" customHeight="true" outlineLevel="0" collapsed="false">
      <c r="A18" s="238"/>
      <c r="B18" s="238"/>
      <c r="C18" s="239"/>
      <c r="D18" s="239"/>
      <c r="E18" s="239"/>
      <c r="F18" s="240"/>
      <c r="G18" s="231"/>
    </row>
    <row r="19" customFormat="false" ht="15" hidden="false" customHeight="false" outlineLevel="0" collapsed="false">
      <c r="A19" s="227" t="s">
        <v>845</v>
      </c>
      <c r="B19" s="227" t="n">
        <v>10</v>
      </c>
      <c r="C19" s="228"/>
      <c r="D19" s="228"/>
      <c r="E19" s="228"/>
      <c r="F19" s="230"/>
      <c r="G19" s="231"/>
    </row>
    <row r="20" customFormat="false" ht="15" hidden="false" customHeight="false" outlineLevel="0" collapsed="false">
      <c r="A20" s="227" t="s">
        <v>846</v>
      </c>
      <c r="B20" s="227" t="n">
        <v>16</v>
      </c>
      <c r="C20" s="228"/>
      <c r="D20" s="228"/>
      <c r="E20" s="228"/>
      <c r="F20" s="230"/>
      <c r="G20" s="231"/>
    </row>
    <row r="21" customFormat="false" ht="15" hidden="false" customHeight="false" outlineLevel="0" collapsed="false">
      <c r="A21" s="227" t="s">
        <v>847</v>
      </c>
      <c r="B21" s="227" t="n">
        <v>10</v>
      </c>
      <c r="C21" s="228"/>
      <c r="D21" s="228"/>
      <c r="E21" s="228"/>
      <c r="F21" s="230"/>
      <c r="G21" s="231"/>
    </row>
    <row r="22" customFormat="false" ht="6.75" hidden="false" customHeight="true" outlineLevel="0" collapsed="false">
      <c r="A22" s="241"/>
      <c r="B22" s="242"/>
      <c r="C22" s="243"/>
      <c r="D22" s="243"/>
      <c r="E22" s="243"/>
      <c r="F22" s="244"/>
      <c r="G22" s="231"/>
    </row>
    <row r="23" customFormat="false" ht="0.75" hidden="false" customHeight="true" outlineLevel="0" collapsed="false">
      <c r="A23" s="245"/>
      <c r="B23" s="245"/>
      <c r="C23" s="245"/>
      <c r="D23" s="245"/>
      <c r="E23" s="245"/>
      <c r="F23" s="245"/>
      <c r="G23" s="231"/>
    </row>
    <row r="24" customFormat="false" ht="15" hidden="false" customHeight="false" outlineLevel="0" collapsed="false">
      <c r="A24" s="226" t="s">
        <v>848</v>
      </c>
      <c r="B24" s="227" t="n">
        <v>10</v>
      </c>
      <c r="C24" s="228"/>
      <c r="D24" s="228"/>
      <c r="E24" s="246"/>
      <c r="F24" s="236"/>
      <c r="G24" s="231"/>
    </row>
    <row r="25" customFormat="false" ht="15" hidden="false" customHeight="false" outlineLevel="0" collapsed="false">
      <c r="A25" s="226" t="s">
        <v>849</v>
      </c>
      <c r="B25" s="227" t="n">
        <v>13</v>
      </c>
      <c r="C25" s="228"/>
      <c r="D25" s="228"/>
      <c r="E25" s="246"/>
      <c r="F25" s="236"/>
      <c r="G25" s="231"/>
    </row>
    <row r="26" customFormat="false" ht="15" hidden="false" customHeight="false" outlineLevel="0" collapsed="false">
      <c r="A26" s="226" t="s">
        <v>850</v>
      </c>
      <c r="B26" s="227" t="n">
        <v>7</v>
      </c>
      <c r="C26" s="228"/>
      <c r="D26" s="228"/>
      <c r="E26" s="246"/>
      <c r="F26" s="236"/>
      <c r="G26" s="231"/>
    </row>
    <row r="27" customFormat="false" ht="5.25" hidden="false" customHeight="true" outlineLevel="0" collapsed="false">
      <c r="A27" s="242"/>
      <c r="B27" s="233"/>
      <c r="C27" s="247"/>
      <c r="D27" s="247"/>
      <c r="E27" s="247"/>
      <c r="F27" s="244"/>
      <c r="G27" s="231"/>
    </row>
    <row r="28" customFormat="false" ht="15" hidden="false" customHeight="false" outlineLevel="0" collapsed="false">
      <c r="A28" s="226" t="s">
        <v>851</v>
      </c>
      <c r="B28" s="227" t="n">
        <v>10</v>
      </c>
      <c r="C28" s="228"/>
      <c r="D28" s="228"/>
      <c r="E28" s="228"/>
      <c r="F28" s="236"/>
      <c r="G28" s="231"/>
    </row>
    <row r="29" customFormat="false" ht="15" hidden="false" customHeight="false" outlineLevel="0" collapsed="false">
      <c r="A29" s="226" t="s">
        <v>852</v>
      </c>
      <c r="B29" s="227" t="n">
        <v>10</v>
      </c>
      <c r="C29" s="228"/>
      <c r="D29" s="228"/>
      <c r="E29" s="228"/>
      <c r="F29" s="236"/>
      <c r="G29" s="231"/>
    </row>
    <row r="30" customFormat="false" ht="15" hidden="false" customHeight="false" outlineLevel="0" collapsed="false">
      <c r="A30" s="226" t="s">
        <v>853</v>
      </c>
      <c r="B30" s="227" t="n">
        <v>12</v>
      </c>
      <c r="C30" s="228"/>
      <c r="D30" s="228"/>
      <c r="E30" s="228"/>
      <c r="F30" s="236"/>
      <c r="G30" s="231"/>
    </row>
    <row r="31" customFormat="false" ht="8.25" hidden="false" customHeight="true" outlineLevel="0" collapsed="false">
      <c r="A31" s="242"/>
      <c r="B31" s="233"/>
      <c r="C31" s="247"/>
      <c r="D31" s="247"/>
      <c r="E31" s="248"/>
      <c r="F31" s="249"/>
      <c r="G31" s="231"/>
    </row>
    <row r="32" customFormat="false" ht="15" hidden="false" customHeight="false" outlineLevel="0" collapsed="false">
      <c r="A32" s="226" t="s">
        <v>854</v>
      </c>
      <c r="B32" s="227" t="n">
        <v>12</v>
      </c>
      <c r="C32" s="228"/>
      <c r="D32" s="228"/>
      <c r="E32" s="246"/>
      <c r="F32" s="236"/>
      <c r="G32" s="231"/>
    </row>
    <row r="33" customFormat="false" ht="9" hidden="false" customHeight="true" outlineLevel="0" collapsed="false">
      <c r="A33" s="250"/>
      <c r="B33" s="251"/>
      <c r="C33" s="252"/>
      <c r="D33" s="252"/>
      <c r="E33" s="252"/>
      <c r="F33" s="253"/>
      <c r="G33" s="231"/>
    </row>
    <row r="34" customFormat="false" ht="12.75" hidden="false" customHeight="true" outlineLevel="0" collapsed="false">
      <c r="A34" s="254" t="s">
        <v>855</v>
      </c>
      <c r="B34" s="255" t="n">
        <v>17</v>
      </c>
      <c r="C34" s="246"/>
      <c r="D34" s="246"/>
      <c r="E34" s="246"/>
      <c r="F34" s="256"/>
      <c r="G34" s="231"/>
    </row>
    <row r="35" customFormat="false" ht="15" hidden="false" customHeight="false" outlineLevel="0" collapsed="false">
      <c r="A35" s="254" t="s">
        <v>856</v>
      </c>
      <c r="B35" s="257" t="n">
        <v>53</v>
      </c>
      <c r="C35" s="246"/>
      <c r="D35" s="246"/>
      <c r="E35" s="246"/>
      <c r="F35" s="256"/>
      <c r="G35" s="231"/>
    </row>
    <row r="36" customFormat="false" ht="8.25" hidden="false" customHeight="true" outlineLevel="0" collapsed="false">
      <c r="A36" s="258"/>
      <c r="B36" s="259"/>
      <c r="C36" s="239"/>
      <c r="D36" s="239"/>
      <c r="E36" s="239"/>
      <c r="F36" s="260"/>
      <c r="G36" s="231"/>
    </row>
    <row r="37" customFormat="false" ht="15.75" hidden="false" customHeight="true" outlineLevel="0" collapsed="false">
      <c r="A37" s="254" t="s">
        <v>857</v>
      </c>
      <c r="B37" s="257" t="n">
        <v>8</v>
      </c>
      <c r="C37" s="246"/>
      <c r="D37" s="246"/>
      <c r="E37" s="246"/>
      <c r="F37" s="256"/>
      <c r="G37" s="231"/>
      <c r="H37" s="128"/>
    </row>
    <row r="38" customFormat="false" ht="9.75" hidden="false" customHeight="true" outlineLevel="0" collapsed="false">
      <c r="A38" s="258"/>
      <c r="B38" s="259"/>
      <c r="C38" s="239"/>
      <c r="D38" s="239"/>
      <c r="E38" s="239"/>
      <c r="F38" s="260"/>
      <c r="G38" s="231"/>
    </row>
    <row r="39" customFormat="false" ht="15.75" hidden="false" customHeight="true" outlineLevel="0" collapsed="false">
      <c r="A39" s="254" t="s">
        <v>858</v>
      </c>
      <c r="B39" s="257" t="n">
        <v>13</v>
      </c>
      <c r="C39" s="246"/>
      <c r="D39" s="246"/>
      <c r="E39" s="246"/>
      <c r="F39" s="256"/>
      <c r="G39" s="231"/>
      <c r="H39" s="128"/>
    </row>
    <row r="40" customFormat="false" ht="7.5" hidden="false" customHeight="true" outlineLevel="0" collapsed="false">
      <c r="A40" s="258"/>
      <c r="B40" s="259"/>
      <c r="C40" s="239"/>
      <c r="D40" s="239"/>
      <c r="E40" s="239"/>
      <c r="F40" s="260"/>
      <c r="G40" s="231"/>
    </row>
    <row r="41" customFormat="false" ht="15" hidden="false" customHeight="false" outlineLevel="0" collapsed="false">
      <c r="A41" s="261" t="s">
        <v>859</v>
      </c>
      <c r="B41" s="262" t="n">
        <v>13</v>
      </c>
      <c r="C41" s="228"/>
      <c r="D41" s="228"/>
      <c r="E41" s="228"/>
      <c r="F41" s="236"/>
      <c r="G41" s="231"/>
      <c r="J41" s="128"/>
    </row>
    <row r="42" customFormat="false" ht="15" hidden="false" customHeight="false" outlineLevel="0" collapsed="false">
      <c r="A42" s="261" t="s">
        <v>860</v>
      </c>
      <c r="B42" s="262" t="n">
        <v>3</v>
      </c>
      <c r="C42" s="228"/>
      <c r="D42" s="228"/>
      <c r="E42" s="228"/>
      <c r="F42" s="236"/>
      <c r="G42" s="231"/>
    </row>
    <row r="43" customFormat="false" ht="15" hidden="false" customHeight="false" outlineLevel="0" collapsed="false">
      <c r="A43" s="261" t="s">
        <v>861</v>
      </c>
      <c r="B43" s="262" t="n">
        <v>35</v>
      </c>
      <c r="C43" s="228"/>
      <c r="D43" s="228"/>
      <c r="E43" s="228"/>
      <c r="F43" s="236"/>
      <c r="G43" s="231"/>
    </row>
    <row r="44" customFormat="false" ht="12" hidden="false" customHeight="true" outlineLevel="0" collapsed="false">
      <c r="A44" s="258"/>
      <c r="B44" s="259"/>
      <c r="C44" s="239"/>
      <c r="D44" s="239"/>
      <c r="E44" s="239"/>
      <c r="F44" s="260"/>
      <c r="G44" s="231"/>
    </row>
    <row r="45" customFormat="false" ht="15" hidden="false" customHeight="false" outlineLevel="0" collapsed="false">
      <c r="A45" s="254" t="s">
        <v>862</v>
      </c>
      <c r="B45" s="257" t="n">
        <v>15</v>
      </c>
      <c r="C45" s="246"/>
      <c r="D45" s="246"/>
      <c r="E45" s="246"/>
      <c r="F45" s="256"/>
      <c r="G45" s="231"/>
    </row>
    <row r="46" customFormat="false" ht="15" hidden="false" customHeight="false" outlineLevel="0" collapsed="false">
      <c r="A46" s="254" t="s">
        <v>863</v>
      </c>
      <c r="B46" s="257" t="n">
        <v>13</v>
      </c>
      <c r="C46" s="246"/>
      <c r="D46" s="246"/>
      <c r="E46" s="246"/>
      <c r="F46" s="256"/>
      <c r="G46" s="231"/>
    </row>
    <row r="47" customFormat="false" ht="17.25" hidden="false" customHeight="true" outlineLevel="0" collapsed="false">
      <c r="A47" s="254" t="s">
        <v>864</v>
      </c>
      <c r="B47" s="257" t="n">
        <v>7</v>
      </c>
      <c r="C47" s="246"/>
      <c r="D47" s="246"/>
      <c r="E47" s="246"/>
      <c r="F47" s="256"/>
      <c r="G47" s="231"/>
    </row>
    <row r="48" customFormat="false" ht="18.75" hidden="false" customHeight="true" outlineLevel="0" collapsed="false">
      <c r="A48" s="263"/>
      <c r="B48" s="264"/>
      <c r="C48" s="265"/>
      <c r="D48" s="265"/>
      <c r="E48" s="265"/>
      <c r="F48" s="266"/>
      <c r="G48" s="231"/>
    </row>
    <row r="49" customFormat="false" ht="18.75" hidden="false" customHeight="true" outlineLevel="0" collapsed="false">
      <c r="A49" s="267" t="s">
        <v>865</v>
      </c>
      <c r="B49" s="268"/>
      <c r="C49" s="268" t="n">
        <v>242818000</v>
      </c>
      <c r="D49" s="269" t="e">
        <f aca="false">D9+D10+D11+D12+D14+D15+D16+D17+#REF!+D19+D20+D21+D24+D26+#REF!+D28+D29+D30+D32+D34+D35+D37+D39+D41+#REF!+D42+D43+#REF!+D45+D47</f>
        <v>#REF!</v>
      </c>
      <c r="E49" s="268" t="e">
        <f aca="false">C49-D49</f>
        <v>#REF!</v>
      </c>
      <c r="F49" s="270" t="e">
        <f aca="false">D49/C49</f>
        <v>#REF!</v>
      </c>
    </row>
    <row r="50" customFormat="false" ht="15.75" hidden="false" customHeight="false" outlineLevel="0" collapsed="false">
      <c r="A50" s="271"/>
      <c r="B50" s="271"/>
      <c r="C50" s="272"/>
      <c r="D50" s="273"/>
      <c r="E50" s="272"/>
      <c r="F50" s="274"/>
    </row>
    <row r="51" customFormat="false" ht="15" hidden="false" customHeight="false" outlineLevel="0" collapsed="false">
      <c r="E51" s="128"/>
    </row>
    <row r="59" customFormat="false" ht="15" hidden="false" customHeight="false" outlineLevel="0" collapsed="false">
      <c r="G59" s="128"/>
      <c r="I59" s="128"/>
    </row>
  </sheetData>
  <mergeCells count="2">
    <mergeCell ref="B5:D5"/>
    <mergeCell ref="A23:F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30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288" activeCellId="0" sqref="J288"/>
    </sheetView>
  </sheetViews>
  <sheetFormatPr defaultColWidth="11.0039062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30.85"/>
    <col collapsed="false" customWidth="true" hidden="false" outlineLevel="0" max="3" min="3" style="0" width="26.43"/>
    <col collapsed="false" customWidth="true" hidden="false" outlineLevel="0" max="4" min="4" style="0" width="12.71"/>
    <col collapsed="false" customWidth="true" hidden="false" outlineLevel="0" max="5" min="5" style="0" width="11.14"/>
    <col collapsed="false" customWidth="true" hidden="false" outlineLevel="0" max="6" min="6" style="0" width="13.71"/>
  </cols>
  <sheetData>
    <row r="3" customFormat="false" ht="15" hidden="false" customHeight="false" outlineLevel="0" collapsed="false">
      <c r="D3" s="1"/>
      <c r="E3" s="1"/>
    </row>
    <row r="5" customFormat="false" ht="26.8" hidden="false" customHeight="false" outlineLevel="0" collapsed="false">
      <c r="A5" s="275"/>
      <c r="B5" s="276" t="s">
        <v>866</v>
      </c>
      <c r="C5" s="277"/>
      <c r="D5" s="275"/>
      <c r="E5" s="275"/>
    </row>
    <row r="7" customFormat="false" ht="17.35" hidden="false" customHeight="false" outlineLevel="0" collapsed="false">
      <c r="A7" s="275"/>
      <c r="B7" s="278" t="s">
        <v>867</v>
      </c>
      <c r="C7" s="275"/>
      <c r="D7" s="275"/>
      <c r="E7" s="275"/>
    </row>
    <row r="8" customFormat="false" ht="17.35" hidden="false" customHeight="false" outlineLevel="0" collapsed="false">
      <c r="A8" s="275"/>
      <c r="B8" s="278"/>
      <c r="C8" s="278"/>
      <c r="D8" s="275"/>
      <c r="E8" s="275"/>
    </row>
    <row r="9" customFormat="false" ht="15" hidden="false" customHeight="false" outlineLevel="0" collapsed="false">
      <c r="A9" s="275"/>
      <c r="B9" s="275"/>
      <c r="C9" s="275"/>
      <c r="D9" s="275"/>
      <c r="E9" s="275"/>
    </row>
    <row r="10" customFormat="false" ht="37.3" hidden="false" customHeight="false" outlineLevel="0" collapsed="false">
      <c r="A10" s="279" t="s">
        <v>868</v>
      </c>
      <c r="B10" s="280" t="s">
        <v>869</v>
      </c>
      <c r="C10" s="279" t="s">
        <v>870</v>
      </c>
      <c r="D10" s="280" t="s">
        <v>871</v>
      </c>
      <c r="E10" s="281" t="s">
        <v>872</v>
      </c>
      <c r="F10" s="282" t="s">
        <v>873</v>
      </c>
    </row>
    <row r="11" customFormat="false" ht="15" hidden="false" customHeight="false" outlineLevel="0" collapsed="false">
      <c r="A11" s="283"/>
      <c r="B11" s="284" t="s">
        <v>874</v>
      </c>
      <c r="C11" s="285"/>
      <c r="D11" s="286" t="n">
        <v>326502590</v>
      </c>
      <c r="E11" s="287"/>
      <c r="F11" s="164" t="n">
        <f aca="false">D11</f>
        <v>326502590</v>
      </c>
    </row>
    <row r="12" customFormat="false" ht="35.05" hidden="false" customHeight="false" outlineLevel="0" collapsed="false">
      <c r="A12" s="288" t="n">
        <v>42743</v>
      </c>
      <c r="B12" s="289" t="s">
        <v>875</v>
      </c>
      <c r="C12" s="290" t="s">
        <v>876</v>
      </c>
      <c r="D12" s="291"/>
      <c r="E12" s="292" t="n">
        <v>910000</v>
      </c>
      <c r="F12" s="164" t="n">
        <f aca="false">F11-E12</f>
        <v>325592590</v>
      </c>
    </row>
    <row r="13" customFormat="false" ht="23.85" hidden="false" customHeight="false" outlineLevel="0" collapsed="false">
      <c r="A13" s="288" t="n">
        <v>42743</v>
      </c>
      <c r="B13" s="293" t="s">
        <v>877</v>
      </c>
      <c r="C13" s="290" t="s">
        <v>876</v>
      </c>
      <c r="D13" s="291"/>
      <c r="E13" s="292" t="n">
        <v>405000</v>
      </c>
      <c r="F13" s="164" t="n">
        <f aca="false">F12-E13</f>
        <v>325187590</v>
      </c>
    </row>
    <row r="14" customFormat="false" ht="57.45" hidden="false" customHeight="false" outlineLevel="0" collapsed="false">
      <c r="A14" s="288" t="n">
        <v>43108</v>
      </c>
      <c r="B14" s="294" t="s">
        <v>878</v>
      </c>
      <c r="C14" s="290" t="s">
        <v>879</v>
      </c>
      <c r="D14" s="291"/>
      <c r="E14" s="292" t="n">
        <v>120000</v>
      </c>
      <c r="F14" s="164" t="n">
        <f aca="false">F13-E14</f>
        <v>325067590</v>
      </c>
    </row>
    <row r="15" customFormat="false" ht="35.05" hidden="false" customHeight="false" outlineLevel="0" collapsed="false">
      <c r="A15" s="288" t="n">
        <v>43108</v>
      </c>
      <c r="B15" s="289" t="s">
        <v>880</v>
      </c>
      <c r="C15" s="290" t="s">
        <v>876</v>
      </c>
      <c r="D15" s="291"/>
      <c r="E15" s="292" t="n">
        <v>1340000</v>
      </c>
      <c r="F15" s="164" t="n">
        <f aca="false">F14-E15</f>
        <v>323727590</v>
      </c>
    </row>
    <row r="16" customFormat="false" ht="35.05" hidden="false" customHeight="false" outlineLevel="0" collapsed="false">
      <c r="A16" s="288" t="n">
        <v>43108</v>
      </c>
      <c r="B16" s="289" t="s">
        <v>881</v>
      </c>
      <c r="C16" s="290" t="s">
        <v>876</v>
      </c>
      <c r="D16" s="291"/>
      <c r="E16" s="292" t="n">
        <v>5495980</v>
      </c>
      <c r="F16" s="164" t="n">
        <f aca="false">F15-E16</f>
        <v>318231610</v>
      </c>
    </row>
    <row r="17" customFormat="false" ht="15" hidden="false" customHeight="false" outlineLevel="0" collapsed="false">
      <c r="A17" s="288" t="n">
        <v>43115</v>
      </c>
      <c r="B17" s="295" t="s">
        <v>882</v>
      </c>
      <c r="C17" s="290" t="s">
        <v>883</v>
      </c>
      <c r="D17" s="291"/>
      <c r="E17" s="292" t="n">
        <v>108600</v>
      </c>
      <c r="F17" s="164" t="n">
        <f aca="false">F16-E17</f>
        <v>318123010</v>
      </c>
    </row>
    <row r="18" customFormat="false" ht="15" hidden="false" customHeight="false" outlineLevel="0" collapsed="false">
      <c r="A18" s="288" t="n">
        <v>43117</v>
      </c>
      <c r="B18" s="295" t="s">
        <v>884</v>
      </c>
      <c r="C18" s="290" t="s">
        <v>876</v>
      </c>
      <c r="D18" s="291"/>
      <c r="E18" s="292" t="n">
        <v>674332</v>
      </c>
      <c r="F18" s="164" t="n">
        <f aca="false">F17-E18</f>
        <v>317448678</v>
      </c>
    </row>
    <row r="19" customFormat="false" ht="57.45" hidden="false" customHeight="false" outlineLevel="0" collapsed="false">
      <c r="A19" s="288" t="n">
        <v>43117</v>
      </c>
      <c r="B19" s="296" t="s">
        <v>885</v>
      </c>
      <c r="C19" s="290" t="s">
        <v>876</v>
      </c>
      <c r="D19" s="291"/>
      <c r="E19" s="292" t="n">
        <v>12815154</v>
      </c>
      <c r="F19" s="164" t="n">
        <f aca="false">F18-E19</f>
        <v>304633524</v>
      </c>
    </row>
    <row r="20" customFormat="false" ht="46.25" hidden="false" customHeight="false" outlineLevel="0" collapsed="false">
      <c r="A20" s="288" t="n">
        <v>43118</v>
      </c>
      <c r="B20" s="296" t="s">
        <v>886</v>
      </c>
      <c r="C20" s="290" t="s">
        <v>887</v>
      </c>
      <c r="D20" s="291"/>
      <c r="E20" s="292" t="n">
        <v>150000</v>
      </c>
      <c r="F20" s="164" t="n">
        <f aca="false">F19-E20</f>
        <v>304483524</v>
      </c>
    </row>
    <row r="21" customFormat="false" ht="15" hidden="false" customHeight="false" outlineLevel="0" collapsed="false">
      <c r="A21" s="288" t="n">
        <v>43118</v>
      </c>
      <c r="B21" s="297" t="s">
        <v>888</v>
      </c>
      <c r="C21" s="290" t="s">
        <v>889</v>
      </c>
      <c r="D21" s="291"/>
      <c r="E21" s="292" t="n">
        <v>3937500</v>
      </c>
      <c r="F21" s="164" t="n">
        <f aca="false">F20-E21</f>
        <v>300546024</v>
      </c>
    </row>
    <row r="22" customFormat="false" ht="35.05" hidden="false" customHeight="false" outlineLevel="0" collapsed="false">
      <c r="A22" s="288" t="n">
        <v>43118</v>
      </c>
      <c r="B22" s="296" t="s">
        <v>890</v>
      </c>
      <c r="C22" s="290" t="s">
        <v>891</v>
      </c>
      <c r="D22" s="291"/>
      <c r="E22" s="292" t="n">
        <v>600000</v>
      </c>
      <c r="F22" s="164" t="n">
        <f aca="false">F21-E22</f>
        <v>299946024</v>
      </c>
    </row>
    <row r="23" customFormat="false" ht="15" hidden="false" customHeight="false" outlineLevel="0" collapsed="false">
      <c r="A23" s="288" t="n">
        <v>43125</v>
      </c>
      <c r="B23" s="295" t="s">
        <v>892</v>
      </c>
      <c r="C23" s="290" t="s">
        <v>876</v>
      </c>
      <c r="D23" s="291"/>
      <c r="E23" s="292" t="n">
        <v>1040000</v>
      </c>
      <c r="F23" s="164" t="n">
        <f aca="false">F22-E23</f>
        <v>298906024</v>
      </c>
    </row>
    <row r="24" customFormat="false" ht="15" hidden="false" customHeight="false" outlineLevel="0" collapsed="false">
      <c r="A24" s="288" t="n">
        <v>43125</v>
      </c>
      <c r="B24" s="295" t="s">
        <v>893</v>
      </c>
      <c r="C24" s="290" t="s">
        <v>876</v>
      </c>
      <c r="D24" s="291"/>
      <c r="E24" s="292" t="n">
        <v>1771000</v>
      </c>
      <c r="F24" s="164" t="n">
        <f aca="false">F23-E24</f>
        <v>297135024</v>
      </c>
    </row>
    <row r="25" customFormat="false" ht="46.25" hidden="false" customHeight="false" outlineLevel="0" collapsed="false">
      <c r="A25" s="288" t="n">
        <v>43126</v>
      </c>
      <c r="B25" s="296" t="s">
        <v>894</v>
      </c>
      <c r="C25" s="290" t="s">
        <v>895</v>
      </c>
      <c r="D25" s="291"/>
      <c r="E25" s="292" t="n">
        <v>200000</v>
      </c>
      <c r="F25" s="164" t="n">
        <f aca="false">F24-E25</f>
        <v>296935024</v>
      </c>
    </row>
    <row r="26" customFormat="false" ht="46.25" hidden="false" customHeight="false" outlineLevel="0" collapsed="false">
      <c r="A26" s="288" t="n">
        <v>43130</v>
      </c>
      <c r="B26" s="296" t="s">
        <v>896</v>
      </c>
      <c r="C26" s="290" t="s">
        <v>897</v>
      </c>
      <c r="D26" s="291"/>
      <c r="E26" s="292" t="n">
        <v>500000</v>
      </c>
      <c r="F26" s="164" t="n">
        <f aca="false">F25-E26</f>
        <v>296435024</v>
      </c>
    </row>
    <row r="27" customFormat="false" ht="35.05" hidden="false" customHeight="false" outlineLevel="0" collapsed="false">
      <c r="A27" s="288" t="n">
        <v>43130</v>
      </c>
      <c r="B27" s="289" t="s">
        <v>898</v>
      </c>
      <c r="C27" s="290" t="s">
        <v>899</v>
      </c>
      <c r="D27" s="291"/>
      <c r="E27" s="292" t="n">
        <v>5000000</v>
      </c>
      <c r="F27" s="164" t="n">
        <f aca="false">F26-E27</f>
        <v>291435024</v>
      </c>
    </row>
    <row r="28" customFormat="false" ht="46.25" hidden="false" customHeight="false" outlineLevel="0" collapsed="false">
      <c r="A28" s="288" t="n">
        <v>43130</v>
      </c>
      <c r="B28" s="296" t="s">
        <v>900</v>
      </c>
      <c r="C28" s="298" t="s">
        <v>901</v>
      </c>
      <c r="D28" s="291"/>
      <c r="E28" s="292" t="n">
        <v>150000</v>
      </c>
      <c r="F28" s="164" t="n">
        <f aca="false">F27-E28</f>
        <v>291285024</v>
      </c>
    </row>
    <row r="29" customFormat="false" ht="15" hidden="false" customHeight="false" outlineLevel="0" collapsed="false">
      <c r="A29" s="288" t="s">
        <v>902</v>
      </c>
      <c r="B29" s="299" t="s">
        <v>903</v>
      </c>
      <c r="C29" s="300" t="s">
        <v>904</v>
      </c>
      <c r="D29" s="301" t="n">
        <v>1400000</v>
      </c>
      <c r="E29" s="292"/>
      <c r="F29" s="164" t="n">
        <f aca="false">F28+D29</f>
        <v>292685024</v>
      </c>
    </row>
    <row r="30" customFormat="false" ht="15" hidden="false" customHeight="false" outlineLevel="0" collapsed="false">
      <c r="A30" s="288" t="s">
        <v>905</v>
      </c>
      <c r="B30" s="299" t="s">
        <v>906</v>
      </c>
      <c r="C30" s="300" t="s">
        <v>904</v>
      </c>
      <c r="D30" s="301" t="n">
        <v>11474200</v>
      </c>
      <c r="E30" s="292"/>
      <c r="F30" s="164" t="n">
        <f aca="false">F29+D30</f>
        <v>304159224</v>
      </c>
    </row>
    <row r="31" customFormat="false" ht="15" hidden="false" customHeight="false" outlineLevel="0" collapsed="false">
      <c r="A31" s="288" t="n">
        <v>43133</v>
      </c>
      <c r="B31" s="302" t="s">
        <v>907</v>
      </c>
      <c r="C31" s="298" t="s">
        <v>908</v>
      </c>
      <c r="D31" s="291"/>
      <c r="E31" s="292" t="n">
        <v>68055</v>
      </c>
      <c r="F31" s="164" t="n">
        <f aca="false">F30-E31</f>
        <v>304091169</v>
      </c>
    </row>
    <row r="32" customFormat="false" ht="15" hidden="false" customHeight="false" outlineLevel="0" collapsed="false">
      <c r="A32" s="288" t="n">
        <v>43133</v>
      </c>
      <c r="B32" s="302" t="s">
        <v>909</v>
      </c>
      <c r="C32" s="298" t="s">
        <v>910</v>
      </c>
      <c r="D32" s="303"/>
      <c r="E32" s="292" t="n">
        <v>5500</v>
      </c>
      <c r="F32" s="164" t="n">
        <f aca="false">F31-E32</f>
        <v>304085669</v>
      </c>
    </row>
    <row r="33" customFormat="false" ht="15" hidden="false" customHeight="false" outlineLevel="0" collapsed="false">
      <c r="A33" s="288" t="n">
        <v>43133</v>
      </c>
      <c r="B33" s="302" t="s">
        <v>911</v>
      </c>
      <c r="C33" s="298" t="s">
        <v>912</v>
      </c>
      <c r="D33" s="304"/>
      <c r="E33" s="292" t="n">
        <v>50220</v>
      </c>
      <c r="F33" s="164" t="n">
        <f aca="false">F32-E33</f>
        <v>304035449</v>
      </c>
    </row>
    <row r="34" customFormat="false" ht="15" hidden="false" customHeight="false" outlineLevel="0" collapsed="false">
      <c r="A34" s="288" t="n">
        <v>43133</v>
      </c>
      <c r="B34" s="302" t="s">
        <v>909</v>
      </c>
      <c r="C34" s="290" t="s">
        <v>910</v>
      </c>
      <c r="D34" s="305"/>
      <c r="E34" s="292" t="n">
        <v>5500</v>
      </c>
      <c r="F34" s="164" t="n">
        <f aca="false">F33-E34</f>
        <v>304029949</v>
      </c>
    </row>
    <row r="35" customFormat="false" ht="15" hidden="false" customHeight="false" outlineLevel="0" collapsed="false">
      <c r="A35" s="288" t="n">
        <v>43133</v>
      </c>
      <c r="B35" s="306" t="s">
        <v>913</v>
      </c>
      <c r="C35" s="290" t="s">
        <v>876</v>
      </c>
      <c r="D35" s="305"/>
      <c r="E35" s="292" t="n">
        <v>405000</v>
      </c>
      <c r="F35" s="164" t="n">
        <f aca="false">F34-E35</f>
        <v>303624949</v>
      </c>
    </row>
    <row r="36" customFormat="false" ht="35.05" hidden="false" customHeight="false" outlineLevel="0" collapsed="false">
      <c r="A36" s="307" t="n">
        <v>43139</v>
      </c>
      <c r="B36" s="289" t="s">
        <v>914</v>
      </c>
      <c r="C36" s="290" t="s">
        <v>915</v>
      </c>
      <c r="D36" s="305"/>
      <c r="E36" s="292" t="n">
        <v>500000</v>
      </c>
      <c r="F36" s="164" t="n">
        <f aca="false">F35-E36</f>
        <v>303124949</v>
      </c>
    </row>
    <row r="37" customFormat="false" ht="46.25" hidden="false" customHeight="false" outlineLevel="0" collapsed="false">
      <c r="A37" s="307" t="n">
        <v>43144</v>
      </c>
      <c r="B37" s="289" t="s">
        <v>916</v>
      </c>
      <c r="C37" s="290" t="n">
        <v>842954</v>
      </c>
      <c r="D37" s="305"/>
      <c r="E37" s="292" t="n">
        <v>1566747</v>
      </c>
      <c r="F37" s="164" t="n">
        <f aca="false">F36-E37</f>
        <v>301558202</v>
      </c>
    </row>
    <row r="38" customFormat="false" ht="46.25" hidden="false" customHeight="false" outlineLevel="0" collapsed="false">
      <c r="A38" s="307" t="n">
        <v>43144</v>
      </c>
      <c r="B38" s="296" t="s">
        <v>917</v>
      </c>
      <c r="C38" s="290" t="n">
        <v>842955</v>
      </c>
      <c r="D38" s="305"/>
      <c r="E38" s="292" t="n">
        <v>2796920</v>
      </c>
      <c r="F38" s="164" t="n">
        <f aca="false">F37-E38</f>
        <v>298761282</v>
      </c>
    </row>
    <row r="39" customFormat="false" ht="46.25" hidden="false" customHeight="false" outlineLevel="0" collapsed="false">
      <c r="A39" s="307" t="n">
        <v>43144</v>
      </c>
      <c r="B39" s="308" t="s">
        <v>918</v>
      </c>
      <c r="C39" s="290" t="s">
        <v>876</v>
      </c>
      <c r="D39" s="305"/>
      <c r="E39" s="292" t="n">
        <v>2688000</v>
      </c>
      <c r="F39" s="164" t="n">
        <f aca="false">F38-E39</f>
        <v>296073282</v>
      </c>
    </row>
    <row r="40" customFormat="false" ht="35.05" hidden="false" customHeight="false" outlineLevel="0" collapsed="false">
      <c r="A40" s="307" t="n">
        <v>43147</v>
      </c>
      <c r="B40" s="296" t="s">
        <v>919</v>
      </c>
      <c r="C40" s="290" t="s">
        <v>876</v>
      </c>
      <c r="D40" s="304"/>
      <c r="E40" s="292" t="n">
        <v>855000</v>
      </c>
      <c r="F40" s="164" t="n">
        <f aca="false">F39-E40</f>
        <v>295218282</v>
      </c>
    </row>
    <row r="41" customFormat="false" ht="35.05" hidden="false" customHeight="false" outlineLevel="0" collapsed="false">
      <c r="A41" s="307" t="n">
        <v>43147</v>
      </c>
      <c r="B41" s="289" t="s">
        <v>920</v>
      </c>
      <c r="C41" s="290" t="s">
        <v>876</v>
      </c>
      <c r="D41" s="291"/>
      <c r="E41" s="292" t="n">
        <v>660000</v>
      </c>
      <c r="F41" s="164" t="n">
        <f aca="false">F40-E41</f>
        <v>294558282</v>
      </c>
    </row>
    <row r="42" customFormat="false" ht="46.25" hidden="false" customHeight="false" outlineLevel="0" collapsed="false">
      <c r="A42" s="307" t="n">
        <v>43147</v>
      </c>
      <c r="B42" s="289" t="s">
        <v>921</v>
      </c>
      <c r="C42" s="290" t="s">
        <v>876</v>
      </c>
      <c r="D42" s="291"/>
      <c r="E42" s="292" t="n">
        <v>660000</v>
      </c>
      <c r="F42" s="164" t="n">
        <f aca="false">F41-E42</f>
        <v>293898282</v>
      </c>
    </row>
    <row r="43" customFormat="false" ht="35.05" hidden="false" customHeight="false" outlineLevel="0" collapsed="false">
      <c r="A43" s="307" t="n">
        <v>43147</v>
      </c>
      <c r="B43" s="289" t="s">
        <v>922</v>
      </c>
      <c r="C43" s="290" t="s">
        <v>876</v>
      </c>
      <c r="D43" s="291"/>
      <c r="E43" s="292" t="n">
        <v>740000</v>
      </c>
      <c r="F43" s="164" t="n">
        <f aca="false">F42-E43</f>
        <v>293158282</v>
      </c>
    </row>
    <row r="44" customFormat="false" ht="35.05" hidden="false" customHeight="false" outlineLevel="0" collapsed="false">
      <c r="A44" s="307" t="n">
        <v>43147</v>
      </c>
      <c r="B44" s="296" t="s">
        <v>923</v>
      </c>
      <c r="C44" s="290" t="s">
        <v>876</v>
      </c>
      <c r="D44" s="291"/>
      <c r="E44" s="292" t="n">
        <v>1280000</v>
      </c>
      <c r="F44" s="164" t="n">
        <f aca="false">F43-E44</f>
        <v>291878282</v>
      </c>
    </row>
    <row r="45" customFormat="false" ht="35.05" hidden="false" customHeight="false" outlineLevel="0" collapsed="false">
      <c r="A45" s="307" t="n">
        <v>43147</v>
      </c>
      <c r="B45" s="296" t="s">
        <v>924</v>
      </c>
      <c r="C45" s="290" t="s">
        <v>876</v>
      </c>
      <c r="D45" s="291"/>
      <c r="E45" s="292" t="n">
        <v>1280000</v>
      </c>
      <c r="F45" s="164" t="n">
        <f aca="false">F44-E45</f>
        <v>290598282</v>
      </c>
    </row>
    <row r="46" customFormat="false" ht="35.05" hidden="false" customHeight="false" outlineLevel="0" collapsed="false">
      <c r="A46" s="307" t="n">
        <v>43150</v>
      </c>
      <c r="B46" s="289" t="s">
        <v>925</v>
      </c>
      <c r="C46" s="290" t="s">
        <v>926</v>
      </c>
      <c r="D46" s="291"/>
      <c r="E46" s="292" t="n">
        <v>608000</v>
      </c>
      <c r="F46" s="164" t="n">
        <f aca="false">F45-E46</f>
        <v>289990282</v>
      </c>
    </row>
    <row r="47" customFormat="false" ht="15" hidden="false" customHeight="false" outlineLevel="0" collapsed="false">
      <c r="A47" s="307" t="n">
        <v>43151</v>
      </c>
      <c r="B47" s="297" t="s">
        <v>927</v>
      </c>
      <c r="C47" s="290" t="s">
        <v>928</v>
      </c>
      <c r="D47" s="291"/>
      <c r="E47" s="292" t="n">
        <v>200000</v>
      </c>
      <c r="F47" s="164" t="n">
        <f aca="false">F46-E47</f>
        <v>289790282</v>
      </c>
    </row>
    <row r="48" customFormat="false" ht="15" hidden="false" customHeight="false" outlineLevel="0" collapsed="false">
      <c r="A48" s="307" t="n">
        <v>43154</v>
      </c>
      <c r="B48" s="295" t="s">
        <v>929</v>
      </c>
      <c r="C48" s="290" t="s">
        <v>876</v>
      </c>
      <c r="D48" s="291"/>
      <c r="E48" s="292" t="n">
        <v>674332</v>
      </c>
      <c r="F48" s="164" t="n">
        <f aca="false">F47-E48</f>
        <v>289115950</v>
      </c>
    </row>
    <row r="49" customFormat="false" ht="35.05" hidden="false" customHeight="false" outlineLevel="0" collapsed="false">
      <c r="A49" s="307" t="n">
        <v>43154</v>
      </c>
      <c r="B49" s="289" t="s">
        <v>930</v>
      </c>
      <c r="C49" s="290" t="s">
        <v>876</v>
      </c>
      <c r="D49" s="291"/>
      <c r="E49" s="292" t="n">
        <v>850000</v>
      </c>
      <c r="F49" s="164" t="n">
        <f aca="false">F48-E49</f>
        <v>288265950</v>
      </c>
      <c r="G49" s="0" t="s">
        <v>650</v>
      </c>
    </row>
    <row r="50" customFormat="false" ht="35.05" hidden="false" customHeight="false" outlineLevel="0" collapsed="false">
      <c r="A50" s="307" t="n">
        <v>43154</v>
      </c>
      <c r="B50" s="296" t="s">
        <v>931</v>
      </c>
      <c r="C50" s="290" t="s">
        <v>876</v>
      </c>
      <c r="D50" s="291"/>
      <c r="E50" s="292" t="n">
        <v>330000</v>
      </c>
      <c r="F50" s="164" t="n">
        <f aca="false">F49-E50</f>
        <v>287935950</v>
      </c>
    </row>
    <row r="51" customFormat="false" ht="46.25" hidden="false" customHeight="false" outlineLevel="0" collapsed="false">
      <c r="A51" s="307" t="n">
        <v>43155</v>
      </c>
      <c r="B51" s="296" t="s">
        <v>932</v>
      </c>
      <c r="C51" s="290" t="s">
        <v>876</v>
      </c>
      <c r="D51" s="291"/>
      <c r="E51" s="292" t="n">
        <v>2480000</v>
      </c>
      <c r="F51" s="164" t="n">
        <f aca="false">F50-E51</f>
        <v>285455950</v>
      </c>
    </row>
    <row r="52" customFormat="false" ht="46.25" hidden="false" customHeight="false" outlineLevel="0" collapsed="false">
      <c r="A52" s="307" t="n">
        <v>43155</v>
      </c>
      <c r="B52" s="296" t="s">
        <v>933</v>
      </c>
      <c r="C52" s="290" t="s">
        <v>876</v>
      </c>
      <c r="D52" s="291"/>
      <c r="E52" s="292" t="n">
        <v>1824000</v>
      </c>
      <c r="F52" s="164" t="n">
        <f aca="false">F51-E52</f>
        <v>283631950</v>
      </c>
    </row>
    <row r="53" customFormat="false" ht="46.25" hidden="false" customHeight="false" outlineLevel="0" collapsed="false">
      <c r="A53" s="307" t="n">
        <v>43157</v>
      </c>
      <c r="B53" s="308" t="s">
        <v>934</v>
      </c>
      <c r="C53" s="290" t="s">
        <v>876</v>
      </c>
      <c r="D53" s="291"/>
      <c r="E53" s="292" t="n">
        <v>560000</v>
      </c>
      <c r="F53" s="164" t="n">
        <f aca="false">F52-E53</f>
        <v>283071950</v>
      </c>
    </row>
    <row r="54" customFormat="false" ht="35.05" hidden="false" customHeight="false" outlineLevel="0" collapsed="false">
      <c r="A54" s="307" t="n">
        <v>43158</v>
      </c>
      <c r="B54" s="296" t="s">
        <v>935</v>
      </c>
      <c r="C54" s="298" t="s">
        <v>936</v>
      </c>
      <c r="D54" s="291"/>
      <c r="E54" s="292" t="n">
        <v>68250</v>
      </c>
      <c r="F54" s="164" t="n">
        <f aca="false">F53-E54</f>
        <v>283003700</v>
      </c>
    </row>
    <row r="55" customFormat="false" ht="35.05" hidden="false" customHeight="false" outlineLevel="0" collapsed="false">
      <c r="A55" s="307" t="n">
        <v>43158</v>
      </c>
      <c r="B55" s="296" t="s">
        <v>937</v>
      </c>
      <c r="C55" s="298" t="s">
        <v>938</v>
      </c>
      <c r="D55" s="291"/>
      <c r="E55" s="292" t="n">
        <v>99650</v>
      </c>
      <c r="F55" s="164" t="n">
        <f aca="false">F54-E55</f>
        <v>282904050</v>
      </c>
    </row>
    <row r="56" customFormat="false" ht="35.05" hidden="false" customHeight="false" outlineLevel="0" collapsed="false">
      <c r="A56" s="307" t="n">
        <v>43159</v>
      </c>
      <c r="B56" s="296" t="s">
        <v>939</v>
      </c>
      <c r="C56" s="290" t="s">
        <v>876</v>
      </c>
      <c r="D56" s="291"/>
      <c r="E56" s="292" t="n">
        <v>964000</v>
      </c>
      <c r="F56" s="164" t="n">
        <f aca="false">F55-E56</f>
        <v>281940050</v>
      </c>
    </row>
    <row r="57" customFormat="false" ht="46.25" hidden="false" customHeight="false" outlineLevel="0" collapsed="false">
      <c r="A57" s="307" t="s">
        <v>940</v>
      </c>
      <c r="B57" s="296" t="s">
        <v>941</v>
      </c>
      <c r="C57" s="298" t="s">
        <v>942</v>
      </c>
      <c r="D57" s="291"/>
      <c r="E57" s="292" t="n">
        <v>797500</v>
      </c>
      <c r="F57" s="164" t="n">
        <f aca="false">F56-E57</f>
        <v>281142550</v>
      </c>
    </row>
    <row r="58" customFormat="false" ht="46.25" hidden="false" customHeight="false" outlineLevel="0" collapsed="false">
      <c r="A58" s="307" t="n">
        <v>43159</v>
      </c>
      <c r="B58" s="296" t="s">
        <v>943</v>
      </c>
      <c r="C58" s="298" t="s">
        <v>944</v>
      </c>
      <c r="D58" s="291"/>
      <c r="E58" s="292" t="n">
        <v>70112</v>
      </c>
      <c r="F58" s="164" t="n">
        <f aca="false">F57-E58</f>
        <v>281072438</v>
      </c>
    </row>
    <row r="59" customFormat="false" ht="15" hidden="false" customHeight="false" outlineLevel="0" collapsed="false">
      <c r="A59" s="307" t="n">
        <v>43159</v>
      </c>
      <c r="B59" s="299" t="s">
        <v>903</v>
      </c>
      <c r="C59" s="300" t="s">
        <v>904</v>
      </c>
      <c r="D59" s="301" t="n">
        <v>1870000</v>
      </c>
      <c r="E59" s="292"/>
      <c r="F59" s="164" t="n">
        <f aca="false">F58+D59</f>
        <v>282942438</v>
      </c>
    </row>
    <row r="60" customFormat="false" ht="15" hidden="false" customHeight="false" outlineLevel="0" collapsed="false">
      <c r="A60" s="307" t="n">
        <v>43159</v>
      </c>
      <c r="B60" s="299" t="s">
        <v>945</v>
      </c>
      <c r="C60" s="300" t="s">
        <v>904</v>
      </c>
      <c r="D60" s="301" t="n">
        <f aca="false">5080000+15613000</f>
        <v>20693000</v>
      </c>
      <c r="E60" s="292"/>
      <c r="F60" s="164" t="n">
        <f aca="false">F59+D60</f>
        <v>303635438</v>
      </c>
    </row>
    <row r="61" customFormat="false" ht="23.85" hidden="false" customHeight="false" outlineLevel="0" collapsed="false">
      <c r="A61" s="307" t="n">
        <v>43161</v>
      </c>
      <c r="B61" s="293" t="s">
        <v>946</v>
      </c>
      <c r="C61" s="290" t="s">
        <v>876</v>
      </c>
      <c r="D61" s="291"/>
      <c r="E61" s="292" t="n">
        <v>405000</v>
      </c>
      <c r="F61" s="164" t="n">
        <f aca="false">F60-E61</f>
        <v>303230438</v>
      </c>
    </row>
    <row r="62" customFormat="false" ht="15" hidden="false" customHeight="false" outlineLevel="0" collapsed="false">
      <c r="A62" s="307" t="n">
        <v>42796</v>
      </c>
      <c r="B62" s="302" t="s">
        <v>947</v>
      </c>
      <c r="C62" s="298" t="s">
        <v>948</v>
      </c>
      <c r="D62" s="291"/>
      <c r="E62" s="292" t="n">
        <v>72589</v>
      </c>
      <c r="F62" s="164" t="n">
        <f aca="false">F61-E62</f>
        <v>303157849</v>
      </c>
    </row>
    <row r="63" customFormat="false" ht="15" hidden="false" customHeight="false" outlineLevel="0" collapsed="false">
      <c r="A63" s="307" t="n">
        <v>42796</v>
      </c>
      <c r="B63" s="302" t="s">
        <v>909</v>
      </c>
      <c r="C63" s="298" t="s">
        <v>910</v>
      </c>
      <c r="D63" s="291"/>
      <c r="E63" s="292" t="n">
        <v>5500</v>
      </c>
      <c r="F63" s="164" t="n">
        <f aca="false">F62-E63</f>
        <v>303152349</v>
      </c>
    </row>
    <row r="64" customFormat="false" ht="57.45" hidden="false" customHeight="false" outlineLevel="0" collapsed="false">
      <c r="A64" s="307" t="n">
        <v>42796</v>
      </c>
      <c r="B64" s="294" t="s">
        <v>949</v>
      </c>
      <c r="C64" s="298" t="s">
        <v>950</v>
      </c>
      <c r="D64" s="291"/>
      <c r="E64" s="292" t="n">
        <v>240000</v>
      </c>
      <c r="F64" s="164" t="n">
        <f aca="false">F63-E64</f>
        <v>302912349</v>
      </c>
    </row>
    <row r="65" customFormat="false" ht="35.05" hidden="false" customHeight="false" outlineLevel="0" collapsed="false">
      <c r="A65" s="307" t="n">
        <v>42796</v>
      </c>
      <c r="B65" s="289" t="s">
        <v>951</v>
      </c>
      <c r="C65" s="298" t="s">
        <v>952</v>
      </c>
      <c r="D65" s="309"/>
      <c r="E65" s="310" t="n">
        <v>15807088</v>
      </c>
      <c r="F65" s="164" t="n">
        <f aca="false">F64-E65</f>
        <v>287105261</v>
      </c>
    </row>
    <row r="66" customFormat="false" ht="35.05" hidden="false" customHeight="false" outlineLevel="0" collapsed="false">
      <c r="A66" s="307" t="n">
        <v>43161</v>
      </c>
      <c r="B66" s="289" t="s">
        <v>953</v>
      </c>
      <c r="C66" s="290" t="s">
        <v>876</v>
      </c>
      <c r="D66" s="304"/>
      <c r="E66" s="304" t="n">
        <v>112500</v>
      </c>
      <c r="F66" s="164" t="n">
        <f aca="false">F65-E66</f>
        <v>286992761</v>
      </c>
    </row>
    <row r="67" customFormat="false" ht="35.05" hidden="false" customHeight="false" outlineLevel="0" collapsed="false">
      <c r="A67" s="307" t="n">
        <v>43170</v>
      </c>
      <c r="B67" s="308" t="s">
        <v>954</v>
      </c>
      <c r="C67" s="290" t="s">
        <v>876</v>
      </c>
      <c r="D67" s="291"/>
      <c r="E67" s="292" t="n">
        <v>2926000</v>
      </c>
      <c r="F67" s="164" t="n">
        <f aca="false">F66-E67</f>
        <v>284066761</v>
      </c>
    </row>
    <row r="68" customFormat="false" ht="46.25" hidden="false" customHeight="false" outlineLevel="0" collapsed="false">
      <c r="A68" s="307" t="n">
        <v>43170</v>
      </c>
      <c r="B68" s="308" t="s">
        <v>955</v>
      </c>
      <c r="C68" s="290" t="s">
        <v>876</v>
      </c>
      <c r="D68" s="291"/>
      <c r="E68" s="292" t="n">
        <v>280000</v>
      </c>
      <c r="F68" s="164" t="n">
        <f aca="false">F67-E68</f>
        <v>283786761</v>
      </c>
    </row>
    <row r="69" customFormat="false" ht="15" hidden="false" customHeight="false" outlineLevel="0" collapsed="false">
      <c r="A69" s="311" t="n">
        <v>43170</v>
      </c>
      <c r="B69" s="297" t="s">
        <v>956</v>
      </c>
      <c r="C69" s="298" t="s">
        <v>957</v>
      </c>
      <c r="D69" s="291"/>
      <c r="E69" s="312" t="n">
        <v>2535254</v>
      </c>
      <c r="F69" s="164" t="n">
        <f aca="false">F68-E69</f>
        <v>281251507</v>
      </c>
    </row>
    <row r="70" customFormat="false" ht="15" hidden="false" customHeight="false" outlineLevel="0" collapsed="false">
      <c r="A70" s="311" t="n">
        <v>43170</v>
      </c>
      <c r="B70" s="297" t="s">
        <v>958</v>
      </c>
      <c r="C70" s="298" t="s">
        <v>959</v>
      </c>
      <c r="D70" s="304"/>
      <c r="E70" s="310" t="n">
        <v>1794950</v>
      </c>
      <c r="F70" s="164" t="n">
        <f aca="false">F69-E70</f>
        <v>279456557</v>
      </c>
    </row>
    <row r="71" customFormat="false" ht="15" hidden="false" customHeight="false" outlineLevel="0" collapsed="false">
      <c r="A71" s="311" t="n">
        <v>43173</v>
      </c>
      <c r="B71" s="295" t="s">
        <v>884</v>
      </c>
      <c r="C71" s="290" t="s">
        <v>876</v>
      </c>
      <c r="D71" s="291"/>
      <c r="E71" s="304" t="n">
        <v>674332</v>
      </c>
      <c r="F71" s="164" t="n">
        <f aca="false">F70-E71</f>
        <v>278782225</v>
      </c>
    </row>
    <row r="72" customFormat="false" ht="15" hidden="false" customHeight="false" outlineLevel="0" collapsed="false">
      <c r="A72" s="311" t="n">
        <v>43174</v>
      </c>
      <c r="B72" s="302" t="s">
        <v>960</v>
      </c>
      <c r="C72" s="298" t="s">
        <v>961</v>
      </c>
      <c r="D72" s="291"/>
      <c r="E72" s="310" t="n">
        <v>469796</v>
      </c>
      <c r="F72" s="164" t="n">
        <f aca="false">F71-E72</f>
        <v>278312429</v>
      </c>
    </row>
    <row r="73" customFormat="false" ht="15" hidden="false" customHeight="false" outlineLevel="0" collapsed="false">
      <c r="A73" s="311" t="n">
        <v>43174</v>
      </c>
      <c r="B73" s="302" t="s">
        <v>909</v>
      </c>
      <c r="C73" s="290" t="s">
        <v>910</v>
      </c>
      <c r="D73" s="291"/>
      <c r="E73" s="310" t="n">
        <v>5500</v>
      </c>
      <c r="F73" s="164" t="n">
        <f aca="false">F72-E73</f>
        <v>278306929</v>
      </c>
    </row>
    <row r="74" customFormat="false" ht="35.05" hidden="false" customHeight="false" outlineLevel="0" collapsed="false">
      <c r="A74" s="311" t="n">
        <v>43180</v>
      </c>
      <c r="B74" s="289" t="s">
        <v>962</v>
      </c>
      <c r="C74" s="298" t="s">
        <v>876</v>
      </c>
      <c r="D74" s="291"/>
      <c r="E74" s="310" t="n">
        <v>8510000</v>
      </c>
      <c r="F74" s="164" t="n">
        <f aca="false">F73-E74</f>
        <v>269796929</v>
      </c>
    </row>
    <row r="75" customFormat="false" ht="35.05" hidden="false" customHeight="false" outlineLevel="0" collapsed="false">
      <c r="A75" s="311" t="n">
        <v>43180</v>
      </c>
      <c r="B75" s="289" t="s">
        <v>963</v>
      </c>
      <c r="C75" s="298" t="s">
        <v>876</v>
      </c>
      <c r="D75" s="291"/>
      <c r="E75" s="310" t="n">
        <v>387375</v>
      </c>
      <c r="F75" s="164" t="n">
        <f aca="false">F74-E75</f>
        <v>269409554</v>
      </c>
    </row>
    <row r="76" customFormat="false" ht="35.05" hidden="false" customHeight="false" outlineLevel="0" collapsed="false">
      <c r="A76" s="311" t="n">
        <v>43180</v>
      </c>
      <c r="B76" s="289" t="s">
        <v>964</v>
      </c>
      <c r="C76" s="298" t="s">
        <v>876</v>
      </c>
      <c r="D76" s="291"/>
      <c r="E76" s="310" t="n">
        <v>841750</v>
      </c>
      <c r="F76" s="164" t="n">
        <f aca="false">F75-E76</f>
        <v>268567804</v>
      </c>
    </row>
    <row r="77" customFormat="false" ht="35.05" hidden="false" customHeight="false" outlineLevel="0" collapsed="false">
      <c r="A77" s="311" t="n">
        <v>43180</v>
      </c>
      <c r="B77" s="289" t="s">
        <v>965</v>
      </c>
      <c r="C77" s="298" t="s">
        <v>876</v>
      </c>
      <c r="D77" s="291"/>
      <c r="E77" s="310" t="n">
        <v>955656</v>
      </c>
      <c r="F77" s="164" t="n">
        <f aca="false">F76-E77</f>
        <v>267612148</v>
      </c>
    </row>
    <row r="78" customFormat="false" ht="46.25" hidden="false" customHeight="false" outlineLevel="0" collapsed="false">
      <c r="A78" s="311" t="n">
        <v>43180</v>
      </c>
      <c r="B78" s="308" t="s">
        <v>966</v>
      </c>
      <c r="C78" s="290" t="s">
        <v>876</v>
      </c>
      <c r="D78" s="313"/>
      <c r="E78" s="310" t="n">
        <v>2953500</v>
      </c>
      <c r="F78" s="164" t="n">
        <f aca="false">F77-E78</f>
        <v>264658648</v>
      </c>
    </row>
    <row r="79" customFormat="false" ht="35.05" hidden="false" customHeight="false" outlineLevel="0" collapsed="false">
      <c r="A79" s="311" t="n">
        <v>43181</v>
      </c>
      <c r="B79" s="296" t="s">
        <v>967</v>
      </c>
      <c r="C79" s="290" t="s">
        <v>876</v>
      </c>
      <c r="D79" s="314"/>
      <c r="E79" s="310" t="n">
        <v>266000</v>
      </c>
      <c r="F79" s="164" t="n">
        <f aca="false">F78-E79</f>
        <v>264392648</v>
      </c>
    </row>
    <row r="80" customFormat="false" ht="57.45" hidden="false" customHeight="false" outlineLevel="0" collapsed="false">
      <c r="A80" s="311" t="n">
        <v>43181</v>
      </c>
      <c r="B80" s="289" t="s">
        <v>968</v>
      </c>
      <c r="C80" s="290" t="s">
        <v>969</v>
      </c>
      <c r="D80" s="309"/>
      <c r="E80" s="310" t="n">
        <v>257200</v>
      </c>
      <c r="F80" s="164" t="n">
        <f aca="false">F79-E80</f>
        <v>264135448</v>
      </c>
    </row>
    <row r="81" customFormat="false" ht="15" hidden="false" customHeight="false" outlineLevel="0" collapsed="false">
      <c r="A81" s="311" t="n">
        <v>43190</v>
      </c>
      <c r="B81" s="299" t="s">
        <v>903</v>
      </c>
      <c r="C81" s="300" t="s">
        <v>904</v>
      </c>
      <c r="D81" s="301" t="n">
        <f aca="false">20000*24</f>
        <v>480000</v>
      </c>
      <c r="E81" s="310"/>
      <c r="F81" s="164" t="n">
        <f aca="false">F80+D81</f>
        <v>264615448</v>
      </c>
    </row>
    <row r="82" customFormat="false" ht="15" hidden="false" customHeight="false" outlineLevel="0" collapsed="false">
      <c r="A82" s="311" t="n">
        <v>43190</v>
      </c>
      <c r="B82" s="299" t="s">
        <v>970</v>
      </c>
      <c r="C82" s="300" t="s">
        <v>904</v>
      </c>
      <c r="D82" s="301" t="n">
        <f aca="false">350000+515000+88765975-949500</f>
        <v>88681475</v>
      </c>
      <c r="E82" s="310"/>
      <c r="F82" s="164" t="n">
        <f aca="false">F81+D82</f>
        <v>353296923</v>
      </c>
    </row>
    <row r="83" customFormat="false" ht="35.05" hidden="false" customHeight="false" outlineLevel="0" collapsed="false">
      <c r="A83" s="311" t="n">
        <v>43192</v>
      </c>
      <c r="B83" s="289" t="s">
        <v>953</v>
      </c>
      <c r="C83" s="290" t="s">
        <v>876</v>
      </c>
      <c r="D83" s="304"/>
      <c r="E83" s="304" t="n">
        <v>58500</v>
      </c>
      <c r="F83" s="164" t="n">
        <f aca="false">F82-E83</f>
        <v>353238423</v>
      </c>
    </row>
    <row r="84" customFormat="false" ht="23.85" hidden="false" customHeight="false" outlineLevel="0" collapsed="false">
      <c r="A84" s="311" t="n">
        <v>43192</v>
      </c>
      <c r="B84" s="293" t="s">
        <v>971</v>
      </c>
      <c r="C84" s="290" t="s">
        <v>876</v>
      </c>
      <c r="D84" s="291"/>
      <c r="E84" s="292" t="n">
        <v>405000</v>
      </c>
      <c r="F84" s="164" t="n">
        <f aca="false">F83-E84</f>
        <v>352833423</v>
      </c>
    </row>
    <row r="85" customFormat="false" ht="46.25" hidden="false" customHeight="false" outlineLevel="0" collapsed="false">
      <c r="A85" s="311" t="n">
        <v>43192</v>
      </c>
      <c r="B85" s="289" t="s">
        <v>972</v>
      </c>
      <c r="C85" s="290" t="s">
        <v>973</v>
      </c>
      <c r="D85" s="309"/>
      <c r="E85" s="310" t="n">
        <v>100000</v>
      </c>
      <c r="F85" s="164" t="n">
        <f aca="false">F84-E85</f>
        <v>352733423</v>
      </c>
    </row>
    <row r="86" customFormat="false" ht="46.25" hidden="false" customHeight="false" outlineLevel="0" collapsed="false">
      <c r="A86" s="311" t="n">
        <v>43192</v>
      </c>
      <c r="B86" s="289" t="s">
        <v>972</v>
      </c>
      <c r="C86" s="290" t="s">
        <v>974</v>
      </c>
      <c r="D86" s="309"/>
      <c r="E86" s="310" t="n">
        <v>100000</v>
      </c>
      <c r="F86" s="164" t="n">
        <f aca="false">F85-E86</f>
        <v>352633423</v>
      </c>
    </row>
    <row r="87" customFormat="false" ht="46.25" hidden="false" customHeight="false" outlineLevel="0" collapsed="false">
      <c r="A87" s="311" t="n">
        <v>43192</v>
      </c>
      <c r="B87" s="296" t="s">
        <v>975</v>
      </c>
      <c r="C87" s="290" t="s">
        <v>976</v>
      </c>
      <c r="D87" s="309"/>
      <c r="E87" s="310" t="n">
        <v>2109000</v>
      </c>
      <c r="F87" s="164" t="n">
        <f aca="false">F86-E87</f>
        <v>350524423</v>
      </c>
    </row>
    <row r="88" customFormat="false" ht="35.05" hidden="false" customHeight="false" outlineLevel="0" collapsed="false">
      <c r="A88" s="311" t="n">
        <v>43192</v>
      </c>
      <c r="B88" s="296" t="s">
        <v>977</v>
      </c>
      <c r="C88" s="290" t="s">
        <v>978</v>
      </c>
      <c r="D88" s="309"/>
      <c r="E88" s="310" t="n">
        <v>8723000</v>
      </c>
      <c r="F88" s="164" t="n">
        <f aca="false">F87-E88</f>
        <v>341801423</v>
      </c>
    </row>
    <row r="89" customFormat="false" ht="35.05" hidden="false" customHeight="false" outlineLevel="0" collapsed="false">
      <c r="A89" s="311" t="n">
        <v>43192</v>
      </c>
      <c r="B89" s="296" t="s">
        <v>979</v>
      </c>
      <c r="C89" s="290" t="s">
        <v>980</v>
      </c>
      <c r="D89" s="315"/>
      <c r="E89" s="310" t="n">
        <v>233000</v>
      </c>
      <c r="F89" s="164" t="n">
        <f aca="false">F88-E89</f>
        <v>341568423</v>
      </c>
    </row>
    <row r="90" customFormat="false" ht="68.65" hidden="false" customHeight="false" outlineLevel="0" collapsed="false">
      <c r="A90" s="316" t="n">
        <v>43192</v>
      </c>
      <c r="B90" s="289" t="s">
        <v>981</v>
      </c>
      <c r="C90" s="290" t="s">
        <v>982</v>
      </c>
      <c r="D90" s="315"/>
      <c r="E90" s="310" t="n">
        <v>100000</v>
      </c>
      <c r="F90" s="164" t="n">
        <f aca="false">F89-E90</f>
        <v>341468423</v>
      </c>
    </row>
    <row r="91" customFormat="false" ht="15" hidden="false" customHeight="false" outlineLevel="0" collapsed="false">
      <c r="A91" s="311" t="n">
        <v>43194</v>
      </c>
      <c r="B91" s="295" t="s">
        <v>983</v>
      </c>
      <c r="C91" s="317" t="s">
        <v>984</v>
      </c>
      <c r="D91" s="315"/>
      <c r="E91" s="310" t="n">
        <v>300609</v>
      </c>
      <c r="F91" s="164" t="n">
        <f aca="false">F90-E91</f>
        <v>341167814</v>
      </c>
    </row>
    <row r="92" customFormat="false" ht="15" hidden="false" customHeight="false" outlineLevel="0" collapsed="false">
      <c r="A92" s="311" t="n">
        <v>43194</v>
      </c>
      <c r="B92" s="295" t="s">
        <v>983</v>
      </c>
      <c r="C92" s="317" t="s">
        <v>985</v>
      </c>
      <c r="D92" s="309"/>
      <c r="E92" s="310" t="n">
        <v>101900</v>
      </c>
      <c r="F92" s="164" t="n">
        <f aca="false">F91-E92</f>
        <v>341065914</v>
      </c>
      <c r="G92" s="128"/>
    </row>
    <row r="93" customFormat="false" ht="15" hidden="false" customHeight="false" outlineLevel="0" collapsed="false">
      <c r="A93" s="311" t="n">
        <v>43195</v>
      </c>
      <c r="B93" s="302" t="s">
        <v>986</v>
      </c>
      <c r="C93" s="298" t="s">
        <v>987</v>
      </c>
      <c r="D93" s="315"/>
      <c r="E93" s="318" t="n">
        <v>72589</v>
      </c>
      <c r="F93" s="164" t="n">
        <f aca="false">F92-E93</f>
        <v>340993325</v>
      </c>
    </row>
    <row r="94" customFormat="false" ht="15" hidden="false" customHeight="false" outlineLevel="0" collapsed="false">
      <c r="A94" s="311" t="n">
        <v>43195</v>
      </c>
      <c r="B94" s="302" t="s">
        <v>909</v>
      </c>
      <c r="C94" s="298" t="s">
        <v>910</v>
      </c>
      <c r="D94" s="315"/>
      <c r="E94" s="318" t="n">
        <v>5500</v>
      </c>
      <c r="F94" s="164" t="n">
        <f aca="false">F93-E94</f>
        <v>340987825</v>
      </c>
    </row>
    <row r="95" customFormat="false" ht="15" hidden="false" customHeight="false" outlineLevel="0" collapsed="false">
      <c r="A95" s="311" t="n">
        <v>43195</v>
      </c>
      <c r="B95" s="302" t="s">
        <v>988</v>
      </c>
      <c r="C95" s="298" t="s">
        <v>904</v>
      </c>
      <c r="D95" s="315" t="n">
        <v>25625</v>
      </c>
      <c r="E95" s="318"/>
      <c r="F95" s="164" t="n">
        <f aca="false">F94+D95</f>
        <v>341013450</v>
      </c>
    </row>
    <row r="96" customFormat="false" ht="46.25" hidden="false" customHeight="false" outlineLevel="0" collapsed="false">
      <c r="A96" s="311" t="n">
        <v>43196</v>
      </c>
      <c r="B96" s="296" t="s">
        <v>989</v>
      </c>
      <c r="C96" s="290" t="s">
        <v>990</v>
      </c>
      <c r="D96" s="309"/>
      <c r="E96" s="318" t="n">
        <v>2170300</v>
      </c>
      <c r="F96" s="164" t="n">
        <f aca="false">F95-E96</f>
        <v>338843150</v>
      </c>
    </row>
    <row r="97" customFormat="false" ht="46.25" hidden="false" customHeight="false" outlineLevel="0" collapsed="false">
      <c r="A97" s="311" t="n">
        <v>43196</v>
      </c>
      <c r="B97" s="296" t="s">
        <v>991</v>
      </c>
      <c r="C97" s="290" t="s">
        <v>992</v>
      </c>
      <c r="D97" s="309"/>
      <c r="E97" s="318" t="n">
        <v>1267300</v>
      </c>
      <c r="F97" s="164" t="n">
        <f aca="false">F96-E97</f>
        <v>337575850</v>
      </c>
    </row>
    <row r="98" customFormat="false" ht="46.25" hidden="false" customHeight="false" outlineLevel="0" collapsed="false">
      <c r="A98" s="311" t="n">
        <v>43196</v>
      </c>
      <c r="B98" s="296" t="s">
        <v>993</v>
      </c>
      <c r="C98" s="290" t="s">
        <v>994</v>
      </c>
      <c r="D98" s="309"/>
      <c r="E98" s="318" t="n">
        <v>1942300</v>
      </c>
      <c r="F98" s="164" t="n">
        <f aca="false">F97-E98</f>
        <v>335633550</v>
      </c>
      <c r="G98" s="128"/>
    </row>
    <row r="99" customFormat="false" ht="23.85" hidden="false" customHeight="false" outlineLevel="0" collapsed="false">
      <c r="A99" s="311" t="n">
        <v>43196</v>
      </c>
      <c r="B99" s="296" t="s">
        <v>995</v>
      </c>
      <c r="C99" s="290" t="s">
        <v>996</v>
      </c>
      <c r="D99" s="309"/>
      <c r="E99" s="318" t="n">
        <v>516500</v>
      </c>
      <c r="F99" s="164" t="n">
        <f aca="false">F98-E99</f>
        <v>335117050</v>
      </c>
    </row>
    <row r="100" customFormat="false" ht="35.05" hidden="false" customHeight="false" outlineLevel="0" collapsed="false">
      <c r="A100" s="311" t="n">
        <v>43196</v>
      </c>
      <c r="B100" s="296" t="s">
        <v>997</v>
      </c>
      <c r="C100" s="290" t="s">
        <v>998</v>
      </c>
      <c r="D100" s="309"/>
      <c r="E100" s="318" t="n">
        <v>10506577</v>
      </c>
      <c r="F100" s="164" t="n">
        <f aca="false">F99-E100</f>
        <v>324610473</v>
      </c>
    </row>
    <row r="101" customFormat="false" ht="57.45" hidden="false" customHeight="false" outlineLevel="0" collapsed="false">
      <c r="A101" s="311" t="n">
        <v>43196</v>
      </c>
      <c r="B101" s="296" t="s">
        <v>999</v>
      </c>
      <c r="C101" s="290" t="s">
        <v>1000</v>
      </c>
      <c r="D101" s="309"/>
      <c r="E101" s="318" t="n">
        <v>4602315</v>
      </c>
      <c r="F101" s="164" t="n">
        <f aca="false">F100-E101</f>
        <v>320008158</v>
      </c>
    </row>
    <row r="102" customFormat="false" ht="57.45" hidden="false" customHeight="false" outlineLevel="0" collapsed="false">
      <c r="A102" s="311" t="n">
        <v>43196</v>
      </c>
      <c r="B102" s="296" t="s">
        <v>1001</v>
      </c>
      <c r="C102" s="290" t="s">
        <v>1002</v>
      </c>
      <c r="D102" s="309"/>
      <c r="E102" s="318" t="n">
        <v>3529936</v>
      </c>
      <c r="F102" s="164" t="n">
        <f aca="false">F101-E102</f>
        <v>316478222</v>
      </c>
    </row>
    <row r="103" customFormat="false" ht="35.05" hidden="false" customHeight="false" outlineLevel="0" collapsed="false">
      <c r="A103" s="311" t="n">
        <v>43202</v>
      </c>
      <c r="B103" s="296" t="s">
        <v>1003</v>
      </c>
      <c r="C103" s="290" t="s">
        <v>876</v>
      </c>
      <c r="D103" s="304"/>
      <c r="E103" s="310" t="n">
        <v>1310000</v>
      </c>
      <c r="F103" s="164" t="n">
        <f aca="false">F102-E103</f>
        <v>315168222</v>
      </c>
    </row>
    <row r="104" customFormat="false" ht="23.85" hidden="false" customHeight="false" outlineLevel="0" collapsed="false">
      <c r="A104" s="311" t="n">
        <v>43202</v>
      </c>
      <c r="B104" s="296" t="s">
        <v>1004</v>
      </c>
      <c r="C104" s="290" t="s">
        <v>876</v>
      </c>
      <c r="D104" s="291"/>
      <c r="E104" s="310" t="n">
        <v>6544000</v>
      </c>
      <c r="F104" s="164" t="n">
        <f aca="false">F103-E104</f>
        <v>308624222</v>
      </c>
    </row>
    <row r="105" customFormat="false" ht="57.45" hidden="false" customHeight="false" outlineLevel="0" collapsed="false">
      <c r="A105" s="311" t="n">
        <v>43202</v>
      </c>
      <c r="B105" s="289" t="s">
        <v>1005</v>
      </c>
      <c r="C105" s="290" t="s">
        <v>876</v>
      </c>
      <c r="D105" s="313"/>
      <c r="E105" s="318" t="n">
        <v>7611000</v>
      </c>
      <c r="F105" s="164" t="n">
        <f aca="false">F104-E105</f>
        <v>301013222</v>
      </c>
    </row>
    <row r="106" customFormat="false" ht="57.45" hidden="false" customHeight="false" outlineLevel="0" collapsed="false">
      <c r="A106" s="311" t="n">
        <v>43209</v>
      </c>
      <c r="B106" s="294" t="s">
        <v>1006</v>
      </c>
      <c r="C106" s="298" t="s">
        <v>1007</v>
      </c>
      <c r="D106" s="314"/>
      <c r="E106" s="318" t="n">
        <v>120000</v>
      </c>
      <c r="F106" s="164" t="n">
        <f aca="false">F105-E106</f>
        <v>300893222</v>
      </c>
    </row>
    <row r="107" customFormat="false" ht="46.25" hidden="false" customHeight="false" outlineLevel="0" collapsed="false">
      <c r="A107" s="311" t="n">
        <v>37011</v>
      </c>
      <c r="B107" s="319" t="s">
        <v>1008</v>
      </c>
      <c r="C107" s="298" t="s">
        <v>1009</v>
      </c>
      <c r="D107" s="304"/>
      <c r="E107" s="318" t="n">
        <v>252619</v>
      </c>
      <c r="F107" s="164" t="n">
        <f aca="false">F106-E107</f>
        <v>300640603</v>
      </c>
      <c r="G107" s="320" t="n">
        <v>43227</v>
      </c>
    </row>
    <row r="108" customFormat="false" ht="15" hidden="false" customHeight="false" outlineLevel="0" collapsed="false">
      <c r="A108" s="311" t="n">
        <v>43210</v>
      </c>
      <c r="B108" s="295" t="s">
        <v>1010</v>
      </c>
      <c r="C108" s="290" t="s">
        <v>876</v>
      </c>
      <c r="D108" s="315"/>
      <c r="E108" s="318" t="n">
        <v>685768</v>
      </c>
      <c r="F108" s="164" t="n">
        <f aca="false">F107-E108</f>
        <v>299954835</v>
      </c>
    </row>
    <row r="109" customFormat="false" ht="15" hidden="false" customHeight="false" outlineLevel="0" collapsed="false">
      <c r="A109" s="311" t="n">
        <v>43220</v>
      </c>
      <c r="B109" s="299" t="s">
        <v>903</v>
      </c>
      <c r="C109" s="300" t="s">
        <v>904</v>
      </c>
      <c r="D109" s="321" t="n">
        <f aca="false">8*20000</f>
        <v>160000</v>
      </c>
      <c r="E109" s="318"/>
      <c r="F109" s="164" t="n">
        <f aca="false">F108+D109</f>
        <v>300114835</v>
      </c>
    </row>
    <row r="110" customFormat="false" ht="15" hidden="false" customHeight="false" outlineLevel="0" collapsed="false">
      <c r="A110" s="311" t="n">
        <v>43220</v>
      </c>
      <c r="B110" s="299" t="s">
        <v>1011</v>
      </c>
      <c r="C110" s="300" t="s">
        <v>904</v>
      </c>
      <c r="D110" s="301" t="n">
        <f aca="false">5483625-25625</f>
        <v>5458000</v>
      </c>
      <c r="E110" s="310"/>
      <c r="F110" s="164" t="n">
        <f aca="false">F109+D110</f>
        <v>305572835</v>
      </c>
    </row>
    <row r="111" customFormat="false" ht="46.25" hidden="false" customHeight="false" outlineLevel="0" collapsed="false">
      <c r="A111" s="311" t="n">
        <v>43222</v>
      </c>
      <c r="B111" s="296" t="s">
        <v>1012</v>
      </c>
      <c r="C111" s="298" t="s">
        <v>1013</v>
      </c>
      <c r="D111" s="291"/>
      <c r="E111" s="310" t="n">
        <v>150000</v>
      </c>
      <c r="F111" s="164" t="n">
        <f aca="false">F110-E111</f>
        <v>305422835</v>
      </c>
    </row>
    <row r="112" customFormat="false" ht="35.05" hidden="false" customHeight="false" outlineLevel="0" collapsed="false">
      <c r="A112" s="311" t="n">
        <v>43222</v>
      </c>
      <c r="B112" s="289" t="s">
        <v>1014</v>
      </c>
      <c r="C112" s="290" t="s">
        <v>876</v>
      </c>
      <c r="D112" s="291"/>
      <c r="E112" s="310" t="n">
        <v>500000</v>
      </c>
      <c r="F112" s="164" t="n">
        <f aca="false">F111-E112</f>
        <v>304922835</v>
      </c>
    </row>
    <row r="113" customFormat="false" ht="23.85" hidden="false" customHeight="false" outlineLevel="0" collapsed="false">
      <c r="A113" s="311" t="n">
        <v>43222</v>
      </c>
      <c r="B113" s="293" t="s">
        <v>1015</v>
      </c>
      <c r="C113" s="290" t="s">
        <v>876</v>
      </c>
      <c r="D113" s="291"/>
      <c r="E113" s="310" t="n">
        <v>405000</v>
      </c>
      <c r="F113" s="164" t="n">
        <f aca="false">F112-E113</f>
        <v>304517835</v>
      </c>
    </row>
    <row r="114" customFormat="false" ht="46.25" hidden="false" customHeight="false" outlineLevel="0" collapsed="false">
      <c r="A114" s="311" t="n">
        <v>43222</v>
      </c>
      <c r="B114" s="289" t="s">
        <v>1016</v>
      </c>
      <c r="C114" s="298" t="s">
        <v>1017</v>
      </c>
      <c r="D114" s="291"/>
      <c r="E114" s="310" t="n">
        <v>279000</v>
      </c>
      <c r="F114" s="164" t="n">
        <f aca="false">F113-E114</f>
        <v>304238835</v>
      </c>
    </row>
    <row r="115" customFormat="false" ht="15" hidden="false" customHeight="false" outlineLevel="0" collapsed="false">
      <c r="A115" s="311" t="n">
        <v>43222</v>
      </c>
      <c r="B115" s="296" t="s">
        <v>1018</v>
      </c>
      <c r="C115" s="290" t="s">
        <v>904</v>
      </c>
      <c r="D115" s="291" t="n">
        <v>5000000</v>
      </c>
      <c r="E115" s="310"/>
      <c r="F115" s="164" t="n">
        <f aca="false">F114+D115</f>
        <v>309238835</v>
      </c>
    </row>
    <row r="116" customFormat="false" ht="23.85" hidden="false" customHeight="false" outlineLevel="0" collapsed="false">
      <c r="A116" s="311" t="n">
        <v>43223</v>
      </c>
      <c r="B116" s="296" t="s">
        <v>1019</v>
      </c>
      <c r="C116" s="298" t="s">
        <v>1020</v>
      </c>
      <c r="D116" s="304"/>
      <c r="E116" s="310" t="n">
        <v>145550</v>
      </c>
      <c r="F116" s="164" t="n">
        <f aca="false">F115-E116</f>
        <v>309093285</v>
      </c>
    </row>
    <row r="117" customFormat="false" ht="35.05" hidden="false" customHeight="false" outlineLevel="0" collapsed="false">
      <c r="A117" s="311" t="n">
        <v>43223</v>
      </c>
      <c r="B117" s="296" t="s">
        <v>1021</v>
      </c>
      <c r="C117" s="298" t="s">
        <v>1022</v>
      </c>
      <c r="D117" s="304"/>
      <c r="E117" s="310" t="n">
        <v>800000</v>
      </c>
      <c r="F117" s="164" t="n">
        <f aca="false">F116-E117</f>
        <v>308293285</v>
      </c>
    </row>
    <row r="118" customFormat="false" ht="35.05" hidden="false" customHeight="false" outlineLevel="0" collapsed="false">
      <c r="A118" s="311" t="n">
        <v>43223</v>
      </c>
      <c r="B118" s="296" t="s">
        <v>1023</v>
      </c>
      <c r="C118" s="298" t="s">
        <v>1024</v>
      </c>
      <c r="D118" s="304"/>
      <c r="E118" s="310" t="n">
        <v>5000000</v>
      </c>
      <c r="F118" s="164" t="n">
        <f aca="false">F117-E118</f>
        <v>303293285</v>
      </c>
    </row>
    <row r="119" customFormat="false" ht="35.05" hidden="false" customHeight="false" outlineLevel="0" collapsed="false">
      <c r="A119" s="311" t="n">
        <v>43223</v>
      </c>
      <c r="B119" s="296" t="s">
        <v>1025</v>
      </c>
      <c r="C119" s="290" t="s">
        <v>876</v>
      </c>
      <c r="D119" s="304"/>
      <c r="E119" s="310" t="n">
        <v>54000</v>
      </c>
      <c r="F119" s="164" t="n">
        <f aca="false">F118-E119</f>
        <v>303239285</v>
      </c>
    </row>
    <row r="120" customFormat="false" ht="23.85" hidden="false" customHeight="false" outlineLevel="0" collapsed="false">
      <c r="A120" s="311" t="n">
        <v>43226</v>
      </c>
      <c r="B120" s="296" t="s">
        <v>1026</v>
      </c>
      <c r="C120" s="298" t="s">
        <v>1027</v>
      </c>
      <c r="D120" s="304"/>
      <c r="E120" s="310" t="n">
        <v>307420</v>
      </c>
      <c r="F120" s="164" t="n">
        <f aca="false">F119-E120</f>
        <v>302931865</v>
      </c>
    </row>
    <row r="121" customFormat="false" ht="15" hidden="false" customHeight="false" outlineLevel="0" collapsed="false">
      <c r="A121" s="311" t="n">
        <v>43226</v>
      </c>
      <c r="B121" s="295" t="s">
        <v>1028</v>
      </c>
      <c r="C121" s="298" t="s">
        <v>1029</v>
      </c>
      <c r="D121" s="304"/>
      <c r="E121" s="310" t="n">
        <v>216500</v>
      </c>
      <c r="F121" s="164" t="n">
        <f aca="false">F120-E121</f>
        <v>302715365</v>
      </c>
    </row>
    <row r="122" customFormat="false" ht="15" hidden="false" customHeight="false" outlineLevel="0" collapsed="false">
      <c r="A122" s="311" t="n">
        <v>43229</v>
      </c>
      <c r="B122" s="302" t="s">
        <v>1030</v>
      </c>
      <c r="C122" s="298" t="s">
        <v>1031</v>
      </c>
      <c r="D122" s="315"/>
      <c r="E122" s="318" t="n">
        <v>79103</v>
      </c>
      <c r="F122" s="164" t="n">
        <f aca="false">F121-E122</f>
        <v>302636262</v>
      </c>
    </row>
    <row r="123" customFormat="false" ht="15" hidden="false" customHeight="false" outlineLevel="0" collapsed="false">
      <c r="A123" s="311" t="n">
        <v>43229</v>
      </c>
      <c r="B123" s="302" t="s">
        <v>909</v>
      </c>
      <c r="C123" s="298" t="s">
        <v>910</v>
      </c>
      <c r="D123" s="315"/>
      <c r="E123" s="318" t="n">
        <v>5500</v>
      </c>
      <c r="F123" s="164" t="n">
        <f aca="false">F122-E123</f>
        <v>302630762</v>
      </c>
    </row>
    <row r="124" customFormat="false" ht="57.45" hidden="false" customHeight="false" outlineLevel="0" collapsed="false">
      <c r="A124" s="311" t="n">
        <v>43231</v>
      </c>
      <c r="B124" s="289" t="s">
        <v>1005</v>
      </c>
      <c r="C124" s="290" t="s">
        <v>876</v>
      </c>
      <c r="D124" s="315"/>
      <c r="E124" s="318" t="n">
        <v>4461200</v>
      </c>
      <c r="F124" s="164" t="n">
        <f aca="false">F123-E124</f>
        <v>298169562</v>
      </c>
    </row>
    <row r="125" customFormat="false" ht="35.05" hidden="false" customHeight="false" outlineLevel="0" collapsed="false">
      <c r="A125" s="311" t="n">
        <v>43234</v>
      </c>
      <c r="B125" s="289" t="s">
        <v>1032</v>
      </c>
      <c r="C125" s="298" t="s">
        <v>1033</v>
      </c>
      <c r="D125" s="315"/>
      <c r="E125" s="318" t="n">
        <v>120000</v>
      </c>
      <c r="F125" s="164" t="n">
        <f aca="false">F124-E125</f>
        <v>298049562</v>
      </c>
    </row>
    <row r="126" customFormat="false" ht="15" hidden="false" customHeight="false" outlineLevel="0" collapsed="false">
      <c r="A126" s="311" t="n">
        <v>43234</v>
      </c>
      <c r="B126" s="295" t="s">
        <v>1034</v>
      </c>
      <c r="C126" s="290" t="s">
        <v>876</v>
      </c>
      <c r="D126" s="315"/>
      <c r="E126" s="318" t="n">
        <v>685768</v>
      </c>
      <c r="F126" s="164" t="n">
        <f aca="false">F125-E126</f>
        <v>297363794</v>
      </c>
    </row>
    <row r="127" customFormat="false" ht="35.05" hidden="false" customHeight="false" outlineLevel="0" collapsed="false">
      <c r="A127" s="311" t="n">
        <v>43234</v>
      </c>
      <c r="B127" s="289" t="s">
        <v>1035</v>
      </c>
      <c r="C127" s="290" t="s">
        <v>876</v>
      </c>
      <c r="D127" s="315"/>
      <c r="E127" s="318" t="n">
        <v>784000</v>
      </c>
      <c r="F127" s="164" t="n">
        <f aca="false">F126-E127</f>
        <v>296579794</v>
      </c>
    </row>
    <row r="128" customFormat="false" ht="46.25" hidden="false" customHeight="false" outlineLevel="0" collapsed="false">
      <c r="A128" s="311" t="n">
        <v>43236</v>
      </c>
      <c r="B128" s="289" t="s">
        <v>1036</v>
      </c>
      <c r="C128" s="290" t="s">
        <v>876</v>
      </c>
      <c r="D128" s="315"/>
      <c r="E128" s="318" t="n">
        <v>1175000</v>
      </c>
      <c r="F128" s="164" t="n">
        <f aca="false">F127-E128</f>
        <v>295404794</v>
      </c>
    </row>
    <row r="129" customFormat="false" ht="46.25" hidden="false" customHeight="false" outlineLevel="0" collapsed="false">
      <c r="A129" s="311" t="n">
        <v>43236</v>
      </c>
      <c r="B129" s="289" t="s">
        <v>1037</v>
      </c>
      <c r="C129" s="290" t="s">
        <v>876</v>
      </c>
      <c r="D129" s="315"/>
      <c r="E129" s="318" t="n">
        <v>1400000</v>
      </c>
      <c r="F129" s="164" t="n">
        <f aca="false">F128-E129</f>
        <v>294004794</v>
      </c>
    </row>
    <row r="130" customFormat="false" ht="35.05" hidden="false" customHeight="false" outlineLevel="0" collapsed="false">
      <c r="A130" s="311" t="n">
        <v>43236</v>
      </c>
      <c r="B130" s="296" t="s">
        <v>1038</v>
      </c>
      <c r="C130" s="298" t="s">
        <v>1039</v>
      </c>
      <c r="D130" s="315"/>
      <c r="E130" s="318" t="n">
        <v>4415000</v>
      </c>
      <c r="F130" s="164" t="n">
        <f aca="false">F129-E130</f>
        <v>289589794</v>
      </c>
    </row>
    <row r="131" customFormat="false" ht="23.85" hidden="false" customHeight="false" outlineLevel="0" collapsed="false">
      <c r="A131" s="311" t="n">
        <v>43236</v>
      </c>
      <c r="B131" s="296" t="s">
        <v>1040</v>
      </c>
      <c r="C131" s="298" t="s">
        <v>1041</v>
      </c>
      <c r="D131" s="315"/>
      <c r="E131" s="318" t="n">
        <v>7680000</v>
      </c>
      <c r="F131" s="164" t="n">
        <f aca="false">F130-E131</f>
        <v>281909794</v>
      </c>
    </row>
    <row r="132" customFormat="false" ht="35.05" hidden="false" customHeight="false" outlineLevel="0" collapsed="false">
      <c r="A132" s="311" t="n">
        <v>43236</v>
      </c>
      <c r="B132" s="289" t="s">
        <v>1042</v>
      </c>
      <c r="C132" s="290" t="s">
        <v>876</v>
      </c>
      <c r="D132" s="315"/>
      <c r="E132" s="318" t="n">
        <v>700000</v>
      </c>
      <c r="F132" s="164" t="n">
        <f aca="false">F131-E132</f>
        <v>281209794</v>
      </c>
    </row>
    <row r="133" customFormat="false" ht="57.45" hidden="false" customHeight="false" outlineLevel="0" collapsed="false">
      <c r="A133" s="311" t="n">
        <v>43242</v>
      </c>
      <c r="B133" s="289" t="s">
        <v>1005</v>
      </c>
      <c r="C133" s="290" t="s">
        <v>876</v>
      </c>
      <c r="D133" s="304"/>
      <c r="E133" s="310" t="n">
        <v>456000</v>
      </c>
      <c r="F133" s="164" t="n">
        <f aca="false">F132-E133</f>
        <v>280753794</v>
      </c>
    </row>
    <row r="134" customFormat="false" ht="15" hidden="false" customHeight="false" outlineLevel="0" collapsed="false">
      <c r="A134" s="311" t="n">
        <v>43242</v>
      </c>
      <c r="B134" s="295" t="s">
        <v>1028</v>
      </c>
      <c r="C134" s="298" t="s">
        <v>1043</v>
      </c>
      <c r="D134" s="304"/>
      <c r="E134" s="310" t="n">
        <v>150000</v>
      </c>
      <c r="F134" s="164" t="n">
        <f aca="false">F133-E134</f>
        <v>280603794</v>
      </c>
    </row>
    <row r="135" customFormat="false" ht="46.25" hidden="false" customHeight="false" outlineLevel="0" collapsed="false">
      <c r="A135" s="311" t="n">
        <v>43244</v>
      </c>
      <c r="B135" s="296" t="s">
        <v>1044</v>
      </c>
      <c r="C135" s="298" t="s">
        <v>1045</v>
      </c>
      <c r="D135" s="304"/>
      <c r="E135" s="310" t="n">
        <v>119950</v>
      </c>
      <c r="F135" s="164" t="n">
        <f aca="false">F134-E135</f>
        <v>280483844</v>
      </c>
    </row>
    <row r="136" customFormat="false" ht="46.25" hidden="false" customHeight="false" outlineLevel="0" collapsed="false">
      <c r="A136" s="311" t="n">
        <v>43244</v>
      </c>
      <c r="B136" s="296" t="s">
        <v>1046</v>
      </c>
      <c r="C136" s="298" t="s">
        <v>1047</v>
      </c>
      <c r="D136" s="304"/>
      <c r="E136" s="310" t="n">
        <v>64875</v>
      </c>
      <c r="F136" s="164" t="n">
        <f aca="false">F135-E136</f>
        <v>280418969</v>
      </c>
    </row>
    <row r="137" customFormat="false" ht="15" hidden="false" customHeight="false" outlineLevel="0" collapsed="false">
      <c r="A137" s="311" t="n">
        <v>43251</v>
      </c>
      <c r="B137" s="299" t="s">
        <v>903</v>
      </c>
      <c r="C137" s="300" t="s">
        <v>904</v>
      </c>
      <c r="D137" s="304" t="n">
        <v>60000</v>
      </c>
      <c r="E137" s="310"/>
      <c r="F137" s="164" t="n">
        <f aca="false">F136+D137</f>
        <v>280478969</v>
      </c>
    </row>
    <row r="138" customFormat="false" ht="15" hidden="false" customHeight="false" outlineLevel="0" collapsed="false">
      <c r="A138" s="311" t="n">
        <v>43251</v>
      </c>
      <c r="B138" s="299" t="s">
        <v>1048</v>
      </c>
      <c r="C138" s="300" t="s">
        <v>904</v>
      </c>
      <c r="D138" s="304" t="n">
        <v>8322000</v>
      </c>
      <c r="E138" s="310"/>
      <c r="F138" s="164" t="n">
        <f aca="false">F137+D138</f>
        <v>288800969</v>
      </c>
    </row>
    <row r="139" customFormat="false" ht="23.85" hidden="false" customHeight="false" outlineLevel="0" collapsed="false">
      <c r="A139" s="311" t="n">
        <v>43254</v>
      </c>
      <c r="B139" s="293" t="s">
        <v>1049</v>
      </c>
      <c r="C139" s="290" t="s">
        <v>876</v>
      </c>
      <c r="D139" s="304"/>
      <c r="E139" s="310" t="n">
        <v>405000</v>
      </c>
      <c r="F139" s="164" t="n">
        <f aca="false">F138-E139</f>
        <v>288395969</v>
      </c>
    </row>
    <row r="140" customFormat="false" ht="35.05" hidden="false" customHeight="false" outlineLevel="0" collapsed="false">
      <c r="A140" s="311" t="n">
        <v>43256</v>
      </c>
      <c r="B140" s="296" t="s">
        <v>1025</v>
      </c>
      <c r="C140" s="290" t="s">
        <v>876</v>
      </c>
      <c r="D140" s="304"/>
      <c r="E140" s="310" t="n">
        <v>63000</v>
      </c>
      <c r="F140" s="164" t="n">
        <f aca="false">F139-E140</f>
        <v>288332969</v>
      </c>
    </row>
    <row r="141" customFormat="false" ht="46.25" hidden="false" customHeight="false" outlineLevel="0" collapsed="false">
      <c r="A141" s="311" t="n">
        <v>43256</v>
      </c>
      <c r="B141" s="289" t="s">
        <v>1050</v>
      </c>
      <c r="C141" s="290" t="s">
        <v>876</v>
      </c>
      <c r="D141" s="304"/>
      <c r="E141" s="310" t="n">
        <v>400000</v>
      </c>
      <c r="F141" s="164" t="n">
        <f aca="false">F140-E141</f>
        <v>287932969</v>
      </c>
    </row>
    <row r="142" customFormat="false" ht="35.05" hidden="false" customHeight="false" outlineLevel="0" collapsed="false">
      <c r="A142" s="311" t="n">
        <v>43256</v>
      </c>
      <c r="B142" s="308" t="s">
        <v>1051</v>
      </c>
      <c r="C142" s="290" t="s">
        <v>876</v>
      </c>
      <c r="D142" s="304"/>
      <c r="E142" s="310" t="n">
        <v>1582500</v>
      </c>
      <c r="F142" s="164" t="n">
        <f aca="false">F141-E142</f>
        <v>286350469</v>
      </c>
    </row>
    <row r="143" customFormat="false" ht="46.25" hidden="false" customHeight="false" outlineLevel="0" collapsed="false">
      <c r="A143" s="311" t="n">
        <v>43256</v>
      </c>
      <c r="B143" s="289" t="s">
        <v>1052</v>
      </c>
      <c r="C143" s="290" t="s">
        <v>876</v>
      </c>
      <c r="D143" s="304"/>
      <c r="E143" s="310" t="n">
        <v>2400000</v>
      </c>
      <c r="F143" s="164" t="n">
        <f aca="false">F142-E143</f>
        <v>283950469</v>
      </c>
    </row>
    <row r="144" customFormat="false" ht="35.05" hidden="false" customHeight="false" outlineLevel="0" collapsed="false">
      <c r="A144" s="311" t="n">
        <v>43256</v>
      </c>
      <c r="B144" s="289" t="s">
        <v>1053</v>
      </c>
      <c r="C144" s="298" t="s">
        <v>1054</v>
      </c>
      <c r="D144" s="304"/>
      <c r="E144" s="310" t="n">
        <v>4000000</v>
      </c>
      <c r="F144" s="164" t="n">
        <f aca="false">F143-E144</f>
        <v>279950469</v>
      </c>
    </row>
    <row r="145" customFormat="false" ht="46.25" hidden="false" customHeight="false" outlineLevel="0" collapsed="false">
      <c r="A145" s="311" t="n">
        <v>43256</v>
      </c>
      <c r="B145" s="289" t="s">
        <v>1055</v>
      </c>
      <c r="C145" s="298" t="s">
        <v>1056</v>
      </c>
      <c r="D145" s="304"/>
      <c r="E145" s="310" t="n">
        <v>200000</v>
      </c>
      <c r="F145" s="164" t="n">
        <f aca="false">F144-E145</f>
        <v>279750469</v>
      </c>
    </row>
    <row r="146" customFormat="false" ht="35.05" hidden="false" customHeight="false" outlineLevel="0" collapsed="false">
      <c r="A146" s="311" t="n">
        <v>43264</v>
      </c>
      <c r="B146" s="289" t="s">
        <v>1057</v>
      </c>
      <c r="C146" s="290" t="s">
        <v>876</v>
      </c>
      <c r="D146" s="304"/>
      <c r="E146" s="310" t="n">
        <v>280000</v>
      </c>
      <c r="F146" s="164" t="n">
        <f aca="false">F145-E146</f>
        <v>279470469</v>
      </c>
    </row>
    <row r="147" customFormat="false" ht="15" hidden="false" customHeight="false" outlineLevel="0" collapsed="false">
      <c r="A147" s="311" t="n">
        <v>43265</v>
      </c>
      <c r="B147" s="302" t="s">
        <v>1058</v>
      </c>
      <c r="C147" s="298" t="s">
        <v>1059</v>
      </c>
      <c r="D147" s="315"/>
      <c r="E147" s="318" t="n">
        <v>79103</v>
      </c>
      <c r="F147" s="164" t="n">
        <f aca="false">F146-E147</f>
        <v>279391366</v>
      </c>
    </row>
    <row r="148" customFormat="false" ht="15" hidden="false" customHeight="false" outlineLevel="0" collapsed="false">
      <c r="A148" s="311" t="n">
        <v>43265</v>
      </c>
      <c r="B148" s="302" t="s">
        <v>909</v>
      </c>
      <c r="C148" s="298" t="s">
        <v>910</v>
      </c>
      <c r="D148" s="315"/>
      <c r="E148" s="318" t="n">
        <v>5500</v>
      </c>
      <c r="F148" s="164" t="n">
        <f aca="false">F147-E148</f>
        <v>279385866</v>
      </c>
    </row>
    <row r="149" customFormat="false" ht="35.05" hidden="false" customHeight="false" outlineLevel="0" collapsed="false">
      <c r="A149" s="311" t="n">
        <v>43270</v>
      </c>
      <c r="B149" s="289" t="s">
        <v>1060</v>
      </c>
      <c r="C149" s="290" t="s">
        <v>876</v>
      </c>
      <c r="D149" s="304"/>
      <c r="E149" s="310" t="n">
        <v>1400000</v>
      </c>
      <c r="F149" s="164" t="n">
        <f aca="false">F148-E149</f>
        <v>277985866</v>
      </c>
    </row>
    <row r="150" customFormat="false" ht="15" hidden="false" customHeight="false" outlineLevel="0" collapsed="false">
      <c r="A150" s="311" t="n">
        <v>43269</v>
      </c>
      <c r="B150" s="295" t="s">
        <v>1061</v>
      </c>
      <c r="C150" s="290" t="s">
        <v>876</v>
      </c>
      <c r="D150" s="315"/>
      <c r="E150" s="318" t="n">
        <v>685768</v>
      </c>
      <c r="F150" s="164" t="n">
        <f aca="false">F149-E150</f>
        <v>277300098</v>
      </c>
    </row>
    <row r="151" customFormat="false" ht="35.05" hidden="false" customHeight="false" outlineLevel="0" collapsed="false">
      <c r="A151" s="311" t="n">
        <v>43270</v>
      </c>
      <c r="B151" s="296" t="s">
        <v>1062</v>
      </c>
      <c r="C151" s="298" t="s">
        <v>1063</v>
      </c>
      <c r="D151" s="304"/>
      <c r="E151" s="310" t="n">
        <v>4034400</v>
      </c>
      <c r="F151" s="164" t="n">
        <f aca="false">F150-E151</f>
        <v>273265698</v>
      </c>
    </row>
    <row r="152" customFormat="false" ht="46.25" hidden="false" customHeight="false" outlineLevel="0" collapsed="false">
      <c r="A152" s="311" t="n">
        <v>43270</v>
      </c>
      <c r="B152" s="289" t="s">
        <v>1064</v>
      </c>
      <c r="C152" s="298" t="s">
        <v>1065</v>
      </c>
      <c r="D152" s="291"/>
      <c r="E152" s="310" t="n">
        <v>279000</v>
      </c>
      <c r="F152" s="164" t="n">
        <f aca="false">F151-E152</f>
        <v>272986698</v>
      </c>
    </row>
    <row r="153" customFormat="false" ht="23.85" hidden="false" customHeight="false" outlineLevel="0" collapsed="false">
      <c r="A153" s="311" t="n">
        <v>43271</v>
      </c>
      <c r="B153" s="296" t="s">
        <v>1066</v>
      </c>
      <c r="C153" s="298" t="s">
        <v>1067</v>
      </c>
      <c r="D153" s="304"/>
      <c r="E153" s="310" t="n">
        <v>40000</v>
      </c>
      <c r="F153" s="164" t="n">
        <f aca="false">F152-E153</f>
        <v>272946698</v>
      </c>
    </row>
    <row r="154" customFormat="false" ht="35.05" hidden="false" customHeight="false" outlineLevel="0" collapsed="false">
      <c r="A154" s="311" t="n">
        <v>43271</v>
      </c>
      <c r="B154" s="296" t="s">
        <v>1025</v>
      </c>
      <c r="C154" s="290" t="s">
        <v>876</v>
      </c>
      <c r="D154" s="304"/>
      <c r="E154" s="310" t="n">
        <v>18000</v>
      </c>
      <c r="F154" s="164" t="n">
        <f aca="false">F153-E154</f>
        <v>272928698</v>
      </c>
    </row>
    <row r="155" customFormat="false" ht="46.25" hidden="false" customHeight="false" outlineLevel="0" collapsed="false">
      <c r="A155" s="311" t="n">
        <v>43273</v>
      </c>
      <c r="B155" s="289" t="s">
        <v>1068</v>
      </c>
      <c r="C155" s="298" t="s">
        <v>1069</v>
      </c>
      <c r="D155" s="304"/>
      <c r="E155" s="310" t="n">
        <v>2876475</v>
      </c>
      <c r="F155" s="164" t="n">
        <f aca="false">F154-E155</f>
        <v>270052223</v>
      </c>
    </row>
    <row r="156" customFormat="false" ht="15" hidden="false" customHeight="false" outlineLevel="0" collapsed="false">
      <c r="A156" s="311" t="n">
        <v>43281</v>
      </c>
      <c r="B156" s="299" t="s">
        <v>903</v>
      </c>
      <c r="C156" s="300" t="s">
        <v>904</v>
      </c>
      <c r="D156" s="304" t="n">
        <v>420000</v>
      </c>
      <c r="E156" s="310"/>
      <c r="F156" s="164" t="n">
        <f aca="false">F155+D156</f>
        <v>270472223</v>
      </c>
    </row>
    <row r="157" customFormat="false" ht="15" hidden="false" customHeight="false" outlineLevel="0" collapsed="false">
      <c r="A157" s="311" t="n">
        <v>43281</v>
      </c>
      <c r="B157" s="299" t="s">
        <v>1070</v>
      </c>
      <c r="C157" s="300" t="s">
        <v>904</v>
      </c>
      <c r="D157" s="304" t="n">
        <v>15029950</v>
      </c>
      <c r="E157" s="310"/>
      <c r="F157" s="164" t="n">
        <f aca="false">F156+D157</f>
        <v>285502173</v>
      </c>
    </row>
    <row r="158" customFormat="false" ht="15" hidden="false" customHeight="false" outlineLevel="0" collapsed="false">
      <c r="A158" s="311" t="n">
        <v>39632</v>
      </c>
      <c r="B158" s="295" t="s">
        <v>983</v>
      </c>
      <c r="C158" s="317" t="s">
        <v>1071</v>
      </c>
      <c r="D158" s="304"/>
      <c r="E158" s="310" t="n">
        <v>114154</v>
      </c>
      <c r="F158" s="164" t="n">
        <f aca="false">F157-E158</f>
        <v>285388019</v>
      </c>
    </row>
    <row r="159" customFormat="false" ht="15" hidden="false" customHeight="false" outlineLevel="0" collapsed="false">
      <c r="A159" s="311" t="n">
        <v>43284</v>
      </c>
      <c r="B159" s="295" t="s">
        <v>983</v>
      </c>
      <c r="C159" s="317" t="s">
        <v>1072</v>
      </c>
      <c r="D159" s="304"/>
      <c r="E159" s="310" t="n">
        <v>300609</v>
      </c>
      <c r="F159" s="164" t="n">
        <f aca="false">F158-E159</f>
        <v>285087410</v>
      </c>
    </row>
    <row r="160" customFormat="false" ht="23.85" hidden="false" customHeight="false" outlineLevel="0" collapsed="false">
      <c r="A160" s="311" t="n">
        <v>43284</v>
      </c>
      <c r="B160" s="293" t="s">
        <v>1073</v>
      </c>
      <c r="C160" s="290" t="s">
        <v>876</v>
      </c>
      <c r="D160" s="304"/>
      <c r="E160" s="310" t="n">
        <v>405000</v>
      </c>
      <c r="F160" s="164" t="n">
        <f aca="false">F159-E160</f>
        <v>284682410</v>
      </c>
    </row>
    <row r="161" customFormat="false" ht="46.25" hidden="false" customHeight="false" outlineLevel="0" collapsed="false">
      <c r="A161" s="311" t="n">
        <v>43284</v>
      </c>
      <c r="B161" s="289" t="s">
        <v>1074</v>
      </c>
      <c r="C161" s="317" t="s">
        <v>1075</v>
      </c>
      <c r="D161" s="304"/>
      <c r="E161" s="310" t="n">
        <v>100000</v>
      </c>
      <c r="F161" s="164" t="n">
        <f aca="false">F160-E161</f>
        <v>284582410</v>
      </c>
    </row>
    <row r="162" customFormat="false" ht="23.85" hidden="false" customHeight="false" outlineLevel="0" collapsed="false">
      <c r="A162" s="311" t="n">
        <v>43286</v>
      </c>
      <c r="B162" s="296" t="s">
        <v>1076</v>
      </c>
      <c r="C162" s="317" t="s">
        <v>1077</v>
      </c>
      <c r="D162" s="309"/>
      <c r="E162" s="318" t="n">
        <v>840000</v>
      </c>
      <c r="F162" s="164" t="n">
        <f aca="false">F161-E162</f>
        <v>283742410</v>
      </c>
    </row>
    <row r="163" customFormat="false" ht="35.05" hidden="false" customHeight="false" outlineLevel="0" collapsed="false">
      <c r="A163" s="311" t="n">
        <v>43286</v>
      </c>
      <c r="B163" s="308" t="s">
        <v>1078</v>
      </c>
      <c r="C163" s="290" t="s">
        <v>876</v>
      </c>
      <c r="D163" s="309"/>
      <c r="E163" s="318" t="n">
        <v>1854000</v>
      </c>
      <c r="F163" s="164" t="n">
        <f aca="false">F162-E163</f>
        <v>281888410</v>
      </c>
    </row>
    <row r="164" customFormat="false" ht="15" hidden="false" customHeight="false" outlineLevel="0" collapsed="false">
      <c r="A164" s="311" t="n">
        <v>43291</v>
      </c>
      <c r="B164" s="302" t="s">
        <v>1079</v>
      </c>
      <c r="C164" s="298" t="s">
        <v>1080</v>
      </c>
      <c r="D164" s="315"/>
      <c r="E164" s="318" t="n">
        <v>79103</v>
      </c>
      <c r="F164" s="164" t="n">
        <f aca="false">F163-E164</f>
        <v>281809307</v>
      </c>
    </row>
    <row r="165" customFormat="false" ht="15" hidden="false" customHeight="false" outlineLevel="0" collapsed="false">
      <c r="A165" s="311" t="s">
        <v>1081</v>
      </c>
      <c r="B165" s="302" t="s">
        <v>909</v>
      </c>
      <c r="C165" s="298" t="s">
        <v>910</v>
      </c>
      <c r="D165" s="315"/>
      <c r="E165" s="318" t="n">
        <v>5500</v>
      </c>
      <c r="F165" s="164" t="n">
        <f aca="false">F164-E165</f>
        <v>281803807</v>
      </c>
    </row>
    <row r="166" customFormat="false" ht="15" hidden="false" customHeight="false" outlineLevel="0" collapsed="false">
      <c r="A166" s="311" t="n">
        <v>43291</v>
      </c>
      <c r="B166" s="302" t="s">
        <v>1082</v>
      </c>
      <c r="C166" s="298" t="s">
        <v>1083</v>
      </c>
      <c r="D166" s="315"/>
      <c r="E166" s="318" t="n">
        <v>935820</v>
      </c>
      <c r="F166" s="164" t="n">
        <f aca="false">F165-E166</f>
        <v>280867987</v>
      </c>
    </row>
    <row r="167" customFormat="false" ht="15" hidden="false" customHeight="false" outlineLevel="0" collapsed="false">
      <c r="A167" s="311" t="n">
        <v>43291</v>
      </c>
      <c r="B167" s="302" t="s">
        <v>909</v>
      </c>
      <c r="C167" s="290" t="s">
        <v>910</v>
      </c>
      <c r="D167" s="315"/>
      <c r="E167" s="318" t="n">
        <v>5500</v>
      </c>
      <c r="F167" s="164" t="n">
        <f aca="false">F166-E167</f>
        <v>280862487</v>
      </c>
    </row>
    <row r="168" customFormat="false" ht="15" hidden="false" customHeight="false" outlineLevel="0" collapsed="false">
      <c r="A168" s="311" t="n">
        <v>43292</v>
      </c>
      <c r="B168" s="295" t="s">
        <v>1084</v>
      </c>
      <c r="C168" s="290" t="s">
        <v>876</v>
      </c>
      <c r="D168" s="315"/>
      <c r="E168" s="318" t="n">
        <v>685768</v>
      </c>
      <c r="F168" s="164" t="n">
        <f aca="false">F167-E168</f>
        <v>280176719</v>
      </c>
    </row>
    <row r="169" customFormat="false" ht="57.45" hidden="false" customHeight="false" outlineLevel="0" collapsed="false">
      <c r="A169" s="311" t="n">
        <v>43292</v>
      </c>
      <c r="B169" s="289" t="s">
        <v>1005</v>
      </c>
      <c r="C169" s="290" t="s">
        <v>876</v>
      </c>
      <c r="D169" s="304"/>
      <c r="E169" s="310" t="n">
        <v>1288000</v>
      </c>
      <c r="F169" s="164" t="n">
        <f aca="false">F168-E169</f>
        <v>278888719</v>
      </c>
    </row>
    <row r="170" customFormat="false" ht="35.05" hidden="false" customHeight="false" outlineLevel="0" collapsed="false">
      <c r="A170" s="311" t="n">
        <v>43292</v>
      </c>
      <c r="B170" s="289" t="s">
        <v>1085</v>
      </c>
      <c r="C170" s="290" t="s">
        <v>876</v>
      </c>
      <c r="D170" s="304"/>
      <c r="E170" s="310" t="n">
        <v>1885000</v>
      </c>
      <c r="F170" s="164" t="n">
        <f aca="false">F169-E170</f>
        <v>277003719</v>
      </c>
    </row>
    <row r="171" customFormat="false" ht="35.05" hidden="false" customHeight="false" outlineLevel="0" collapsed="false">
      <c r="A171" s="311" t="n">
        <v>43292</v>
      </c>
      <c r="B171" s="289" t="s">
        <v>1086</v>
      </c>
      <c r="C171" s="290" t="s">
        <v>876</v>
      </c>
      <c r="D171" s="304"/>
      <c r="E171" s="310" t="n">
        <v>561000</v>
      </c>
      <c r="F171" s="164" t="n">
        <f aca="false">F170-E171</f>
        <v>276442719</v>
      </c>
    </row>
    <row r="172" customFormat="false" ht="15" hidden="false" customHeight="false" outlineLevel="0" collapsed="false">
      <c r="A172" s="311" t="n">
        <v>43292</v>
      </c>
      <c r="B172" s="295" t="s">
        <v>1087</v>
      </c>
      <c r="C172" s="290" t="s">
        <v>876</v>
      </c>
      <c r="D172" s="304"/>
      <c r="E172" s="310" t="n">
        <v>330000</v>
      </c>
      <c r="F172" s="164" t="n">
        <f aca="false">F171-E172</f>
        <v>276112719</v>
      </c>
    </row>
    <row r="173" customFormat="false" ht="35.05" hidden="false" customHeight="false" outlineLevel="0" collapsed="false">
      <c r="A173" s="311" t="n">
        <v>43293</v>
      </c>
      <c r="B173" s="289" t="s">
        <v>1088</v>
      </c>
      <c r="C173" s="317" t="s">
        <v>1089</v>
      </c>
      <c r="D173" s="304"/>
      <c r="E173" s="310" t="n">
        <v>1959500</v>
      </c>
      <c r="F173" s="164" t="n">
        <f aca="false">F172-E173</f>
        <v>274153219</v>
      </c>
    </row>
    <row r="174" customFormat="false" ht="46.25" hidden="false" customHeight="false" outlineLevel="0" collapsed="false">
      <c r="A174" s="311" t="n">
        <v>43294</v>
      </c>
      <c r="B174" s="289" t="s">
        <v>1090</v>
      </c>
      <c r="C174" s="290" t="s">
        <v>876</v>
      </c>
      <c r="D174" s="304"/>
      <c r="E174" s="310" t="n">
        <v>1850000</v>
      </c>
      <c r="F174" s="164" t="n">
        <f aca="false">F173-E174</f>
        <v>272303219</v>
      </c>
    </row>
    <row r="175" customFormat="false" ht="46.25" hidden="false" customHeight="false" outlineLevel="0" collapsed="false">
      <c r="A175" s="311" t="n">
        <v>43299</v>
      </c>
      <c r="B175" s="296" t="s">
        <v>1091</v>
      </c>
      <c r="C175" s="298" t="s">
        <v>1092</v>
      </c>
      <c r="D175" s="304"/>
      <c r="E175" s="310" t="n">
        <v>10383030</v>
      </c>
      <c r="F175" s="164" t="n">
        <f aca="false">F174-E175</f>
        <v>261920189</v>
      </c>
    </row>
    <row r="176" customFormat="false" ht="15" hidden="false" customHeight="false" outlineLevel="0" collapsed="false">
      <c r="A176" s="311" t="n">
        <v>43311</v>
      </c>
      <c r="B176" s="295" t="s">
        <v>1093</v>
      </c>
      <c r="C176" s="298" t="s">
        <v>1094</v>
      </c>
      <c r="D176" s="304"/>
      <c r="E176" s="310" t="n">
        <v>167120</v>
      </c>
      <c r="F176" s="164" t="n">
        <f aca="false">F175-E176</f>
        <v>261753069</v>
      </c>
    </row>
    <row r="177" customFormat="false" ht="35.05" hidden="false" customHeight="false" outlineLevel="0" collapsed="false">
      <c r="A177" s="311" t="n">
        <v>43311</v>
      </c>
      <c r="B177" s="296" t="s">
        <v>1095</v>
      </c>
      <c r="C177" s="298" t="s">
        <v>1096</v>
      </c>
      <c r="D177" s="304"/>
      <c r="E177" s="310" t="n">
        <v>1854200</v>
      </c>
      <c r="F177" s="164" t="n">
        <f aca="false">F176-E177</f>
        <v>259898869</v>
      </c>
    </row>
    <row r="178" customFormat="false" ht="23.85" hidden="false" customHeight="false" outlineLevel="0" collapsed="false">
      <c r="A178" s="311" t="n">
        <v>43312</v>
      </c>
      <c r="B178" s="296" t="s">
        <v>1097</v>
      </c>
      <c r="C178" s="298" t="s">
        <v>1098</v>
      </c>
      <c r="D178" s="304"/>
      <c r="E178" s="310" t="n">
        <v>153000</v>
      </c>
      <c r="F178" s="164" t="n">
        <f aca="false">F177-E178</f>
        <v>259745869</v>
      </c>
    </row>
    <row r="179" customFormat="false" ht="35.05" hidden="false" customHeight="false" outlineLevel="0" collapsed="false">
      <c r="A179" s="311" t="n">
        <v>43312</v>
      </c>
      <c r="B179" s="296" t="s">
        <v>1099</v>
      </c>
      <c r="C179" s="298" t="s">
        <v>1100</v>
      </c>
      <c r="D179" s="304"/>
      <c r="E179" s="310" t="n">
        <v>600000</v>
      </c>
      <c r="F179" s="164" t="n">
        <f aca="false">F178-E179</f>
        <v>259145869</v>
      </c>
    </row>
    <row r="180" customFormat="false" ht="35.05" hidden="false" customHeight="false" outlineLevel="0" collapsed="false">
      <c r="A180" s="311" t="n">
        <v>43312</v>
      </c>
      <c r="B180" s="308" t="s">
        <v>1101</v>
      </c>
      <c r="C180" s="290" t="s">
        <v>876</v>
      </c>
      <c r="D180" s="304"/>
      <c r="E180" s="310" t="n">
        <v>1882500</v>
      </c>
      <c r="F180" s="164" t="n">
        <f aca="false">F179-E180</f>
        <v>257263369</v>
      </c>
    </row>
    <row r="181" customFormat="false" ht="15" hidden="false" customHeight="false" outlineLevel="0" collapsed="false">
      <c r="A181" s="311" t="n">
        <v>43312</v>
      </c>
      <c r="B181" s="299" t="s">
        <v>903</v>
      </c>
      <c r="C181" s="300" t="s">
        <v>904</v>
      </c>
      <c r="D181" s="304" t="n">
        <v>220000</v>
      </c>
      <c r="E181" s="310"/>
      <c r="F181" s="164" t="n">
        <f aca="false">F180+D181</f>
        <v>257483369</v>
      </c>
    </row>
    <row r="182" customFormat="false" ht="15" hidden="false" customHeight="false" outlineLevel="0" collapsed="false">
      <c r="A182" s="311" t="n">
        <v>43312</v>
      </c>
      <c r="B182" s="299" t="s">
        <v>1102</v>
      </c>
      <c r="C182" s="300" t="s">
        <v>904</v>
      </c>
      <c r="D182" s="304" t="n">
        <v>14237000</v>
      </c>
      <c r="E182" s="310"/>
      <c r="F182" s="164" t="n">
        <f aca="false">F181+D182</f>
        <v>271720369</v>
      </c>
    </row>
    <row r="183" customFormat="false" ht="23.85" hidden="false" customHeight="false" outlineLevel="0" collapsed="false">
      <c r="A183" s="311" t="n">
        <v>43314</v>
      </c>
      <c r="B183" s="293" t="s">
        <v>1103</v>
      </c>
      <c r="C183" s="290" t="s">
        <v>876</v>
      </c>
      <c r="D183" s="304"/>
      <c r="E183" s="310" t="n">
        <v>405000</v>
      </c>
      <c r="F183" s="164" t="n">
        <f aca="false">F182-E183</f>
        <v>271315369</v>
      </c>
    </row>
    <row r="184" customFormat="false" ht="35.05" hidden="false" customHeight="false" outlineLevel="0" collapsed="false">
      <c r="A184" s="311" t="n">
        <v>43315</v>
      </c>
      <c r="B184" s="296" t="s">
        <v>1104</v>
      </c>
      <c r="C184" s="298" t="s">
        <v>1105</v>
      </c>
      <c r="D184" s="304"/>
      <c r="E184" s="310" t="n">
        <v>2255000</v>
      </c>
      <c r="F184" s="164" t="n">
        <f aca="false">F183-E184</f>
        <v>269060369</v>
      </c>
    </row>
    <row r="185" customFormat="false" ht="57.45" hidden="false" customHeight="false" outlineLevel="0" collapsed="false">
      <c r="A185" s="311" t="n">
        <v>43315</v>
      </c>
      <c r="B185" s="296" t="s">
        <v>1106</v>
      </c>
      <c r="C185" s="298" t="s">
        <v>1107</v>
      </c>
      <c r="D185" s="304"/>
      <c r="E185" s="310" t="n">
        <v>2000000</v>
      </c>
      <c r="F185" s="164" t="n">
        <f aca="false">F184-E185</f>
        <v>267060369</v>
      </c>
    </row>
    <row r="186" customFormat="false" ht="15" hidden="false" customHeight="false" outlineLevel="0" collapsed="false">
      <c r="A186" s="311" t="n">
        <v>43319</v>
      </c>
      <c r="B186" s="302" t="s">
        <v>1108</v>
      </c>
      <c r="C186" s="298" t="s">
        <v>1109</v>
      </c>
      <c r="D186" s="315"/>
      <c r="E186" s="318" t="n">
        <v>79103</v>
      </c>
      <c r="F186" s="164" t="n">
        <f aca="false">F185-E186</f>
        <v>266981266</v>
      </c>
    </row>
    <row r="187" customFormat="false" ht="15" hidden="false" customHeight="false" outlineLevel="0" collapsed="false">
      <c r="A187" s="311" t="n">
        <v>43319</v>
      </c>
      <c r="B187" s="302" t="s">
        <v>909</v>
      </c>
      <c r="C187" s="298" t="s">
        <v>910</v>
      </c>
      <c r="D187" s="315"/>
      <c r="E187" s="318" t="n">
        <v>5500</v>
      </c>
      <c r="F187" s="164" t="n">
        <f aca="false">F186-E187</f>
        <v>266975766</v>
      </c>
    </row>
    <row r="188" customFormat="false" ht="46.25" hidden="false" customHeight="false" outlineLevel="0" collapsed="false">
      <c r="A188" s="311" t="n">
        <v>43322</v>
      </c>
      <c r="B188" s="289" t="s">
        <v>1110</v>
      </c>
      <c r="C188" s="298" t="s">
        <v>1111</v>
      </c>
      <c r="D188" s="304"/>
      <c r="E188" s="310" t="n">
        <v>200000</v>
      </c>
      <c r="F188" s="164" t="n">
        <f aca="false">F187-E188</f>
        <v>266775766</v>
      </c>
    </row>
    <row r="189" customFormat="false" ht="15" hidden="false" customHeight="false" outlineLevel="0" collapsed="false">
      <c r="A189" s="311" t="n">
        <v>42963</v>
      </c>
      <c r="B189" s="295" t="s">
        <v>1112</v>
      </c>
      <c r="C189" s="290" t="s">
        <v>876</v>
      </c>
      <c r="D189" s="315"/>
      <c r="E189" s="318" t="n">
        <v>685768</v>
      </c>
      <c r="F189" s="164" t="n">
        <f aca="false">F188-E189</f>
        <v>266089998</v>
      </c>
    </row>
    <row r="190" customFormat="false" ht="15" hidden="false" customHeight="false" outlineLevel="0" collapsed="false">
      <c r="A190" s="311" t="n">
        <v>43343</v>
      </c>
      <c r="B190" s="299" t="s">
        <v>903</v>
      </c>
      <c r="C190" s="300" t="s">
        <v>904</v>
      </c>
      <c r="D190" s="315" t="n">
        <v>440000</v>
      </c>
      <c r="E190" s="318"/>
      <c r="F190" s="164" t="n">
        <f aca="false">F189+D190</f>
        <v>266529998</v>
      </c>
    </row>
    <row r="191" customFormat="false" ht="15" hidden="false" customHeight="false" outlineLevel="0" collapsed="false">
      <c r="A191" s="311" t="n">
        <v>43343</v>
      </c>
      <c r="B191" s="299" t="s">
        <v>1113</v>
      </c>
      <c r="C191" s="300" t="s">
        <v>904</v>
      </c>
      <c r="D191" s="304" t="n">
        <v>8522000</v>
      </c>
      <c r="E191" s="310"/>
      <c r="F191" s="164" t="n">
        <f aca="false">F190+D191</f>
        <v>275051998</v>
      </c>
    </row>
    <row r="192" customFormat="false" ht="23.85" hidden="false" customHeight="false" outlineLevel="0" collapsed="false">
      <c r="A192" s="311" t="n">
        <v>43346</v>
      </c>
      <c r="B192" s="293" t="s">
        <v>1114</v>
      </c>
      <c r="C192" s="290" t="s">
        <v>876</v>
      </c>
      <c r="D192" s="304"/>
      <c r="E192" s="310" t="n">
        <v>405000</v>
      </c>
      <c r="F192" s="164" t="n">
        <f aca="false">F191-E192</f>
        <v>274646998</v>
      </c>
    </row>
    <row r="193" customFormat="false" ht="15" hidden="false" customHeight="false" outlineLevel="0" collapsed="false">
      <c r="A193" s="311" t="n">
        <v>43353</v>
      </c>
      <c r="B193" s="302" t="s">
        <v>1115</v>
      </c>
      <c r="C193" s="298" t="s">
        <v>1109</v>
      </c>
      <c r="D193" s="315"/>
      <c r="E193" s="318" t="n">
        <v>79103</v>
      </c>
      <c r="F193" s="164" t="n">
        <f aca="false">F192-E193</f>
        <v>274567895</v>
      </c>
    </row>
    <row r="194" customFormat="false" ht="15" hidden="false" customHeight="false" outlineLevel="0" collapsed="false">
      <c r="A194" s="311" t="n">
        <v>43353</v>
      </c>
      <c r="B194" s="302" t="s">
        <v>909</v>
      </c>
      <c r="C194" s="298" t="s">
        <v>910</v>
      </c>
      <c r="D194" s="315"/>
      <c r="E194" s="318" t="n">
        <v>5500</v>
      </c>
      <c r="F194" s="164" t="n">
        <f aca="false">F193-E194</f>
        <v>274562395</v>
      </c>
    </row>
    <row r="195" customFormat="false" ht="35.05" hidden="false" customHeight="false" outlineLevel="0" collapsed="false">
      <c r="A195" s="311" t="n">
        <v>43355</v>
      </c>
      <c r="B195" s="296" t="s">
        <v>1025</v>
      </c>
      <c r="C195" s="290" t="s">
        <v>876</v>
      </c>
      <c r="D195" s="304"/>
      <c r="E195" s="310" t="n">
        <v>21000</v>
      </c>
      <c r="F195" s="164" t="n">
        <f aca="false">F194-E195</f>
        <v>274541395</v>
      </c>
    </row>
    <row r="196" customFormat="false" ht="57.45" hidden="false" customHeight="false" outlineLevel="0" collapsed="false">
      <c r="A196" s="311" t="n">
        <v>43355</v>
      </c>
      <c r="B196" s="289" t="s">
        <v>1116</v>
      </c>
      <c r="C196" s="290" t="s">
        <v>876</v>
      </c>
      <c r="D196" s="304"/>
      <c r="E196" s="310" t="n">
        <v>1115000</v>
      </c>
      <c r="F196" s="164" t="n">
        <f aca="false">F195-E196</f>
        <v>273426395</v>
      </c>
    </row>
    <row r="197" customFormat="false" ht="68.65" hidden="false" customHeight="false" outlineLevel="0" collapsed="false">
      <c r="A197" s="311" t="n">
        <v>43355</v>
      </c>
      <c r="B197" s="289" t="s">
        <v>1117</v>
      </c>
      <c r="C197" s="290" t="s">
        <v>876</v>
      </c>
      <c r="D197" s="304"/>
      <c r="E197" s="310" t="n">
        <v>945000</v>
      </c>
      <c r="F197" s="164" t="n">
        <f aca="false">F196-E197</f>
        <v>272481395</v>
      </c>
    </row>
    <row r="198" customFormat="false" ht="68.65" hidden="false" customHeight="false" outlineLevel="0" collapsed="false">
      <c r="A198" s="311" t="n">
        <v>43355</v>
      </c>
      <c r="B198" s="289" t="s">
        <v>1118</v>
      </c>
      <c r="C198" s="290" t="s">
        <v>876</v>
      </c>
      <c r="D198" s="304"/>
      <c r="E198" s="310" t="n">
        <v>865000</v>
      </c>
      <c r="F198" s="164" t="n">
        <f aca="false">F197-E198</f>
        <v>271616395</v>
      </c>
    </row>
    <row r="199" customFormat="false" ht="35.05" hidden="false" customHeight="false" outlineLevel="0" collapsed="false">
      <c r="A199" s="311" t="n">
        <v>43355</v>
      </c>
      <c r="B199" s="289" t="s">
        <v>1119</v>
      </c>
      <c r="C199" s="290" t="s">
        <v>876</v>
      </c>
      <c r="D199" s="304"/>
      <c r="E199" s="310" t="n">
        <v>457000</v>
      </c>
      <c r="F199" s="164" t="n">
        <f aca="false">F198-E199</f>
        <v>271159395</v>
      </c>
    </row>
    <row r="200" customFormat="false" ht="68.65" hidden="false" customHeight="false" outlineLevel="0" collapsed="false">
      <c r="A200" s="311" t="n">
        <v>43355</v>
      </c>
      <c r="B200" s="289" t="s">
        <v>1120</v>
      </c>
      <c r="C200" s="290" t="s">
        <v>876</v>
      </c>
      <c r="D200" s="304"/>
      <c r="E200" s="310" t="n">
        <v>432000</v>
      </c>
      <c r="F200" s="164" t="n">
        <f aca="false">F199-E200</f>
        <v>270727395</v>
      </c>
    </row>
    <row r="201" customFormat="false" ht="15" hidden="false" customHeight="false" outlineLevel="0" collapsed="false">
      <c r="A201" s="311" t="n">
        <v>43356</v>
      </c>
      <c r="B201" s="295" t="s">
        <v>983</v>
      </c>
      <c r="C201" s="317" t="s">
        <v>1121</v>
      </c>
      <c r="D201" s="304"/>
      <c r="E201" s="310" t="n">
        <v>114154</v>
      </c>
      <c r="F201" s="164" t="n">
        <f aca="false">F200-E201</f>
        <v>270613241</v>
      </c>
    </row>
    <row r="202" customFormat="false" ht="35.05" hidden="false" customHeight="false" outlineLevel="0" collapsed="false">
      <c r="A202" s="311" t="n">
        <v>43356</v>
      </c>
      <c r="B202" s="289" t="s">
        <v>1122</v>
      </c>
      <c r="C202" s="317" t="s">
        <v>1123</v>
      </c>
      <c r="D202" s="304"/>
      <c r="E202" s="310" t="n">
        <v>93000</v>
      </c>
      <c r="F202" s="164" t="n">
        <f aca="false">F201-E202</f>
        <v>270520241</v>
      </c>
    </row>
    <row r="203" customFormat="false" ht="35.05" hidden="false" customHeight="false" outlineLevel="0" collapsed="false">
      <c r="A203" s="311" t="n">
        <v>43356</v>
      </c>
      <c r="B203" s="289" t="s">
        <v>1124</v>
      </c>
      <c r="C203" s="317" t="s">
        <v>1125</v>
      </c>
      <c r="D203" s="304"/>
      <c r="E203" s="310" t="n">
        <v>93000</v>
      </c>
      <c r="F203" s="164" t="n">
        <f aca="false">F202-E203</f>
        <v>270427241</v>
      </c>
    </row>
    <row r="204" customFormat="false" ht="35.05" hidden="false" customHeight="false" outlineLevel="0" collapsed="false">
      <c r="A204" s="311" t="n">
        <v>43356</v>
      </c>
      <c r="B204" s="289" t="s">
        <v>1126</v>
      </c>
      <c r="C204" s="317" t="s">
        <v>1127</v>
      </c>
      <c r="D204" s="304"/>
      <c r="E204" s="310" t="n">
        <v>93000</v>
      </c>
      <c r="F204" s="164" t="n">
        <f aca="false">F203-E204</f>
        <v>270334241</v>
      </c>
    </row>
    <row r="205" customFormat="false" ht="15" hidden="false" customHeight="false" outlineLevel="0" collapsed="false">
      <c r="A205" s="311" t="n">
        <v>43357</v>
      </c>
      <c r="B205" s="295" t="s">
        <v>1128</v>
      </c>
      <c r="C205" s="290" t="s">
        <v>876</v>
      </c>
      <c r="D205" s="315"/>
      <c r="E205" s="318" t="n">
        <v>685768</v>
      </c>
      <c r="F205" s="164" t="n">
        <f aca="false">F204-E205</f>
        <v>269648473</v>
      </c>
    </row>
    <row r="206" customFormat="false" ht="35.05" hidden="false" customHeight="false" outlineLevel="0" collapsed="false">
      <c r="A206" s="311" t="n">
        <v>43357</v>
      </c>
      <c r="B206" s="296" t="s">
        <v>1129</v>
      </c>
      <c r="C206" s="298" t="s">
        <v>1130</v>
      </c>
      <c r="D206" s="315"/>
      <c r="E206" s="318" t="n">
        <v>430000</v>
      </c>
      <c r="F206" s="164" t="n">
        <f aca="false">F205-E206</f>
        <v>269218473</v>
      </c>
    </row>
    <row r="207" customFormat="false" ht="35.05" hidden="false" customHeight="false" outlineLevel="0" collapsed="false">
      <c r="A207" s="311" t="n">
        <v>43363</v>
      </c>
      <c r="B207" s="296" t="s">
        <v>1131</v>
      </c>
      <c r="C207" s="298" t="s">
        <v>1132</v>
      </c>
      <c r="D207" s="309"/>
      <c r="E207" s="318" t="n">
        <v>1965450</v>
      </c>
      <c r="F207" s="164" t="n">
        <f aca="false">F206-E207</f>
        <v>267253023</v>
      </c>
    </row>
    <row r="208" customFormat="false" ht="23.85" hidden="false" customHeight="false" outlineLevel="0" collapsed="false">
      <c r="A208" s="311" t="n">
        <v>43363</v>
      </c>
      <c r="B208" s="289" t="s">
        <v>1133</v>
      </c>
      <c r="C208" s="290" t="s">
        <v>876</v>
      </c>
      <c r="D208" s="309"/>
      <c r="E208" s="318" t="n">
        <v>105000</v>
      </c>
      <c r="F208" s="164" t="n">
        <f aca="false">F207-E208</f>
        <v>267148023</v>
      </c>
    </row>
    <row r="209" customFormat="false" ht="46.25" hidden="false" customHeight="false" outlineLevel="0" collapsed="false">
      <c r="A209" s="311" t="n">
        <v>43363</v>
      </c>
      <c r="B209" s="289" t="s">
        <v>1134</v>
      </c>
      <c r="C209" s="298" t="s">
        <v>1135</v>
      </c>
      <c r="D209" s="309"/>
      <c r="E209" s="318" t="n">
        <v>2084000</v>
      </c>
      <c r="F209" s="164" t="n">
        <f aca="false">F208-E209</f>
        <v>265064023</v>
      </c>
    </row>
    <row r="210" customFormat="false" ht="23.85" hidden="false" customHeight="false" outlineLevel="0" collapsed="false">
      <c r="A210" s="311" t="n">
        <v>43363</v>
      </c>
      <c r="B210" s="289" t="s">
        <v>1133</v>
      </c>
      <c r="C210" s="298" t="s">
        <v>1136</v>
      </c>
      <c r="D210" s="309"/>
      <c r="E210" s="318" t="n">
        <v>3641750</v>
      </c>
      <c r="F210" s="164" t="n">
        <f aca="false">F209-E210</f>
        <v>261422273</v>
      </c>
    </row>
    <row r="211" customFormat="false" ht="23.85" hidden="false" customHeight="false" outlineLevel="0" collapsed="false">
      <c r="A211" s="311" t="n">
        <v>43363</v>
      </c>
      <c r="B211" s="289" t="s">
        <v>1133</v>
      </c>
      <c r="C211" s="298" t="s">
        <v>1137</v>
      </c>
      <c r="D211" s="309"/>
      <c r="E211" s="318" t="n">
        <v>584500</v>
      </c>
      <c r="F211" s="164" t="n">
        <f aca="false">F210-E211</f>
        <v>260837773</v>
      </c>
    </row>
    <row r="212" customFormat="false" ht="23.85" hidden="false" customHeight="false" outlineLevel="0" collapsed="false">
      <c r="A212" s="311" t="n">
        <v>43363</v>
      </c>
      <c r="B212" s="289" t="s">
        <v>1133</v>
      </c>
      <c r="C212" s="298" t="s">
        <v>1138</v>
      </c>
      <c r="D212" s="309"/>
      <c r="E212" s="318" t="n">
        <v>255500</v>
      </c>
      <c r="F212" s="164" t="n">
        <f aca="false">F211-E212</f>
        <v>260582273</v>
      </c>
    </row>
    <row r="213" customFormat="false" ht="46.25" hidden="false" customHeight="false" outlineLevel="0" collapsed="false">
      <c r="A213" s="311" t="n">
        <v>43367</v>
      </c>
      <c r="B213" s="296" t="s">
        <v>1139</v>
      </c>
      <c r="C213" s="298" t="s">
        <v>1140</v>
      </c>
      <c r="D213" s="309"/>
      <c r="E213" s="318" t="n">
        <v>32000</v>
      </c>
      <c r="F213" s="164" t="n">
        <f aca="false">F212-E213</f>
        <v>260550273</v>
      </c>
    </row>
    <row r="214" customFormat="false" ht="23.85" hidden="false" customHeight="false" outlineLevel="0" collapsed="false">
      <c r="A214" s="311" t="n">
        <v>43363</v>
      </c>
      <c r="B214" s="289" t="s">
        <v>1133</v>
      </c>
      <c r="C214" s="290" t="s">
        <v>876</v>
      </c>
      <c r="D214" s="309"/>
      <c r="E214" s="318" t="n">
        <v>371000</v>
      </c>
      <c r="F214" s="164" t="n">
        <f aca="false">F213-E214</f>
        <v>260179273</v>
      </c>
    </row>
    <row r="215" customFormat="false" ht="35.05" hidden="false" customHeight="false" outlineLevel="0" collapsed="false">
      <c r="A215" s="311" t="n">
        <v>43367</v>
      </c>
      <c r="B215" s="289" t="s">
        <v>1141</v>
      </c>
      <c r="C215" s="298" t="s">
        <v>1142</v>
      </c>
      <c r="D215" s="309"/>
      <c r="E215" s="318" t="n">
        <v>11340000</v>
      </c>
      <c r="F215" s="164" t="n">
        <f aca="false">F214-E215</f>
        <v>248839273</v>
      </c>
    </row>
    <row r="216" customFormat="false" ht="35.05" hidden="false" customHeight="false" outlineLevel="0" collapsed="false">
      <c r="A216" s="311" t="n">
        <v>43367</v>
      </c>
      <c r="B216" s="289" t="s">
        <v>1143</v>
      </c>
      <c r="C216" s="298" t="s">
        <v>1142</v>
      </c>
      <c r="D216" s="309"/>
      <c r="E216" s="318" t="n">
        <v>11445000</v>
      </c>
      <c r="F216" s="164" t="n">
        <f aca="false">F215-E216</f>
        <v>237394273</v>
      </c>
    </row>
    <row r="217" customFormat="false" ht="46.25" hidden="false" customHeight="false" outlineLevel="0" collapsed="false">
      <c r="A217" s="311" t="n">
        <v>43368</v>
      </c>
      <c r="B217" s="289" t="s">
        <v>1144</v>
      </c>
      <c r="C217" s="298" t="s">
        <v>1145</v>
      </c>
      <c r="D217" s="309"/>
      <c r="E217" s="318" t="n">
        <v>60000</v>
      </c>
      <c r="F217" s="164" t="n">
        <f aca="false">F216-E217</f>
        <v>237334273</v>
      </c>
    </row>
    <row r="218" customFormat="false" ht="46.25" hidden="false" customHeight="false" outlineLevel="0" collapsed="false">
      <c r="A218" s="311" t="n">
        <v>43368</v>
      </c>
      <c r="B218" s="289" t="s">
        <v>1144</v>
      </c>
      <c r="C218" s="290" t="s">
        <v>876</v>
      </c>
      <c r="D218" s="309"/>
      <c r="E218" s="318" t="n">
        <v>630000</v>
      </c>
      <c r="F218" s="164" t="n">
        <f aca="false">F217-E218</f>
        <v>236704273</v>
      </c>
    </row>
    <row r="219" customFormat="false" ht="23.85" hidden="false" customHeight="false" outlineLevel="0" collapsed="false">
      <c r="A219" s="311" t="n">
        <v>43368</v>
      </c>
      <c r="B219" s="289" t="s">
        <v>1146</v>
      </c>
      <c r="C219" s="298" t="s">
        <v>1147</v>
      </c>
      <c r="D219" s="309"/>
      <c r="E219" s="318" t="n">
        <v>75000</v>
      </c>
      <c r="F219" s="164" t="n">
        <f aca="false">F218-E219</f>
        <v>236629273</v>
      </c>
    </row>
    <row r="220" customFormat="false" ht="23.85" hidden="false" customHeight="false" outlineLevel="0" collapsed="false">
      <c r="A220" s="311" t="n">
        <v>43368</v>
      </c>
      <c r="B220" s="289" t="s">
        <v>1146</v>
      </c>
      <c r="C220" s="290" t="s">
        <v>876</v>
      </c>
      <c r="D220" s="309"/>
      <c r="E220" s="318" t="n">
        <v>560000</v>
      </c>
      <c r="F220" s="164" t="n">
        <f aca="false">F219-E220</f>
        <v>236069273</v>
      </c>
    </row>
    <row r="221" customFormat="false" ht="46.25" hidden="false" customHeight="false" outlineLevel="0" collapsed="false">
      <c r="A221" s="311" t="n">
        <v>43368</v>
      </c>
      <c r="B221" s="289" t="s">
        <v>1148</v>
      </c>
      <c r="C221" s="290" t="s">
        <v>876</v>
      </c>
      <c r="D221" s="309"/>
      <c r="E221" s="318" t="n">
        <v>700000</v>
      </c>
      <c r="F221" s="164" t="n">
        <f aca="false">F220-E221</f>
        <v>235369273</v>
      </c>
    </row>
    <row r="222" customFormat="false" ht="46.25" hidden="false" customHeight="false" outlineLevel="0" collapsed="false">
      <c r="A222" s="311" t="n">
        <v>43368</v>
      </c>
      <c r="B222" s="289" t="s">
        <v>1148</v>
      </c>
      <c r="C222" s="290" t="s">
        <v>876</v>
      </c>
      <c r="D222" s="309"/>
      <c r="E222" s="318" t="n">
        <v>200000</v>
      </c>
      <c r="F222" s="164" t="n">
        <f aca="false">F221-E222</f>
        <v>235169273</v>
      </c>
    </row>
    <row r="223" customFormat="false" ht="46.25" hidden="false" customHeight="false" outlineLevel="0" collapsed="false">
      <c r="A223" s="311" t="n">
        <v>43368</v>
      </c>
      <c r="B223" s="289" t="s">
        <v>1149</v>
      </c>
      <c r="C223" s="298" t="s">
        <v>1150</v>
      </c>
      <c r="D223" s="309"/>
      <c r="E223" s="318" t="n">
        <v>80000</v>
      </c>
      <c r="F223" s="164" t="n">
        <f aca="false">F222-E223</f>
        <v>235089273</v>
      </c>
    </row>
    <row r="224" customFormat="false" ht="46.25" hidden="false" customHeight="false" outlineLevel="0" collapsed="false">
      <c r="A224" s="311" t="n">
        <v>43368</v>
      </c>
      <c r="B224" s="289" t="s">
        <v>1149</v>
      </c>
      <c r="C224" s="290" t="s">
        <v>876</v>
      </c>
      <c r="D224" s="309"/>
      <c r="E224" s="318" t="n">
        <v>1315000</v>
      </c>
      <c r="F224" s="164" t="n">
        <f aca="false">F223-E224</f>
        <v>233774273</v>
      </c>
    </row>
    <row r="225" customFormat="false" ht="46.25" hidden="false" customHeight="false" outlineLevel="0" collapsed="false">
      <c r="A225" s="311" t="n">
        <v>43368</v>
      </c>
      <c r="B225" s="289" t="s">
        <v>1151</v>
      </c>
      <c r="C225" s="298" t="s">
        <v>1152</v>
      </c>
      <c r="D225" s="309"/>
      <c r="E225" s="318" t="n">
        <v>570000</v>
      </c>
      <c r="F225" s="164" t="n">
        <f aca="false">F224-E225</f>
        <v>233204273</v>
      </c>
    </row>
    <row r="226" customFormat="false" ht="35.05" hidden="false" customHeight="false" outlineLevel="0" collapsed="false">
      <c r="A226" s="311" t="n">
        <v>43368</v>
      </c>
      <c r="B226" s="289" t="s">
        <v>1153</v>
      </c>
      <c r="C226" s="298" t="s">
        <v>1154</v>
      </c>
      <c r="D226" s="309"/>
      <c r="E226" s="318" t="n">
        <v>700000</v>
      </c>
      <c r="F226" s="164" t="n">
        <f aca="false">F225-E226</f>
        <v>232504273</v>
      </c>
    </row>
    <row r="227" customFormat="false" ht="35.05" hidden="false" customHeight="false" outlineLevel="0" collapsed="false">
      <c r="A227" s="311" t="n">
        <v>43368</v>
      </c>
      <c r="B227" s="289" t="s">
        <v>1153</v>
      </c>
      <c r="C227" s="298" t="s">
        <v>1155</v>
      </c>
      <c r="D227" s="309"/>
      <c r="E227" s="318" t="n">
        <v>100000</v>
      </c>
      <c r="F227" s="164" t="n">
        <f aca="false">F226-E227</f>
        <v>232404273</v>
      </c>
    </row>
    <row r="228" customFormat="false" ht="35.05" hidden="false" customHeight="false" outlineLevel="0" collapsed="false">
      <c r="A228" s="311" t="n">
        <v>43368</v>
      </c>
      <c r="B228" s="289" t="s">
        <v>1153</v>
      </c>
      <c r="C228" s="290" t="s">
        <v>876</v>
      </c>
      <c r="D228" s="309"/>
      <c r="E228" s="318" t="n">
        <v>2600000</v>
      </c>
      <c r="F228" s="164" t="n">
        <f aca="false">F227-E228</f>
        <v>229804273</v>
      </c>
    </row>
    <row r="229" customFormat="false" ht="35.05" hidden="false" customHeight="false" outlineLevel="0" collapsed="false">
      <c r="A229" s="311" t="n">
        <v>43368</v>
      </c>
      <c r="B229" s="289" t="s">
        <v>1156</v>
      </c>
      <c r="C229" s="298" t="s">
        <v>1157</v>
      </c>
      <c r="D229" s="309"/>
      <c r="E229" s="318" t="n">
        <v>700000</v>
      </c>
      <c r="F229" s="164" t="n">
        <f aca="false">F228-E229</f>
        <v>229104273</v>
      </c>
    </row>
    <row r="230" customFormat="false" ht="35.05" hidden="false" customHeight="false" outlineLevel="0" collapsed="false">
      <c r="A230" s="311" t="n">
        <v>43368</v>
      </c>
      <c r="B230" s="289" t="s">
        <v>1156</v>
      </c>
      <c r="C230" s="290" t="s">
        <v>876</v>
      </c>
      <c r="D230" s="309"/>
      <c r="E230" s="318" t="n">
        <v>2600000</v>
      </c>
      <c r="F230" s="164" t="n">
        <f aca="false">F229-E230</f>
        <v>226504273</v>
      </c>
    </row>
    <row r="231" customFormat="false" ht="35.05" hidden="false" customHeight="false" outlineLevel="0" collapsed="false">
      <c r="A231" s="311" t="n">
        <v>43368</v>
      </c>
      <c r="B231" s="289" t="s">
        <v>1156</v>
      </c>
      <c r="C231" s="298" t="s">
        <v>1158</v>
      </c>
      <c r="D231" s="309"/>
      <c r="E231" s="318" t="n">
        <v>100000</v>
      </c>
      <c r="F231" s="164" t="n">
        <f aca="false">F230-E231</f>
        <v>226404273</v>
      </c>
    </row>
    <row r="232" customFormat="false" ht="46.25" hidden="false" customHeight="false" outlineLevel="0" collapsed="false">
      <c r="A232" s="311" t="n">
        <v>43368</v>
      </c>
      <c r="B232" s="289" t="s">
        <v>1159</v>
      </c>
      <c r="C232" s="290" t="s">
        <v>876</v>
      </c>
      <c r="D232" s="309"/>
      <c r="E232" s="318" t="n">
        <v>880000</v>
      </c>
      <c r="F232" s="164" t="n">
        <f aca="false">F231-E232</f>
        <v>225524273</v>
      </c>
    </row>
    <row r="233" customFormat="false" ht="46.25" hidden="false" customHeight="false" outlineLevel="0" collapsed="false">
      <c r="A233" s="311" t="n">
        <v>43368</v>
      </c>
      <c r="B233" s="289" t="s">
        <v>1160</v>
      </c>
      <c r="C233" s="290" t="s">
        <v>876</v>
      </c>
      <c r="D233" s="309"/>
      <c r="E233" s="318" t="n">
        <v>1285000</v>
      </c>
      <c r="F233" s="164" t="n">
        <f aca="false">F232-E233</f>
        <v>224239273</v>
      </c>
    </row>
    <row r="234" customFormat="false" ht="46.25" hidden="false" customHeight="false" outlineLevel="0" collapsed="false">
      <c r="A234" s="311" t="n">
        <v>43368</v>
      </c>
      <c r="B234" s="289" t="s">
        <v>1151</v>
      </c>
      <c r="C234" s="290" t="s">
        <v>876</v>
      </c>
      <c r="D234" s="309"/>
      <c r="E234" s="318" t="n">
        <v>1740000</v>
      </c>
      <c r="F234" s="164" t="n">
        <f aca="false">F233-E234</f>
        <v>222499273</v>
      </c>
    </row>
    <row r="235" customFormat="false" ht="15" hidden="false" customHeight="false" outlineLevel="0" collapsed="false">
      <c r="A235" s="311" t="n">
        <v>43373</v>
      </c>
      <c r="B235" s="299" t="s">
        <v>903</v>
      </c>
      <c r="C235" s="300" t="s">
        <v>904</v>
      </c>
      <c r="D235" s="309" t="n">
        <v>580000</v>
      </c>
      <c r="E235" s="318"/>
      <c r="F235" s="164" t="n">
        <f aca="false">F234+D235</f>
        <v>223079273</v>
      </c>
    </row>
    <row r="236" customFormat="false" ht="15" hidden="false" customHeight="false" outlineLevel="0" collapsed="false">
      <c r="A236" s="311" t="n">
        <v>43373</v>
      </c>
      <c r="B236" s="299" t="s">
        <v>1161</v>
      </c>
      <c r="C236" s="300" t="s">
        <v>904</v>
      </c>
      <c r="D236" s="309" t="n">
        <v>17989000</v>
      </c>
      <c r="E236" s="318"/>
      <c r="F236" s="164" t="n">
        <f aca="false">F235+D236</f>
        <v>241068273</v>
      </c>
    </row>
    <row r="237" customFormat="false" ht="57.45" hidden="false" customHeight="false" outlineLevel="0" collapsed="false">
      <c r="A237" s="311" t="n">
        <v>43374</v>
      </c>
      <c r="B237" s="289" t="s">
        <v>1162</v>
      </c>
      <c r="C237" s="290" t="s">
        <v>1163</v>
      </c>
      <c r="D237" s="309"/>
      <c r="E237" s="318" t="n">
        <v>20345664</v>
      </c>
      <c r="F237" s="164" t="n">
        <f aca="false">F236-E237</f>
        <v>220722609</v>
      </c>
    </row>
    <row r="238" customFormat="false" ht="15" hidden="false" customHeight="false" outlineLevel="0" collapsed="false">
      <c r="A238" s="311" t="n">
        <v>43374</v>
      </c>
      <c r="B238" s="295" t="s">
        <v>983</v>
      </c>
      <c r="C238" s="317" t="s">
        <v>1164</v>
      </c>
      <c r="D238" s="309"/>
      <c r="E238" s="318" t="n">
        <v>366676</v>
      </c>
      <c r="F238" s="164" t="n">
        <f aca="false">F237-E238</f>
        <v>220355933</v>
      </c>
    </row>
    <row r="239" customFormat="false" ht="23.85" hidden="false" customHeight="false" outlineLevel="0" collapsed="false">
      <c r="A239" s="311" t="n">
        <v>43374</v>
      </c>
      <c r="B239" s="293" t="s">
        <v>1165</v>
      </c>
      <c r="C239" s="290" t="s">
        <v>876</v>
      </c>
      <c r="D239" s="304"/>
      <c r="E239" s="310" t="n">
        <v>405000</v>
      </c>
      <c r="F239" s="164" t="n">
        <f aca="false">F238-E239</f>
        <v>219950933</v>
      </c>
    </row>
    <row r="240" customFormat="false" ht="23.85" hidden="false" customHeight="false" outlineLevel="0" collapsed="false">
      <c r="A240" s="311" t="n">
        <v>43377</v>
      </c>
      <c r="B240" s="289" t="s">
        <v>1166</v>
      </c>
      <c r="C240" s="317" t="s">
        <v>1167</v>
      </c>
      <c r="D240" s="309"/>
      <c r="E240" s="318" t="n">
        <v>2273040</v>
      </c>
      <c r="F240" s="164" t="n">
        <f aca="false">F239-E240</f>
        <v>217677893</v>
      </c>
    </row>
    <row r="241" customFormat="false" ht="35.05" hidden="false" customHeight="false" outlineLevel="0" collapsed="false">
      <c r="A241" s="311" t="n">
        <v>43377</v>
      </c>
      <c r="B241" s="296" t="s">
        <v>1025</v>
      </c>
      <c r="C241" s="290" t="s">
        <v>876</v>
      </c>
      <c r="D241" s="304"/>
      <c r="E241" s="310" t="n">
        <v>18000</v>
      </c>
      <c r="F241" s="164" t="n">
        <f aca="false">F240-E241</f>
        <v>217659893</v>
      </c>
    </row>
    <row r="242" customFormat="false" ht="15" hidden="false" customHeight="false" outlineLevel="0" collapsed="false">
      <c r="A242" s="311" t="n">
        <v>43382</v>
      </c>
      <c r="B242" s="302" t="s">
        <v>1168</v>
      </c>
      <c r="C242" s="298" t="s">
        <v>1169</v>
      </c>
      <c r="D242" s="315"/>
      <c r="E242" s="318" t="n">
        <v>79103</v>
      </c>
      <c r="F242" s="164" t="n">
        <f aca="false">F241-E242</f>
        <v>217580790</v>
      </c>
    </row>
    <row r="243" customFormat="false" ht="15" hidden="false" customHeight="false" outlineLevel="0" collapsed="false">
      <c r="A243" s="311" t="n">
        <v>43382</v>
      </c>
      <c r="B243" s="302" t="s">
        <v>909</v>
      </c>
      <c r="C243" s="298" t="s">
        <v>910</v>
      </c>
      <c r="D243" s="315"/>
      <c r="E243" s="318" t="n">
        <v>5500</v>
      </c>
      <c r="F243" s="164" t="n">
        <f aca="false">F242-E243</f>
        <v>217575290</v>
      </c>
    </row>
    <row r="244" customFormat="false" ht="15" hidden="false" customHeight="false" outlineLevel="0" collapsed="false">
      <c r="A244" s="311" t="n">
        <v>43384</v>
      </c>
      <c r="B244" s="295" t="s">
        <v>1170</v>
      </c>
      <c r="C244" s="290" t="s">
        <v>876</v>
      </c>
      <c r="D244" s="315"/>
      <c r="E244" s="318" t="n">
        <v>685768</v>
      </c>
      <c r="F244" s="164" t="n">
        <f aca="false">F243-E244</f>
        <v>216889522</v>
      </c>
    </row>
    <row r="245" customFormat="false" ht="35.05" hidden="false" customHeight="false" outlineLevel="0" collapsed="false">
      <c r="A245" s="311" t="n">
        <v>43384</v>
      </c>
      <c r="B245" s="289" t="s">
        <v>1171</v>
      </c>
      <c r="C245" s="290" t="s">
        <v>876</v>
      </c>
      <c r="D245" s="309"/>
      <c r="E245" s="318" t="n">
        <v>288000</v>
      </c>
      <c r="F245" s="164" t="n">
        <f aca="false">F244-E245</f>
        <v>216601522</v>
      </c>
    </row>
    <row r="246" customFormat="false" ht="35.05" hidden="false" customHeight="false" outlineLevel="0" collapsed="false">
      <c r="A246" s="311" t="n">
        <v>43384</v>
      </c>
      <c r="B246" s="289" t="s">
        <v>1172</v>
      </c>
      <c r="C246" s="298" t="s">
        <v>1173</v>
      </c>
      <c r="D246" s="309"/>
      <c r="E246" s="318" t="n">
        <v>2500000</v>
      </c>
      <c r="F246" s="164" t="n">
        <f aca="false">F245-E246</f>
        <v>214101522</v>
      </c>
    </row>
    <row r="247" customFormat="false" ht="35.05" hidden="false" customHeight="false" outlineLevel="0" collapsed="false">
      <c r="A247" s="311" t="n">
        <v>43395</v>
      </c>
      <c r="B247" s="289" t="s">
        <v>1032</v>
      </c>
      <c r="C247" s="298" t="s">
        <v>1174</v>
      </c>
      <c r="D247" s="309"/>
      <c r="E247" s="318" t="n">
        <v>118118</v>
      </c>
      <c r="F247" s="164" t="n">
        <f aca="false">F246-E247</f>
        <v>213983404</v>
      </c>
    </row>
    <row r="248" customFormat="false" ht="23.85" hidden="false" customHeight="false" outlineLevel="0" collapsed="false">
      <c r="A248" s="311" t="n">
        <v>43395</v>
      </c>
      <c r="B248" s="289" t="s">
        <v>1146</v>
      </c>
      <c r="C248" s="290" t="s">
        <v>876</v>
      </c>
      <c r="D248" s="309"/>
      <c r="E248" s="318" t="n">
        <v>75000</v>
      </c>
      <c r="F248" s="164" t="n">
        <f aca="false">F247-E248</f>
        <v>213908404</v>
      </c>
    </row>
    <row r="249" customFormat="false" ht="23.85" hidden="false" customHeight="false" outlineLevel="0" collapsed="false">
      <c r="A249" s="311" t="n">
        <v>43395</v>
      </c>
      <c r="B249" s="289" t="s">
        <v>1133</v>
      </c>
      <c r="C249" s="290" t="s">
        <v>876</v>
      </c>
      <c r="D249" s="309"/>
      <c r="E249" s="318" t="n">
        <v>56000</v>
      </c>
      <c r="F249" s="164" t="n">
        <f aca="false">F248-E249</f>
        <v>213852404</v>
      </c>
    </row>
    <row r="250" customFormat="false" ht="79.85" hidden="false" customHeight="false" outlineLevel="0" collapsed="false">
      <c r="A250" s="311" t="n">
        <v>43404</v>
      </c>
      <c r="B250" s="289" t="s">
        <v>1175</v>
      </c>
      <c r="C250" s="290" t="s">
        <v>876</v>
      </c>
      <c r="D250" s="309"/>
      <c r="E250" s="318" t="n">
        <v>945000</v>
      </c>
      <c r="F250" s="164" t="n">
        <f aca="false">F249-E250</f>
        <v>212907404</v>
      </c>
    </row>
    <row r="251" customFormat="false" ht="46.25" hidden="false" customHeight="false" outlineLevel="0" collapsed="false">
      <c r="A251" s="311" t="n">
        <v>43397</v>
      </c>
      <c r="B251" s="289" t="s">
        <v>1176</v>
      </c>
      <c r="C251" s="298" t="s">
        <v>1177</v>
      </c>
      <c r="D251" s="309"/>
      <c r="E251" s="318" t="n">
        <v>8000000</v>
      </c>
      <c r="F251" s="164" t="n">
        <f aca="false">F250-E251</f>
        <v>204907404</v>
      </c>
    </row>
    <row r="252" customFormat="false" ht="15" hidden="false" customHeight="false" outlineLevel="0" collapsed="false">
      <c r="A252" s="311" t="n">
        <v>43404</v>
      </c>
      <c r="B252" s="299" t="s">
        <v>903</v>
      </c>
      <c r="C252" s="300" t="s">
        <v>904</v>
      </c>
      <c r="D252" s="309" t="n">
        <v>800000</v>
      </c>
      <c r="E252" s="318"/>
      <c r="F252" s="164" t="n">
        <f aca="false">F251+D252</f>
        <v>205707404</v>
      </c>
    </row>
    <row r="253" customFormat="false" ht="15" hidden="false" customHeight="false" outlineLevel="0" collapsed="false">
      <c r="A253" s="311" t="n">
        <v>43404</v>
      </c>
      <c r="B253" s="299" t="s">
        <v>1178</v>
      </c>
      <c r="C253" s="300" t="s">
        <v>904</v>
      </c>
      <c r="D253" s="309" t="n">
        <v>29143550</v>
      </c>
      <c r="E253" s="318"/>
      <c r="F253" s="164" t="n">
        <f aca="false">F252+D253</f>
        <v>234850954</v>
      </c>
    </row>
    <row r="254" customFormat="false" ht="46.25" hidden="false" customHeight="false" outlineLevel="0" collapsed="false">
      <c r="A254" s="311" t="n">
        <v>43420</v>
      </c>
      <c r="B254" s="289" t="s">
        <v>1179</v>
      </c>
      <c r="C254" s="317" t="s">
        <v>1180</v>
      </c>
      <c r="D254" s="309"/>
      <c r="E254" s="318" t="n">
        <v>93000</v>
      </c>
      <c r="F254" s="164" t="n">
        <f aca="false">F253-E254</f>
        <v>234757954</v>
      </c>
    </row>
    <row r="255" customFormat="false" ht="35.05" hidden="false" customHeight="false" outlineLevel="0" collapsed="false">
      <c r="A255" s="311" t="n">
        <v>43409</v>
      </c>
      <c r="B255" s="289" t="s">
        <v>1181</v>
      </c>
      <c r="C255" s="317" t="s">
        <v>1182</v>
      </c>
      <c r="D255" s="309"/>
      <c r="E255" s="318" t="n">
        <v>1635000</v>
      </c>
      <c r="F255" s="164" t="n">
        <f aca="false">F254-E255</f>
        <v>233122954</v>
      </c>
    </row>
    <row r="256" customFormat="false" ht="57.45" hidden="false" customHeight="false" outlineLevel="0" collapsed="false">
      <c r="A256" s="311" t="n">
        <v>43409</v>
      </c>
      <c r="B256" s="289" t="s">
        <v>1183</v>
      </c>
      <c r="C256" s="317" t="s">
        <v>1184</v>
      </c>
      <c r="D256" s="309"/>
      <c r="E256" s="318" t="n">
        <v>3977500</v>
      </c>
      <c r="F256" s="164" t="n">
        <f aca="false">F255-E256</f>
        <v>229145454</v>
      </c>
    </row>
    <row r="257" customFormat="false" ht="15" hidden="false" customHeight="false" outlineLevel="0" collapsed="false">
      <c r="A257" s="311" t="n">
        <v>43410</v>
      </c>
      <c r="B257" s="296" t="s">
        <v>1185</v>
      </c>
      <c r="C257" s="290" t="s">
        <v>904</v>
      </c>
      <c r="D257" s="309" t="n">
        <v>180000</v>
      </c>
      <c r="E257" s="318"/>
      <c r="F257" s="164" t="n">
        <f aca="false">F256+D257</f>
        <v>229325454</v>
      </c>
    </row>
    <row r="258" customFormat="false" ht="46.25" hidden="false" customHeight="false" outlineLevel="0" collapsed="false">
      <c r="A258" s="311" t="n">
        <v>43411</v>
      </c>
      <c r="B258" s="296" t="s">
        <v>1186</v>
      </c>
      <c r="C258" s="317" t="s">
        <v>1187</v>
      </c>
      <c r="D258" s="309"/>
      <c r="E258" s="318" t="n">
        <v>74850</v>
      </c>
      <c r="F258" s="164" t="n">
        <f aca="false">F257-E258</f>
        <v>229250604</v>
      </c>
    </row>
    <row r="259" customFormat="false" ht="35.05" hidden="false" customHeight="false" outlineLevel="0" collapsed="false">
      <c r="A259" s="311" t="n">
        <v>43406</v>
      </c>
      <c r="B259" s="289" t="s">
        <v>1032</v>
      </c>
      <c r="C259" s="298" t="s">
        <v>1188</v>
      </c>
      <c r="D259" s="309"/>
      <c r="E259" s="318" t="n">
        <v>118118</v>
      </c>
      <c r="F259" s="164" t="n">
        <f aca="false">F258-E259</f>
        <v>229132486</v>
      </c>
    </row>
    <row r="260" customFormat="false" ht="35.05" hidden="false" customHeight="false" outlineLevel="0" collapsed="false">
      <c r="A260" s="311" t="n">
        <v>43406</v>
      </c>
      <c r="B260" s="289" t="s">
        <v>1189</v>
      </c>
      <c r="C260" s="317" t="s">
        <v>1190</v>
      </c>
      <c r="D260" s="304"/>
      <c r="E260" s="310" t="n">
        <v>93000</v>
      </c>
      <c r="F260" s="164" t="n">
        <f aca="false">F259-E260</f>
        <v>229039486</v>
      </c>
    </row>
    <row r="261" customFormat="false" ht="35.05" hidden="false" customHeight="false" outlineLevel="0" collapsed="false">
      <c r="A261" s="311" t="n">
        <v>43409</v>
      </c>
      <c r="B261" s="289" t="s">
        <v>1191</v>
      </c>
      <c r="C261" s="317" t="s">
        <v>1192</v>
      </c>
      <c r="D261" s="309"/>
      <c r="E261" s="318" t="n">
        <v>1940000</v>
      </c>
      <c r="F261" s="164" t="n">
        <f aca="false">F260-E261</f>
        <v>227099486</v>
      </c>
    </row>
    <row r="262" customFormat="false" ht="15" hidden="false" customHeight="false" outlineLevel="0" collapsed="false">
      <c r="A262" s="311" t="n">
        <v>43412</v>
      </c>
      <c r="B262" s="302" t="s">
        <v>1193</v>
      </c>
      <c r="C262" s="298" t="s">
        <v>1194</v>
      </c>
      <c r="D262" s="315"/>
      <c r="E262" s="318" t="n">
        <v>79103</v>
      </c>
      <c r="F262" s="164" t="n">
        <f aca="false">F261-E262</f>
        <v>227020383</v>
      </c>
    </row>
    <row r="263" customFormat="false" ht="15" hidden="false" customHeight="false" outlineLevel="0" collapsed="false">
      <c r="A263" s="311" t="n">
        <v>43412</v>
      </c>
      <c r="B263" s="302" t="s">
        <v>909</v>
      </c>
      <c r="C263" s="298" t="s">
        <v>910</v>
      </c>
      <c r="D263" s="315"/>
      <c r="E263" s="318" t="n">
        <v>5500</v>
      </c>
      <c r="F263" s="164" t="n">
        <f aca="false">F262-E263</f>
        <v>227014883</v>
      </c>
    </row>
    <row r="264" customFormat="false" ht="46.25" hidden="false" customHeight="false" outlineLevel="0" collapsed="false">
      <c r="A264" s="311" t="n">
        <v>43384</v>
      </c>
      <c r="B264" s="289" t="s">
        <v>1195</v>
      </c>
      <c r="C264" s="290" t="s">
        <v>876</v>
      </c>
      <c r="D264" s="309"/>
      <c r="E264" s="318" t="n">
        <v>520000</v>
      </c>
      <c r="F264" s="164" t="n">
        <f aca="false">F263-E264</f>
        <v>226494883</v>
      </c>
    </row>
    <row r="265" customFormat="false" ht="15" hidden="false" customHeight="false" outlineLevel="0" collapsed="false">
      <c r="A265" s="311" t="n">
        <v>43417</v>
      </c>
      <c r="B265" s="295" t="s">
        <v>1196</v>
      </c>
      <c r="C265" s="290" t="s">
        <v>876</v>
      </c>
      <c r="D265" s="315"/>
      <c r="E265" s="318" t="n">
        <v>685768</v>
      </c>
      <c r="F265" s="164" t="n">
        <f aca="false">F264-E265</f>
        <v>225809115</v>
      </c>
    </row>
    <row r="266" customFormat="false" ht="35.05" hidden="false" customHeight="false" outlineLevel="0" collapsed="false">
      <c r="A266" s="311" t="n">
        <v>43426</v>
      </c>
      <c r="B266" s="289" t="s">
        <v>1197</v>
      </c>
      <c r="C266" s="290" t="s">
        <v>876</v>
      </c>
      <c r="D266" s="309"/>
      <c r="E266" s="318" t="n">
        <v>19503000</v>
      </c>
      <c r="F266" s="164" t="n">
        <f aca="false">F265-E266</f>
        <v>206306115</v>
      </c>
    </row>
    <row r="267" customFormat="false" ht="35.05" hidden="false" customHeight="false" outlineLevel="0" collapsed="false">
      <c r="A267" s="311" t="n">
        <v>43426</v>
      </c>
      <c r="B267" s="289" t="s">
        <v>1198</v>
      </c>
      <c r="C267" s="317" t="s">
        <v>1199</v>
      </c>
      <c r="D267" s="309"/>
      <c r="E267" s="318" t="n">
        <v>5142220</v>
      </c>
      <c r="F267" s="164" t="n">
        <f aca="false">F266-E267</f>
        <v>201163895</v>
      </c>
    </row>
    <row r="268" customFormat="false" ht="35.05" hidden="false" customHeight="false" outlineLevel="0" collapsed="false">
      <c r="A268" s="311" t="n">
        <v>43426</v>
      </c>
      <c r="B268" s="289" t="s">
        <v>1200</v>
      </c>
      <c r="C268" s="317" t="s">
        <v>1201</v>
      </c>
      <c r="D268" s="309"/>
      <c r="E268" s="318" t="n">
        <v>3244200</v>
      </c>
      <c r="F268" s="164" t="n">
        <f aca="false">F267-E268</f>
        <v>197919695</v>
      </c>
    </row>
    <row r="269" customFormat="false" ht="46.25" hidden="false" customHeight="false" outlineLevel="0" collapsed="false">
      <c r="A269" s="311" t="n">
        <v>43433</v>
      </c>
      <c r="B269" s="289" t="s">
        <v>1202</v>
      </c>
      <c r="C269" s="290" t="s">
        <v>876</v>
      </c>
      <c r="D269" s="309"/>
      <c r="E269" s="318" t="n">
        <v>2800000</v>
      </c>
      <c r="F269" s="164" t="n">
        <f aca="false">F268-E269</f>
        <v>195119695</v>
      </c>
    </row>
    <row r="270" customFormat="false" ht="35.05" hidden="false" customHeight="false" outlineLevel="0" collapsed="false">
      <c r="A270" s="311" t="n">
        <v>43433</v>
      </c>
      <c r="B270" s="289" t="s">
        <v>1203</v>
      </c>
      <c r="C270" s="317" t="s">
        <v>1204</v>
      </c>
      <c r="D270" s="309"/>
      <c r="E270" s="318" t="n">
        <v>310000</v>
      </c>
      <c r="F270" s="164" t="n">
        <f aca="false">F269-E270</f>
        <v>194809695</v>
      </c>
    </row>
    <row r="271" customFormat="false" ht="23.85" hidden="false" customHeight="false" outlineLevel="0" collapsed="false">
      <c r="A271" s="311" t="s">
        <v>1205</v>
      </c>
      <c r="B271" s="289" t="s">
        <v>1206</v>
      </c>
      <c r="C271" s="317" t="s">
        <v>1207</v>
      </c>
      <c r="D271" s="309"/>
      <c r="E271" s="318" t="n">
        <v>121000</v>
      </c>
      <c r="F271" s="164" t="n">
        <f aca="false">F270-E271</f>
        <v>194688695</v>
      </c>
    </row>
    <row r="272" customFormat="false" ht="15" hidden="false" customHeight="false" outlineLevel="0" collapsed="false">
      <c r="A272" s="311" t="n">
        <v>43434</v>
      </c>
      <c r="B272" s="299" t="s">
        <v>903</v>
      </c>
      <c r="C272" s="300" t="s">
        <v>904</v>
      </c>
      <c r="D272" s="309" t="n">
        <v>1040000</v>
      </c>
      <c r="E272" s="318"/>
      <c r="F272" s="164" t="n">
        <f aca="false">F271+D272</f>
        <v>195728695</v>
      </c>
    </row>
    <row r="273" customFormat="false" ht="15" hidden="false" customHeight="false" outlineLevel="0" collapsed="false">
      <c r="A273" s="311" t="n">
        <v>43434</v>
      </c>
      <c r="B273" s="299" t="s">
        <v>1208</v>
      </c>
      <c r="C273" s="300" t="s">
        <v>904</v>
      </c>
      <c r="D273" s="309" t="n">
        <v>14205000</v>
      </c>
      <c r="E273" s="318"/>
      <c r="F273" s="164" t="n">
        <f aca="false">F272+D273</f>
        <v>209933695</v>
      </c>
    </row>
    <row r="274" customFormat="false" ht="46.25" hidden="false" customHeight="false" outlineLevel="0" collapsed="false">
      <c r="A274" s="311" t="n">
        <v>43437</v>
      </c>
      <c r="B274" s="289" t="s">
        <v>1209</v>
      </c>
      <c r="C274" s="290" t="s">
        <v>876</v>
      </c>
      <c r="D274" s="309"/>
      <c r="E274" s="318" t="n">
        <v>1820000</v>
      </c>
      <c r="F274" s="164" t="n">
        <f aca="false">F273-E274</f>
        <v>208113695</v>
      </c>
    </row>
    <row r="275" customFormat="false" ht="15" hidden="false" customHeight="false" outlineLevel="0" collapsed="false">
      <c r="A275" s="311" t="n">
        <v>43437</v>
      </c>
      <c r="B275" s="295" t="s">
        <v>983</v>
      </c>
      <c r="C275" s="317" t="s">
        <v>1210</v>
      </c>
      <c r="D275" s="309"/>
      <c r="E275" s="318" t="n">
        <v>366676</v>
      </c>
      <c r="F275" s="164" t="n">
        <f aca="false">F274-E275</f>
        <v>207747019</v>
      </c>
    </row>
    <row r="276" customFormat="false" ht="15" hidden="false" customHeight="false" outlineLevel="0" collapsed="false">
      <c r="A276" s="311" t="n">
        <v>43437</v>
      </c>
      <c r="B276" s="295" t="s">
        <v>983</v>
      </c>
      <c r="C276" s="317" t="s">
        <v>1211</v>
      </c>
      <c r="D276" s="309"/>
      <c r="E276" s="318" t="n">
        <v>114154</v>
      </c>
      <c r="F276" s="164" t="n">
        <f aca="false">F275-E276</f>
        <v>207632865</v>
      </c>
    </row>
    <row r="277" customFormat="false" ht="35.05" hidden="false" customHeight="false" outlineLevel="0" collapsed="false">
      <c r="A277" s="311" t="n">
        <v>43437</v>
      </c>
      <c r="B277" s="289" t="s">
        <v>1032</v>
      </c>
      <c r="C277" s="298" t="s">
        <v>1212</v>
      </c>
      <c r="D277" s="309"/>
      <c r="E277" s="318" t="n">
        <v>118118</v>
      </c>
      <c r="F277" s="164" t="n">
        <f aca="false">F276-E277</f>
        <v>207514747</v>
      </c>
    </row>
    <row r="278" customFormat="false" ht="35.05" hidden="false" customHeight="false" outlineLevel="0" collapsed="false">
      <c r="A278" s="311" t="n">
        <v>43407</v>
      </c>
      <c r="B278" s="296" t="s">
        <v>1025</v>
      </c>
      <c r="C278" s="290" t="s">
        <v>876</v>
      </c>
      <c r="D278" s="304"/>
      <c r="E278" s="322" t="n">
        <v>19500</v>
      </c>
      <c r="F278" s="164" t="n">
        <f aca="false">F277-E278</f>
        <v>207495247</v>
      </c>
    </row>
    <row r="279" customFormat="false" ht="23.85" hidden="false" customHeight="false" outlineLevel="0" collapsed="false">
      <c r="A279" s="311" t="s">
        <v>1213</v>
      </c>
      <c r="B279" s="293" t="s">
        <v>1214</v>
      </c>
      <c r="C279" s="290" t="s">
        <v>876</v>
      </c>
      <c r="D279" s="304"/>
      <c r="E279" s="304" t="n">
        <v>405000</v>
      </c>
      <c r="F279" s="164" t="n">
        <f aca="false">F278-E279</f>
        <v>207090247</v>
      </c>
    </row>
    <row r="280" customFormat="false" ht="15" hidden="false" customHeight="false" outlineLevel="0" collapsed="false">
      <c r="A280" s="311" t="n">
        <v>43438</v>
      </c>
      <c r="B280" s="295" t="s">
        <v>1215</v>
      </c>
      <c r="C280" s="290" t="s">
        <v>876</v>
      </c>
      <c r="D280" s="323"/>
      <c r="E280" s="324" t="n">
        <v>3955000</v>
      </c>
      <c r="F280" s="164" t="n">
        <f aca="false">F279-E280</f>
        <v>203135247</v>
      </c>
    </row>
    <row r="281" customFormat="false" ht="35.05" hidden="false" customHeight="false" outlineLevel="0" collapsed="false">
      <c r="A281" s="311" t="n">
        <v>43438</v>
      </c>
      <c r="B281" s="289" t="s">
        <v>1216</v>
      </c>
      <c r="C281" s="290" t="s">
        <v>876</v>
      </c>
      <c r="D281" s="304"/>
      <c r="E281" s="322" t="n">
        <v>14902000</v>
      </c>
      <c r="F281" s="164" t="n">
        <f aca="false">F280-E281</f>
        <v>188233247</v>
      </c>
    </row>
    <row r="282" customFormat="false" ht="35.05" hidden="false" customHeight="false" outlineLevel="0" collapsed="false">
      <c r="A282" s="311" t="n">
        <v>43440</v>
      </c>
      <c r="B282" s="289" t="s">
        <v>1217</v>
      </c>
      <c r="C282" s="290" t="s">
        <v>876</v>
      </c>
      <c r="D282" s="304"/>
      <c r="E282" s="322" t="n">
        <v>2200000</v>
      </c>
      <c r="F282" s="164" t="n">
        <f aca="false">F281-E282</f>
        <v>186033247</v>
      </c>
    </row>
    <row r="283" customFormat="false" ht="46.25" hidden="false" customHeight="false" outlineLevel="0" collapsed="false">
      <c r="A283" s="311" t="n">
        <v>43440</v>
      </c>
      <c r="B283" s="289" t="s">
        <v>1218</v>
      </c>
      <c r="C283" s="290" t="s">
        <v>1219</v>
      </c>
      <c r="D283" s="304"/>
      <c r="E283" s="322" t="n">
        <v>1500000</v>
      </c>
      <c r="F283" s="164" t="n">
        <f aca="false">F282-E283</f>
        <v>184533247</v>
      </c>
    </row>
    <row r="284" customFormat="false" ht="35.05" hidden="false" customHeight="false" outlineLevel="0" collapsed="false">
      <c r="A284" s="311" t="n">
        <v>43440</v>
      </c>
      <c r="B284" s="289" t="s">
        <v>1220</v>
      </c>
      <c r="C284" s="290" t="s">
        <v>1221</v>
      </c>
      <c r="D284" s="304"/>
      <c r="E284" s="322" t="n">
        <v>80000</v>
      </c>
      <c r="F284" s="164" t="n">
        <f aca="false">F283-E284</f>
        <v>184453247</v>
      </c>
    </row>
    <row r="285" customFormat="false" ht="35.05" hidden="false" customHeight="false" outlineLevel="0" collapsed="false">
      <c r="A285" s="311" t="n">
        <v>43440</v>
      </c>
      <c r="B285" s="289" t="s">
        <v>1222</v>
      </c>
      <c r="C285" s="290" t="s">
        <v>876</v>
      </c>
      <c r="D285" s="304"/>
      <c r="E285" s="322" t="n">
        <v>910000</v>
      </c>
      <c r="F285" s="164" t="n">
        <f aca="false">F284-E285</f>
        <v>183543247</v>
      </c>
    </row>
    <row r="286" customFormat="false" ht="35.05" hidden="false" customHeight="false" outlineLevel="0" collapsed="false">
      <c r="A286" s="311" t="n">
        <v>43440</v>
      </c>
      <c r="B286" s="289" t="s">
        <v>1197</v>
      </c>
      <c r="C286" s="290" t="s">
        <v>876</v>
      </c>
      <c r="D286" s="309"/>
      <c r="E286" s="318" t="n">
        <v>1090000</v>
      </c>
      <c r="F286" s="164" t="n">
        <f aca="false">F285-E286</f>
        <v>182453247</v>
      </c>
    </row>
    <row r="287" customFormat="false" ht="35.05" hidden="false" customHeight="false" outlineLevel="0" collapsed="false">
      <c r="A287" s="311" t="n">
        <v>43441</v>
      </c>
      <c r="B287" s="289" t="s">
        <v>1223</v>
      </c>
      <c r="C287" s="290" t="s">
        <v>1224</v>
      </c>
      <c r="D287" s="315"/>
      <c r="E287" s="318" t="n">
        <v>700000</v>
      </c>
      <c r="F287" s="164" t="n">
        <f aca="false">F286-E287</f>
        <v>181753247</v>
      </c>
    </row>
    <row r="288" customFormat="false" ht="35.05" hidden="false" customHeight="false" outlineLevel="0" collapsed="false">
      <c r="A288" s="311" t="n">
        <v>43441</v>
      </c>
      <c r="B288" s="289" t="s">
        <v>1223</v>
      </c>
      <c r="C288" s="290" t="s">
        <v>1225</v>
      </c>
      <c r="D288" s="309"/>
      <c r="E288" s="318" t="n">
        <v>100000</v>
      </c>
      <c r="F288" s="164" t="n">
        <f aca="false">F287-E288</f>
        <v>181653247</v>
      </c>
    </row>
    <row r="289" customFormat="false" ht="35.05" hidden="false" customHeight="false" outlineLevel="0" collapsed="false">
      <c r="A289" s="311" t="n">
        <v>43441</v>
      </c>
      <c r="B289" s="289" t="s">
        <v>1223</v>
      </c>
      <c r="C289" s="290" t="s">
        <v>876</v>
      </c>
      <c r="D289" s="309"/>
      <c r="E289" s="318" t="n">
        <v>2600000</v>
      </c>
      <c r="F289" s="164" t="n">
        <f aca="false">F288-E289</f>
        <v>179053247</v>
      </c>
    </row>
    <row r="290" customFormat="false" ht="15" hidden="false" customHeight="false" outlineLevel="0" collapsed="false">
      <c r="A290" s="311" t="n">
        <v>43444</v>
      </c>
      <c r="B290" s="302" t="s">
        <v>1226</v>
      </c>
      <c r="C290" s="298" t="s">
        <v>1227</v>
      </c>
      <c r="D290" s="315"/>
      <c r="E290" s="318" t="n">
        <v>79103</v>
      </c>
      <c r="F290" s="164" t="n">
        <f aca="false">F289-E290</f>
        <v>178974144</v>
      </c>
    </row>
    <row r="291" customFormat="false" ht="15" hidden="false" customHeight="false" outlineLevel="0" collapsed="false">
      <c r="A291" s="311" t="n">
        <v>43444</v>
      </c>
      <c r="B291" s="302" t="s">
        <v>909</v>
      </c>
      <c r="C291" s="298" t="s">
        <v>910</v>
      </c>
      <c r="D291" s="315"/>
      <c r="E291" s="318" t="n">
        <v>5500</v>
      </c>
      <c r="F291" s="164" t="n">
        <f aca="false">F290-E291</f>
        <v>178968644</v>
      </c>
    </row>
    <row r="292" customFormat="false" ht="46.25" hidden="false" customHeight="false" outlineLevel="0" collapsed="false">
      <c r="A292" s="311" t="n">
        <v>43452</v>
      </c>
      <c r="B292" s="289" t="s">
        <v>1228</v>
      </c>
      <c r="C292" s="290" t="s">
        <v>876</v>
      </c>
      <c r="D292" s="309"/>
      <c r="E292" s="318" t="n">
        <v>104000</v>
      </c>
      <c r="F292" s="164" t="n">
        <f aca="false">F291-E292</f>
        <v>178864644</v>
      </c>
    </row>
    <row r="293" customFormat="false" ht="35.05" hidden="false" customHeight="false" outlineLevel="0" collapsed="false">
      <c r="A293" s="311" t="n">
        <v>43452</v>
      </c>
      <c r="B293" s="289" t="s">
        <v>1222</v>
      </c>
      <c r="C293" s="290" t="s">
        <v>876</v>
      </c>
      <c r="D293" s="309"/>
      <c r="E293" s="318" t="n">
        <v>200000</v>
      </c>
      <c r="F293" s="164" t="n">
        <f aca="false">F292-E293</f>
        <v>178664644</v>
      </c>
    </row>
    <row r="294" customFormat="false" ht="15" hidden="false" customHeight="false" outlineLevel="0" collapsed="false">
      <c r="A294" s="311" t="n">
        <v>43452</v>
      </c>
      <c r="B294" s="295" t="s">
        <v>1229</v>
      </c>
      <c r="C294" s="290" t="s">
        <v>876</v>
      </c>
      <c r="D294" s="315"/>
      <c r="E294" s="318" t="n">
        <v>685768</v>
      </c>
      <c r="F294" s="164" t="n">
        <f aca="false">F293-E294</f>
        <v>177978876</v>
      </c>
    </row>
    <row r="295" customFormat="false" ht="23.85" hidden="false" customHeight="false" outlineLevel="0" collapsed="false">
      <c r="A295" s="311" t="n">
        <v>43460</v>
      </c>
      <c r="B295" s="289" t="s">
        <v>1230</v>
      </c>
      <c r="C295" s="290" t="s">
        <v>1231</v>
      </c>
      <c r="D295" s="309"/>
      <c r="E295" s="318" t="n">
        <v>115678</v>
      </c>
      <c r="F295" s="164" t="n">
        <f aca="false">F294-E295</f>
        <v>177863198</v>
      </c>
    </row>
    <row r="296" customFormat="false" ht="15" hidden="false" customHeight="false" outlineLevel="0" collapsed="false">
      <c r="A296" s="311"/>
      <c r="B296" s="289"/>
      <c r="C296" s="290"/>
      <c r="D296" s="309"/>
      <c r="E296" s="318"/>
      <c r="F296" s="177"/>
    </row>
    <row r="297" customFormat="false" ht="15" hidden="false" customHeight="false" outlineLevel="0" collapsed="false">
      <c r="A297" s="311"/>
      <c r="B297" s="289"/>
      <c r="C297" s="290"/>
      <c r="D297" s="309"/>
      <c r="E297" s="318"/>
      <c r="F297" s="177"/>
    </row>
    <row r="298" customFormat="false" ht="15" hidden="false" customHeight="false" outlineLevel="0" collapsed="false">
      <c r="A298" s="311"/>
      <c r="B298" s="289"/>
      <c r="C298" s="290"/>
      <c r="D298" s="309"/>
      <c r="E298" s="318"/>
      <c r="F298" s="177"/>
    </row>
    <row r="299" customFormat="false" ht="15" hidden="false" customHeight="false" outlineLevel="0" collapsed="false">
      <c r="A299" s="311"/>
      <c r="B299" s="289"/>
      <c r="C299" s="290"/>
      <c r="D299" s="309"/>
      <c r="E299" s="318"/>
      <c r="F299" s="177"/>
    </row>
    <row r="300" customFormat="false" ht="17.35" hidden="false" customHeight="false" outlineLevel="0" collapsed="false">
      <c r="A300" s="325"/>
      <c r="B300" s="326" t="s">
        <v>1232</v>
      </c>
      <c r="C300" s="327"/>
      <c r="D300" s="328" t="n">
        <f aca="false">SUM(D11:D299)</f>
        <v>572933390</v>
      </c>
      <c r="E300" s="329" t="n">
        <f aca="false">SUM(E12:E299)</f>
        <v>395070192</v>
      </c>
      <c r="F300" s="177"/>
    </row>
    <row r="301" customFormat="false" ht="17.35" hidden="false" customHeight="false" outlineLevel="0" collapsed="false">
      <c r="A301" s="325"/>
      <c r="B301" s="326" t="s">
        <v>1233</v>
      </c>
      <c r="C301" s="327"/>
      <c r="D301" s="330" t="n">
        <f aca="false">D300-E300</f>
        <v>177863198</v>
      </c>
      <c r="E301" s="329"/>
      <c r="F301" s="17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2015-02-05T14:12:00Z</dcterms:created>
  <dc:creator>HP</dc:creator>
  <dc:description/>
  <dc:language>fr-FR</dc:language>
  <cp:lastModifiedBy/>
  <cp:lastPrinted>2022-04-14T15:56:00Z</cp:lastPrinted>
  <dcterms:modified xsi:type="dcterms:W3CDTF">2024-12-23T06:14:13Z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470867DEE785428697527BC03680C73F_12</vt:lpwstr>
  </property>
  <property fmtid="{D5CDD505-2E9C-101B-9397-08002B2CF9AE}" pid="3" name="KSOProductBuildVer">
    <vt:lpwstr>1036-12.2.0.18283</vt:lpwstr>
  </property>
</Properties>
</file>