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C ok" sheetId="1" state="visible" r:id="rId3"/>
    <sheet name="GE ok" sheetId="2" state="visible" r:id="rId4"/>
    <sheet name="HYD ok" sheetId="3" state="visible" r:id="rId5"/>
    <sheet name="PV ok" sheetId="4" state="visible" r:id="rId6"/>
    <sheet name="MI" sheetId="5" state="visible" r:id="rId7"/>
    <sheet name="A_IGNORER_1" sheetId="6" state="visible" r:id="rId8"/>
    <sheet name="A_IGNORER_2" sheetId="7" state="visible" r:id="rId9"/>
  </sheets>
  <definedNames>
    <definedName function="false" hidden="false" localSheetId="0" name="Print_Area" vbProcedure="false">'GC ok'!$C$7:$G$45</definedName>
    <definedName function="false" hidden="false" localSheetId="1" name="Print_Area" vbProcedure="false">'GE ok'!$C$7:$G$28</definedName>
    <definedName function="false" hidden="false" localSheetId="2" name="Print_Area" vbProcedure="false">'HYD ok'!$C$7:$G$37</definedName>
    <definedName function="false" hidden="false" localSheetId="3" name="Print_Area" vbProcedure="false">'PV ok'!$C$7:$G$30</definedName>
    <definedName function="false" hidden="false" localSheetId="4" name="Print_Area" vbProcedure="false">MI!$C$7:$G$24</definedName>
    <definedName function="false" hidden="false" localSheetId="5" name="Print_Area" vbProcedure="false">A_IGNORER_1!$C$8:$H$28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<sst xmlns="http://schemas.openxmlformats.org/spreadsheetml/2006/main" count="238" uniqueCount="169">
  <si>
    <t xml:space="preserve">GENIE CIVIL (LIC. PROF.)(2004-2005)</t>
  </si>
  <si>
    <t xml:space="preserve">POINT AU 16/09/05 </t>
  </si>
  <si>
    <t xml:space="preserve">N°</t>
  </si>
  <si>
    <t xml:space="preserve">Nom et Prénoms</t>
  </si>
  <si>
    <t xml:space="preserve">Montant versé</t>
  </si>
  <si>
    <t xml:space="preserve">Solde à recouvrer</t>
  </si>
  <si>
    <t xml:space="preserve">Total</t>
  </si>
  <si>
    <t xml:space="preserve">1</t>
  </si>
  <si>
    <t xml:space="preserve">ADJAGBONI R. Eustache</t>
  </si>
  <si>
    <t xml:space="preserve">2</t>
  </si>
  <si>
    <t xml:space="preserve">ADJOVI S. Quirin</t>
  </si>
  <si>
    <t xml:space="preserve">3</t>
  </si>
  <si>
    <t xml:space="preserve">AUGUSTIN AGLO Flavien</t>
  </si>
  <si>
    <t xml:space="preserve">4</t>
  </si>
  <si>
    <t xml:space="preserve">ASSIANME Aurélien</t>
  </si>
  <si>
    <t xml:space="preserve">5</t>
  </si>
  <si>
    <t xml:space="preserve">ASSOHOTO C. Laurent</t>
  </si>
  <si>
    <t xml:space="preserve">6</t>
  </si>
  <si>
    <t xml:space="preserve">ATCHOUA  Marius</t>
  </si>
  <si>
    <t xml:space="preserve">7</t>
  </si>
  <si>
    <t xml:space="preserve">ATTIBA K. Akpedje</t>
  </si>
  <si>
    <t xml:space="preserve">8</t>
  </si>
  <si>
    <t xml:space="preserve">AVOSSE C. Henry</t>
  </si>
  <si>
    <t xml:space="preserve">9</t>
  </si>
  <si>
    <t xml:space="preserve">BAGUIRI BIO Mora</t>
  </si>
  <si>
    <t xml:space="preserve">10</t>
  </si>
  <si>
    <t xml:space="preserve">BELLO Moussiliou</t>
  </si>
  <si>
    <t xml:space="preserve">11</t>
  </si>
  <si>
    <t xml:space="preserve">CHABI SIME Moussa</t>
  </si>
  <si>
    <t xml:space="preserve">12</t>
  </si>
  <si>
    <t xml:space="preserve">DAGA W. Magloire</t>
  </si>
  <si>
    <t xml:space="preserve">13</t>
  </si>
  <si>
    <t xml:space="preserve">DAHOUE C. Désiré</t>
  </si>
  <si>
    <t xml:space="preserve">14</t>
  </si>
  <si>
    <t xml:space="preserve">GNAHOUI Frédéric</t>
  </si>
  <si>
    <t xml:space="preserve">15</t>
  </si>
  <si>
    <t xml:space="preserve">GNASSOUNOU Wisdom</t>
  </si>
  <si>
    <t xml:space="preserve">16</t>
  </si>
  <si>
    <t xml:space="preserve">HEYITAN Germain</t>
  </si>
  <si>
    <t xml:space="preserve">17</t>
  </si>
  <si>
    <t xml:space="preserve">HOUINSOU Marcel</t>
  </si>
  <si>
    <t xml:space="preserve">18</t>
  </si>
  <si>
    <t xml:space="preserve">KIMBA Tchémadou</t>
  </si>
  <si>
    <t xml:space="preserve">19</t>
  </si>
  <si>
    <t xml:space="preserve">KOTCHOFFA Florent</t>
  </si>
  <si>
    <t xml:space="preserve">20</t>
  </si>
  <si>
    <t xml:space="preserve">KOUAZOUNDE M. Désiré</t>
  </si>
  <si>
    <t xml:space="preserve">21</t>
  </si>
  <si>
    <t xml:space="preserve">KPADJOUDA Nestor</t>
  </si>
  <si>
    <t xml:space="preserve">22</t>
  </si>
  <si>
    <t xml:space="preserve">LAFIA Moussa</t>
  </si>
  <si>
    <t xml:space="preserve">23</t>
  </si>
  <si>
    <t xml:space="preserve">LEGBA Narcisse</t>
  </si>
  <si>
    <t xml:space="preserve">24</t>
  </si>
  <si>
    <t xml:space="preserve">LODE C. Onésime</t>
  </si>
  <si>
    <t xml:space="preserve">25</t>
  </si>
  <si>
    <t xml:space="preserve">LOKOKANNON Ludovic</t>
  </si>
  <si>
    <t xml:space="preserve">26</t>
  </si>
  <si>
    <t xml:space="preserve">MATIP Henry</t>
  </si>
  <si>
    <t xml:space="preserve">27</t>
  </si>
  <si>
    <t xml:space="preserve">N'LEDEA Kodjo</t>
  </si>
  <si>
    <t xml:space="preserve">28</t>
  </si>
  <si>
    <t xml:space="preserve">SAMBIENI T. Maurice</t>
  </si>
  <si>
    <t xml:space="preserve">29</t>
  </si>
  <si>
    <t xml:space="preserve">SANGA P. Yetiboca</t>
  </si>
  <si>
    <t xml:space="preserve">30</t>
  </si>
  <si>
    <t xml:space="preserve">SINA-O-BIO Asso</t>
  </si>
  <si>
    <t xml:space="preserve">31</t>
  </si>
  <si>
    <t xml:space="preserve">YASSAHOHO Léopold</t>
  </si>
  <si>
    <t xml:space="preserve">32</t>
  </si>
  <si>
    <t xml:space="preserve">YOROU Michel</t>
  </si>
  <si>
    <t xml:space="preserve">TOTAL</t>
  </si>
  <si>
    <t xml:space="preserve">GENIE ELECTRIQUE (LIC. PROF.)(2004-2005)</t>
  </si>
  <si>
    <t xml:space="preserve">POINT AU16/09/05 </t>
  </si>
  <si>
    <t xml:space="preserve">AGOSSOU A. Delphin</t>
  </si>
  <si>
    <t xml:space="preserve">AHOUANSOU Germain</t>
  </si>
  <si>
    <t xml:space="preserve">ALOUKOU Jules</t>
  </si>
  <si>
    <t xml:space="preserve">AUGUSTIN AGLO Omer</t>
  </si>
  <si>
    <t xml:space="preserve">BACHIOUMBA Comlan</t>
  </si>
  <si>
    <t xml:space="preserve">BAMDELE Afissou</t>
  </si>
  <si>
    <t xml:space="preserve">CODJA Christophe</t>
  </si>
  <si>
    <t xml:space="preserve">DJIHOUNLANDE Boniface</t>
  </si>
  <si>
    <t xml:space="preserve">GBAGUIDI Auguste</t>
  </si>
  <si>
    <t xml:space="preserve">GBEDAHI Louis Olivier</t>
  </si>
  <si>
    <t xml:space="preserve">HOUSSOU Justin</t>
  </si>
  <si>
    <t xml:space="preserve">KPADONOU Géovith</t>
  </si>
  <si>
    <t xml:space="preserve">OLOULADE Arouna</t>
  </si>
  <si>
    <t xml:space="preserve">OROU  WARI Osée</t>
  </si>
  <si>
    <t xml:space="preserve">HYDRAULIQUE (LIC. PROF.)(2004-2005)</t>
  </si>
  <si>
    <t xml:space="preserve">ADJAKOTAN Bernadin</t>
  </si>
  <si>
    <t xml:space="preserve">ADJOVI Cosme</t>
  </si>
  <si>
    <t xml:space="preserve">AGBLONON Alain</t>
  </si>
  <si>
    <t xml:space="preserve">AKANRO Arnaud</t>
  </si>
  <si>
    <t xml:space="preserve">DEGBO KOBO Pierre</t>
  </si>
  <si>
    <t xml:space="preserve">DJAKPO Kossi</t>
  </si>
  <si>
    <t xml:space="preserve">DOUNA S. Rock</t>
  </si>
  <si>
    <t xml:space="preserve">GAI Aurelien</t>
  </si>
  <si>
    <t xml:space="preserve">GBEGO Bertrand</t>
  </si>
  <si>
    <t xml:space="preserve">GNANSOUNOU Robert</t>
  </si>
  <si>
    <t xml:space="preserve">HOUNGBEDJI A. Bénédicta</t>
  </si>
  <si>
    <t xml:space="preserve">HOUNTONDJI Aurelien</t>
  </si>
  <si>
    <t xml:space="preserve">HOUNYET Jules</t>
  </si>
  <si>
    <t xml:space="preserve">KOUASSI Lambert</t>
  </si>
  <si>
    <t xml:space="preserve">MEDJA Mathieu</t>
  </si>
  <si>
    <t xml:space="preserve">MOUSSORO Samson</t>
  </si>
  <si>
    <t xml:space="preserve">OLOGOU Gaston</t>
  </si>
  <si>
    <t xml:space="preserve">SAKA Raphael</t>
  </si>
  <si>
    <t xml:space="preserve">SEDA Pierre</t>
  </si>
  <si>
    <t xml:space="preserve">SEVI Alexis</t>
  </si>
  <si>
    <t xml:space="preserve">SOSSOU Jean Marie</t>
  </si>
  <si>
    <t xml:space="preserve">TIHOUME Elias</t>
  </si>
  <si>
    <t xml:space="preserve">TOKPO P. Emeric</t>
  </si>
  <si>
    <t xml:space="preserve">PRODUCTION VEGETALE (LIC. PROF.)(2004-2005)</t>
  </si>
  <si>
    <t xml:space="preserve">ADJOBIMEY Camille</t>
  </si>
  <si>
    <t xml:space="preserve">AGBIKOSSI A. Emmanuel</t>
  </si>
  <si>
    <t xml:space="preserve">ALAPINI L. Gisèle</t>
  </si>
  <si>
    <t xml:space="preserve">BOCCO Roland</t>
  </si>
  <si>
    <t xml:space="preserve">DESSOU Y. Thomas</t>
  </si>
  <si>
    <t xml:space="preserve">DJAGLO Dewanou</t>
  </si>
  <si>
    <t xml:space="preserve">HOUNDONOUGBO Abdon</t>
  </si>
  <si>
    <t xml:space="preserve">HOUNMENOU Edith</t>
  </si>
  <si>
    <t xml:space="preserve">KEDOSSOUDE C. Charles</t>
  </si>
  <si>
    <t xml:space="preserve">KPOTAN Jules</t>
  </si>
  <si>
    <t xml:space="preserve">OREKAN Arnaud</t>
  </si>
  <si>
    <t xml:space="preserve">TOLEBA S. Maman</t>
  </si>
  <si>
    <t xml:space="preserve">VINAWAMON Gustave</t>
  </si>
  <si>
    <t xml:space="preserve">ZATO ALI Malick</t>
  </si>
  <si>
    <t xml:space="preserve">ZETTIN Marcelin</t>
  </si>
  <si>
    <t xml:space="preserve">ZOUNDJI D. Félicien</t>
  </si>
  <si>
    <t xml:space="preserve">MAINTENANCE INDUSTRIELLE (LIC. PROF.)(2004-2005)</t>
  </si>
  <si>
    <t xml:space="preserve">ATCHIA Virgil</t>
  </si>
  <si>
    <t xml:space="preserve">AZANDJEME Luc</t>
  </si>
  <si>
    <t xml:space="preserve">DAGA Herman</t>
  </si>
  <si>
    <t xml:space="preserve">DOSSA C. Armel</t>
  </si>
  <si>
    <t xml:space="preserve">DOSSOU - YOVO Serges</t>
  </si>
  <si>
    <t xml:space="preserve">HOUESSOU Evrard</t>
  </si>
  <si>
    <t xml:space="preserve">LEMON Eric</t>
  </si>
  <si>
    <t xml:space="preserve">GBAGUIDI A. Adékounlé Boris</t>
  </si>
  <si>
    <t xml:space="preserve">GBAGUIDI Thomas </t>
  </si>
  <si>
    <t xml:space="preserve">SOGNON-DES Paul </t>
  </si>
  <si>
    <r>
      <rPr>
        <b val="true"/>
        <i val="true"/>
        <u val="single"/>
        <sz val="22"/>
        <rFont val="Arial"/>
        <family val="2"/>
      </rPr>
      <t xml:space="preserve">RECETTES /LICENCE PROFESSIONNELLE </t>
    </r>
    <r>
      <rPr>
        <b val="true"/>
        <i val="true"/>
        <sz val="16"/>
        <rFont val="Arial"/>
        <family val="2"/>
      </rPr>
      <t xml:space="preserve">(2004-2005)</t>
    </r>
  </si>
  <si>
    <t xml:space="preserve">POINT AU 06/09/05</t>
  </si>
  <si>
    <t xml:space="preserve">FILIERES</t>
  </si>
  <si>
    <t xml:space="preserve">EFFECTIFS</t>
  </si>
  <si>
    <t xml:space="preserve">MONTANT PAYE</t>
  </si>
  <si>
    <t xml:space="preserve">RESTE A PAYER</t>
  </si>
  <si>
    <t xml:space="preserve">MONTANT A PAYER</t>
  </si>
  <si>
    <t xml:space="preserve">% RECOUVREMENT</t>
  </si>
  <si>
    <t xml:space="preserve">GENIE ELECTRIQUE</t>
  </si>
  <si>
    <t xml:space="preserve">GENIE CIVIL</t>
  </si>
  <si>
    <t xml:space="preserve">PRODUCTION VEGETALE</t>
  </si>
  <si>
    <t xml:space="preserve">HYDRAULIQUE</t>
  </si>
  <si>
    <t xml:space="preserve">MAINTENANCE INDUSTRIELLE</t>
  </si>
  <si>
    <r>
      <rPr>
        <sz val="10"/>
        <rFont val="Arial"/>
        <family val="2"/>
      </rPr>
      <t xml:space="preserve">                    </t>
    </r>
    <r>
      <rPr>
        <b val="true"/>
        <i val="true"/>
        <u val="single"/>
        <sz val="10"/>
        <rFont val="Arial"/>
        <family val="2"/>
      </rPr>
      <t xml:space="preserve"> LISTE DES DEBITEURS: LP/GC/ 2004-2005</t>
    </r>
  </si>
  <si>
    <t xml:space="preserve">(13/10/2005)</t>
  </si>
  <si>
    <t xml:space="preserve">Noms et Prénoms</t>
  </si>
  <si>
    <t xml:space="preserve">Droit</t>
  </si>
  <si>
    <t xml:space="preserve">Somme</t>
  </si>
  <si>
    <t xml:space="preserve">    Somme</t>
  </si>
  <si>
    <t xml:space="preserve">Recouvrem.</t>
  </si>
  <si>
    <t xml:space="preserve">Solde</t>
  </si>
  <si>
    <t xml:space="preserve">d'Inscription</t>
  </si>
  <si>
    <t xml:space="preserve">Versée</t>
  </si>
  <si>
    <t xml:space="preserve">Restant Due</t>
  </si>
  <si>
    <t xml:space="preserve">Ultérieur</t>
  </si>
  <si>
    <t xml:space="preserve">SANGA P. Glawdys</t>
  </si>
  <si>
    <r>
      <rPr>
        <sz val="10"/>
        <rFont val="Arial"/>
        <family val="2"/>
      </rPr>
      <t xml:space="preserve">          </t>
    </r>
    <r>
      <rPr>
        <b val="true"/>
        <i val="true"/>
        <sz val="10"/>
        <rFont val="Arial"/>
        <family val="2"/>
      </rPr>
      <t xml:space="preserve"> TOTAL</t>
    </r>
  </si>
  <si>
    <r>
      <rPr>
        <sz val="10"/>
        <rFont val="Arial"/>
        <family val="2"/>
      </rPr>
      <t xml:space="preserve">                    </t>
    </r>
    <r>
      <rPr>
        <b val="true"/>
        <i val="true"/>
        <u val="single"/>
        <sz val="10"/>
        <rFont val="Arial"/>
        <family val="2"/>
      </rPr>
      <t xml:space="preserve"> LISTE DES DEBITEURS: LP/MI/ 2004-2005</t>
    </r>
  </si>
  <si>
    <r>
      <rPr>
        <sz val="10"/>
        <rFont val="Arial"/>
        <family val="2"/>
      </rPr>
      <t xml:space="preserve">                    </t>
    </r>
    <r>
      <rPr>
        <b val="true"/>
        <i val="true"/>
        <u val="single"/>
        <sz val="10"/>
        <rFont val="Arial"/>
        <family val="2"/>
      </rPr>
      <t xml:space="preserve"> LISTE DES DEBITEURS: LP/GE/ 2004-2005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</si>
</sst>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\ %"/>
    <numFmt numFmtId="167" formatCode="General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4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i val="true"/>
      <u val="single"/>
      <sz val="12"/>
      <name val="Arial"/>
      <family val="2"/>
    </font>
    <font>
      <b val="true"/>
      <i val="true"/>
      <u val="single"/>
      <sz val="22"/>
      <name val="Arial"/>
      <family val="2"/>
    </font>
    <font>
      <b val="true"/>
      <i val="true"/>
      <sz val="16"/>
      <name val="Arial"/>
      <family val="2"/>
    </font>
    <font>
      <b val="true"/>
      <i val="true"/>
      <sz val="12"/>
      <name val="Arial"/>
      <family val="2"/>
    </font>
    <font>
      <i val="true"/>
      <sz val="12"/>
      <name val="Arial"/>
      <family val="2"/>
    </font>
    <font>
      <sz val="14"/>
      <name val="Arial"/>
      <family val="2"/>
    </font>
    <font>
      <b val="true"/>
      <i val="true"/>
      <sz val="14"/>
      <name val="Arial"/>
      <family val="2"/>
    </font>
    <font>
      <b val="true"/>
      <sz val="14"/>
      <name val="Arial"/>
      <family val="2"/>
    </font>
    <font>
      <b val="true"/>
      <i val="true"/>
      <u val="single"/>
      <sz val="10"/>
      <name val="Arial"/>
      <family val="2"/>
    </font>
    <font>
      <b val="true"/>
      <sz val="9"/>
      <name val="Arial"/>
      <family val="2"/>
    </font>
    <font>
      <b val="true"/>
      <sz val="8"/>
      <name val="Arial"/>
      <family val="2"/>
    </font>
    <font>
      <b val="true"/>
      <i val="true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8:H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G46" activeCellId="0" sqref="G46"/>
    </sheetView>
  </sheetViews>
  <sheetFormatPr defaultColWidth="11.41796875" defaultRowHeight="14.65" zeroHeight="false" outlineLevelRow="0" outlineLevelCol="0"/>
  <cols>
    <col collapsed="false" customWidth="true" hidden="false" outlineLevel="0" max="3" min="3" style="0" width="15.56"/>
    <col collapsed="false" customWidth="true" hidden="false" outlineLevel="0" max="4" min="4" style="0" width="31.85"/>
    <col collapsed="false" customWidth="true" hidden="false" outlineLevel="0" max="5" min="5" style="1" width="23.14"/>
    <col collapsed="false" customWidth="true" hidden="false" outlineLevel="0" max="6" min="6" style="0" width="20.7"/>
    <col collapsed="false" customWidth="true" hidden="false" outlineLevel="0" max="7" min="7" style="0" width="17.28"/>
    <col collapsed="false" customWidth="true" hidden="false" outlineLevel="0" max="16384" min="16379" style="0" width="11.53"/>
  </cols>
  <sheetData>
    <row r="8" customFormat="false" ht="19.35" hidden="false" customHeight="false" outlineLevel="0" collapsed="false">
      <c r="D8" s="2" t="s">
        <v>0</v>
      </c>
      <c r="E8" s="2"/>
      <c r="F8" s="2"/>
      <c r="G8" s="2"/>
    </row>
    <row r="9" customFormat="false" ht="14.65" hidden="false" customHeight="false" outlineLevel="0" collapsed="false">
      <c r="E9" s="1" t="s">
        <v>1</v>
      </c>
    </row>
    <row r="11" s="3" customFormat="true" ht="16.5" hidden="false" customHeight="false" outlineLevel="0" collapsed="false">
      <c r="C11" s="4" t="s">
        <v>2</v>
      </c>
      <c r="D11" s="5" t="s">
        <v>3</v>
      </c>
      <c r="E11" s="6" t="s">
        <v>4</v>
      </c>
      <c r="F11" s="7" t="s">
        <v>5</v>
      </c>
      <c r="G11" s="8" t="s">
        <v>6</v>
      </c>
      <c r="H11" s="0"/>
    </row>
    <row r="12" s="9" customFormat="true" ht="18" hidden="false" customHeight="true" outlineLevel="0" collapsed="false">
      <c r="C12" s="10" t="s">
        <v>7</v>
      </c>
      <c r="D12" s="11" t="s">
        <v>8</v>
      </c>
      <c r="E12" s="12" t="n">
        <f aca="false">191500+25000+150000</f>
        <v>366500</v>
      </c>
      <c r="F12" s="13" t="n">
        <f aca="false">G12-E12</f>
        <v>0</v>
      </c>
      <c r="G12" s="12" t="n">
        <v>366500</v>
      </c>
      <c r="H12" s="0"/>
    </row>
    <row r="13" s="9" customFormat="true" ht="18" hidden="false" customHeight="true" outlineLevel="0" collapsed="false">
      <c r="C13" s="10" t="s">
        <v>9</v>
      </c>
      <c r="D13" s="11" t="s">
        <v>10</v>
      </c>
      <c r="E13" s="12" t="n">
        <f aca="false">50000+50000+100000+116500+50000</f>
        <v>366500</v>
      </c>
      <c r="F13" s="13" t="n">
        <f aca="false">G13-E13</f>
        <v>0</v>
      </c>
      <c r="G13" s="12" t="n">
        <v>366500</v>
      </c>
      <c r="H13" s="0"/>
    </row>
    <row r="14" s="9" customFormat="true" ht="18" hidden="false" customHeight="true" outlineLevel="0" collapsed="false">
      <c r="C14" s="10" t="s">
        <v>11</v>
      </c>
      <c r="D14" s="11" t="s">
        <v>12</v>
      </c>
      <c r="E14" s="12" t="n">
        <f aca="false">100000+100000+166500</f>
        <v>366500</v>
      </c>
      <c r="F14" s="13" t="n">
        <f aca="false">G14-E14</f>
        <v>0</v>
      </c>
      <c r="G14" s="12" t="n">
        <v>366500</v>
      </c>
      <c r="H14" s="0"/>
    </row>
    <row r="15" s="9" customFormat="true" ht="18" hidden="false" customHeight="true" outlineLevel="0" collapsed="false">
      <c r="C15" s="10" t="s">
        <v>13</v>
      </c>
      <c r="D15" s="11" t="s">
        <v>14</v>
      </c>
      <c r="E15" s="12" t="n">
        <f aca="false">100000+100000+15000+1500+150000</f>
        <v>366500</v>
      </c>
      <c r="F15" s="13" t="n">
        <f aca="false">G15-E15</f>
        <v>0</v>
      </c>
      <c r="G15" s="12" t="n">
        <v>366500</v>
      </c>
      <c r="H15" s="0"/>
    </row>
    <row r="16" s="9" customFormat="true" ht="18" hidden="false" customHeight="true" outlineLevel="0" collapsed="false">
      <c r="C16" s="10" t="s">
        <v>15</v>
      </c>
      <c r="D16" s="11" t="s">
        <v>16</v>
      </c>
      <c r="E16" s="12" t="n">
        <f aca="false">100000+266500</f>
        <v>366500</v>
      </c>
      <c r="F16" s="13" t="n">
        <f aca="false">G16-E16</f>
        <v>0</v>
      </c>
      <c r="G16" s="12" t="n">
        <v>366500</v>
      </c>
      <c r="H16" s="0"/>
    </row>
    <row r="17" s="9" customFormat="true" ht="18" hidden="false" customHeight="true" outlineLevel="0" collapsed="false">
      <c r="C17" s="10" t="s">
        <v>17</v>
      </c>
      <c r="D17" s="11" t="s">
        <v>18</v>
      </c>
      <c r="E17" s="12" t="n">
        <f aca="false">66500+100000+100000+100000</f>
        <v>366500</v>
      </c>
      <c r="F17" s="13" t="n">
        <f aca="false">G17-E17</f>
        <v>0</v>
      </c>
      <c r="G17" s="12" t="n">
        <v>366500</v>
      </c>
      <c r="H17" s="0"/>
    </row>
    <row r="18" s="9" customFormat="true" ht="18" hidden="false" customHeight="true" outlineLevel="0" collapsed="false">
      <c r="C18" s="10" t="s">
        <v>19</v>
      </c>
      <c r="D18" s="11" t="s">
        <v>20</v>
      </c>
      <c r="E18" s="12" t="n">
        <f aca="false">16500+80000+90000+100000+20000+60000</f>
        <v>366500</v>
      </c>
      <c r="F18" s="13" t="n">
        <f aca="false">G18-E18</f>
        <v>0</v>
      </c>
      <c r="G18" s="12" t="n">
        <v>366500</v>
      </c>
      <c r="H18" s="0"/>
    </row>
    <row r="19" s="9" customFormat="true" ht="18" hidden="false" customHeight="true" outlineLevel="0" collapsed="false">
      <c r="C19" s="10" t="s">
        <v>21</v>
      </c>
      <c r="D19" s="11" t="s">
        <v>22</v>
      </c>
      <c r="E19" s="12" t="n">
        <f aca="false">191500+175000</f>
        <v>366500</v>
      </c>
      <c r="F19" s="13" t="n">
        <f aca="false">G19-E19</f>
        <v>0</v>
      </c>
      <c r="G19" s="12" t="n">
        <v>366500</v>
      </c>
      <c r="H19" s="0"/>
    </row>
    <row r="20" s="9" customFormat="true" ht="18" hidden="false" customHeight="true" outlineLevel="0" collapsed="false">
      <c r="C20" s="10" t="s">
        <v>23</v>
      </c>
      <c r="D20" s="11" t="s">
        <v>24</v>
      </c>
      <c r="E20" s="12" t="n">
        <f aca="false">66500+130000+170000</f>
        <v>366500</v>
      </c>
      <c r="F20" s="13" t="n">
        <f aca="false">G20-E20</f>
        <v>0</v>
      </c>
      <c r="G20" s="12" t="n">
        <v>366500</v>
      </c>
      <c r="H20" s="0"/>
    </row>
    <row r="21" s="9" customFormat="true" ht="18" hidden="false" customHeight="true" outlineLevel="0" collapsed="false">
      <c r="C21" s="10" t="s">
        <v>25</v>
      </c>
      <c r="D21" s="11" t="s">
        <v>26</v>
      </c>
      <c r="E21" s="12" t="n">
        <f aca="false">50000+50000+60000+190000+15000+1500</f>
        <v>366500</v>
      </c>
      <c r="F21" s="13" t="n">
        <f aca="false">G21-E21</f>
        <v>0</v>
      </c>
      <c r="G21" s="12" t="n">
        <v>366500</v>
      </c>
      <c r="H21" s="0"/>
    </row>
    <row r="22" s="9" customFormat="true" ht="18" hidden="false" customHeight="true" outlineLevel="0" collapsed="false">
      <c r="C22" s="10" t="s">
        <v>27</v>
      </c>
      <c r="D22" s="11" t="s">
        <v>28</v>
      </c>
      <c r="E22" s="12" t="n">
        <f aca="false">66500+175000+100000+25000</f>
        <v>366500</v>
      </c>
      <c r="F22" s="13" t="n">
        <f aca="false">G22-E22</f>
        <v>0</v>
      </c>
      <c r="G22" s="12" t="n">
        <v>366500</v>
      </c>
      <c r="H22" s="0"/>
    </row>
    <row r="23" s="9" customFormat="true" ht="18" hidden="false" customHeight="true" outlineLevel="0" collapsed="false">
      <c r="C23" s="10" t="s">
        <v>29</v>
      </c>
      <c r="D23" s="11" t="s">
        <v>30</v>
      </c>
      <c r="E23" s="12" t="n">
        <f aca="false">190000+20000+80000+25000+50000+1500</f>
        <v>366500</v>
      </c>
      <c r="F23" s="13" t="n">
        <f aca="false">G23-E23</f>
        <v>0</v>
      </c>
      <c r="G23" s="12" t="n">
        <v>366500</v>
      </c>
      <c r="H23" s="0"/>
    </row>
    <row r="24" s="9" customFormat="true" ht="18" hidden="false" customHeight="true" outlineLevel="0" collapsed="false">
      <c r="C24" s="10" t="s">
        <v>31</v>
      </c>
      <c r="D24" s="11" t="s">
        <v>32</v>
      </c>
      <c r="E24" s="12" t="n">
        <f aca="false">45000+20000+71000+50000+35000+145500</f>
        <v>366500</v>
      </c>
      <c r="F24" s="13" t="n">
        <f aca="false">G24-E24</f>
        <v>0</v>
      </c>
      <c r="G24" s="12" t="n">
        <v>366500</v>
      </c>
      <c r="H24" s="0"/>
    </row>
    <row r="25" s="9" customFormat="true" ht="18" hidden="false" customHeight="true" outlineLevel="0" collapsed="false">
      <c r="C25" s="10" t="s">
        <v>33</v>
      </c>
      <c r="D25" s="11" t="s">
        <v>34</v>
      </c>
      <c r="E25" s="12" t="n">
        <f aca="false">50000+50000+165000+101500</f>
        <v>366500</v>
      </c>
      <c r="F25" s="13" t="n">
        <f aca="false">G25-E25</f>
        <v>0</v>
      </c>
      <c r="G25" s="12" t="n">
        <v>366500</v>
      </c>
      <c r="H25" s="0"/>
    </row>
    <row r="26" s="9" customFormat="true" ht="18" hidden="false" customHeight="true" outlineLevel="0" collapsed="false">
      <c r="C26" s="10" t="s">
        <v>35</v>
      </c>
      <c r="D26" s="11" t="s">
        <v>36</v>
      </c>
      <c r="E26" s="12" t="n">
        <f aca="false">125000+100000+141200</f>
        <v>366200</v>
      </c>
      <c r="F26" s="13" t="n">
        <f aca="false">G26-E26</f>
        <v>300</v>
      </c>
      <c r="G26" s="12" t="n">
        <v>366500</v>
      </c>
      <c r="H26" s="0"/>
    </row>
    <row r="27" s="9" customFormat="true" ht="18" hidden="false" customHeight="true" outlineLevel="0" collapsed="false">
      <c r="C27" s="10" t="s">
        <v>37</v>
      </c>
      <c r="D27" s="11" t="s">
        <v>38</v>
      </c>
      <c r="E27" s="12" t="n">
        <f aca="false">16500+200000+150000</f>
        <v>366500</v>
      </c>
      <c r="F27" s="13" t="n">
        <f aca="false">G27-E27</f>
        <v>0</v>
      </c>
      <c r="G27" s="12" t="n">
        <v>366500</v>
      </c>
      <c r="H27" s="0"/>
    </row>
    <row r="28" s="9" customFormat="true" ht="18" hidden="false" customHeight="true" outlineLevel="0" collapsed="false">
      <c r="C28" s="10" t="s">
        <v>39</v>
      </c>
      <c r="D28" s="11" t="s">
        <v>40</v>
      </c>
      <c r="E28" s="12" t="n">
        <f aca="false">175000+16500+175000</f>
        <v>366500</v>
      </c>
      <c r="F28" s="13" t="n">
        <f aca="false">G28-E28</f>
        <v>0</v>
      </c>
      <c r="G28" s="12" t="n">
        <v>366500</v>
      </c>
      <c r="H28" s="0"/>
    </row>
    <row r="29" s="9" customFormat="true" ht="18" hidden="false" customHeight="true" outlineLevel="0" collapsed="false">
      <c r="C29" s="10" t="s">
        <v>41</v>
      </c>
      <c r="D29" s="11" t="s">
        <v>42</v>
      </c>
      <c r="E29" s="12" t="n">
        <f aca="false">191500+175000</f>
        <v>366500</v>
      </c>
      <c r="F29" s="13" t="n">
        <f aca="false">G29-E29</f>
        <v>0</v>
      </c>
      <c r="G29" s="12" t="n">
        <v>366500</v>
      </c>
      <c r="H29" s="0"/>
    </row>
    <row r="30" s="9" customFormat="true" ht="18" hidden="false" customHeight="true" outlineLevel="0" collapsed="false">
      <c r="C30" s="10" t="s">
        <v>43</v>
      </c>
      <c r="D30" s="11" t="s">
        <v>44</v>
      </c>
      <c r="E30" s="12" t="n">
        <f aca="false">191500+40000+110000+25000</f>
        <v>366500</v>
      </c>
      <c r="F30" s="13" t="n">
        <f aca="false">G30-E30</f>
        <v>0</v>
      </c>
      <c r="G30" s="12" t="n">
        <v>366500</v>
      </c>
      <c r="H30" s="0"/>
    </row>
    <row r="31" s="9" customFormat="true" ht="18" hidden="false" customHeight="true" outlineLevel="0" collapsed="false">
      <c r="C31" s="10" t="s">
        <v>45</v>
      </c>
      <c r="D31" s="11" t="s">
        <v>46</v>
      </c>
      <c r="E31" s="12" t="n">
        <f aca="false">65000+50000+150000+51500+50000</f>
        <v>366500</v>
      </c>
      <c r="F31" s="13" t="n">
        <f aca="false">G31-E31</f>
        <v>0</v>
      </c>
      <c r="G31" s="12" t="n">
        <v>366500</v>
      </c>
      <c r="H31" s="0"/>
    </row>
    <row r="32" s="9" customFormat="true" ht="18" hidden="false" customHeight="true" outlineLevel="0" collapsed="false">
      <c r="C32" s="10" t="s">
        <v>47</v>
      </c>
      <c r="D32" s="11" t="s">
        <v>48</v>
      </c>
      <c r="E32" s="12" t="n">
        <f aca="false">166500+35000+90050+4950+70000</f>
        <v>366500</v>
      </c>
      <c r="F32" s="13" t="n">
        <f aca="false">G32-E32</f>
        <v>0</v>
      </c>
      <c r="G32" s="12" t="n">
        <v>366500</v>
      </c>
      <c r="H32" s="0"/>
    </row>
    <row r="33" s="9" customFormat="true" ht="18" hidden="false" customHeight="true" outlineLevel="0" collapsed="false">
      <c r="C33" s="10" t="s">
        <v>49</v>
      </c>
      <c r="D33" s="11" t="s">
        <v>50</v>
      </c>
      <c r="E33" s="12" t="n">
        <f aca="false">66500+110000+190000</f>
        <v>366500</v>
      </c>
      <c r="F33" s="13" t="n">
        <f aca="false">G33-E33</f>
        <v>0</v>
      </c>
      <c r="G33" s="12" t="n">
        <v>366500</v>
      </c>
      <c r="H33" s="0"/>
    </row>
    <row r="34" s="9" customFormat="true" ht="18" hidden="false" customHeight="true" outlineLevel="0" collapsed="false">
      <c r="C34" s="10" t="s">
        <v>51</v>
      </c>
      <c r="D34" s="11" t="s">
        <v>52</v>
      </c>
      <c r="E34" s="12" t="n">
        <f aca="false">175000+16500+175000</f>
        <v>366500</v>
      </c>
      <c r="F34" s="13" t="n">
        <f aca="false">G34-E34</f>
        <v>0</v>
      </c>
      <c r="G34" s="12" t="n">
        <v>366500</v>
      </c>
      <c r="H34" s="0"/>
    </row>
    <row r="35" s="9" customFormat="true" ht="18" hidden="false" customHeight="true" outlineLevel="0" collapsed="false">
      <c r="C35" s="10" t="s">
        <v>53</v>
      </c>
      <c r="D35" s="11" t="s">
        <v>54</v>
      </c>
      <c r="E35" s="12" t="n">
        <f aca="false">125000+100000+141500</f>
        <v>366500</v>
      </c>
      <c r="F35" s="13" t="n">
        <v>0</v>
      </c>
      <c r="G35" s="12" t="n">
        <v>366500</v>
      </c>
      <c r="H35" s="0"/>
    </row>
    <row r="36" s="9" customFormat="true" ht="18" hidden="false" customHeight="true" outlineLevel="0" collapsed="false">
      <c r="C36" s="10" t="s">
        <v>55</v>
      </c>
      <c r="D36" s="14" t="s">
        <v>56</v>
      </c>
      <c r="E36" s="15" t="n">
        <f aca="false">20000+200000+146500</f>
        <v>366500</v>
      </c>
      <c r="F36" s="16" t="n">
        <f aca="false">G36-E36</f>
        <v>0</v>
      </c>
      <c r="G36" s="12" t="n">
        <v>366500</v>
      </c>
      <c r="H36" s="0"/>
    </row>
    <row r="37" s="9" customFormat="true" ht="18" hidden="false" customHeight="true" outlineLevel="0" collapsed="false">
      <c r="C37" s="10" t="s">
        <v>57</v>
      </c>
      <c r="D37" s="11" t="s">
        <v>58</v>
      </c>
      <c r="E37" s="12" t="n">
        <f aca="false">40000+20000+170000+110000+26500</f>
        <v>366500</v>
      </c>
      <c r="F37" s="13" t="n">
        <f aca="false">G37-E37</f>
        <v>0</v>
      </c>
      <c r="G37" s="12" t="n">
        <v>366500</v>
      </c>
      <c r="H37" s="0"/>
    </row>
    <row r="38" s="9" customFormat="true" ht="18" hidden="false" customHeight="true" outlineLevel="0" collapsed="false">
      <c r="C38" s="10" t="s">
        <v>59</v>
      </c>
      <c r="D38" s="11" t="s">
        <v>60</v>
      </c>
      <c r="E38" s="12" t="n">
        <f aca="false">175000+100000+50000+41500</f>
        <v>366500</v>
      </c>
      <c r="F38" s="13" t="n">
        <f aca="false">G38-E38</f>
        <v>0</v>
      </c>
      <c r="G38" s="12" t="n">
        <v>366500</v>
      </c>
      <c r="H38" s="0"/>
    </row>
    <row r="39" s="9" customFormat="true" ht="18" hidden="false" customHeight="true" outlineLevel="0" collapsed="false">
      <c r="C39" s="10" t="s">
        <v>61</v>
      </c>
      <c r="D39" s="11" t="s">
        <v>62</v>
      </c>
      <c r="E39" s="12" t="n">
        <f aca="false">50000+50000+100000</f>
        <v>200000</v>
      </c>
      <c r="F39" s="13" t="n">
        <f aca="false">G39-E39</f>
        <v>166500</v>
      </c>
      <c r="G39" s="12" t="n">
        <v>366500</v>
      </c>
      <c r="H39" s="0"/>
    </row>
    <row r="40" s="9" customFormat="true" ht="18" hidden="false" customHeight="true" outlineLevel="0" collapsed="false">
      <c r="C40" s="10" t="s">
        <v>63</v>
      </c>
      <c r="D40" s="11" t="s">
        <v>64</v>
      </c>
      <c r="E40" s="12" t="n">
        <f aca="false">150000+50000+150000+16500</f>
        <v>366500</v>
      </c>
      <c r="F40" s="13" t="n">
        <f aca="false">G40-E40</f>
        <v>0</v>
      </c>
      <c r="G40" s="12" t="n">
        <v>366500</v>
      </c>
      <c r="H40" s="0"/>
    </row>
    <row r="41" s="9" customFormat="true" ht="18" hidden="false" customHeight="true" outlineLevel="0" collapsed="false">
      <c r="C41" s="10" t="s">
        <v>65</v>
      </c>
      <c r="D41" s="11" t="s">
        <v>66</v>
      </c>
      <c r="E41" s="12" t="n">
        <f aca="false">150000+200000+16500</f>
        <v>366500</v>
      </c>
      <c r="F41" s="13" t="n">
        <f aca="false">G41-E41</f>
        <v>0</v>
      </c>
      <c r="G41" s="12" t="n">
        <v>366500</v>
      </c>
      <c r="H41" s="0"/>
    </row>
    <row r="42" s="9" customFormat="true" ht="18" hidden="false" customHeight="true" outlineLevel="0" collapsed="false">
      <c r="C42" s="10" t="s">
        <v>67</v>
      </c>
      <c r="D42" s="11" t="s">
        <v>68</v>
      </c>
      <c r="E42" s="12" t="n">
        <f aca="false">45000+180000+50000+91500</f>
        <v>366500</v>
      </c>
      <c r="F42" s="13" t="n">
        <f aca="false">G42-E42</f>
        <v>0</v>
      </c>
      <c r="G42" s="12" t="n">
        <v>366500</v>
      </c>
      <c r="H42" s="0"/>
    </row>
    <row r="43" s="9" customFormat="true" ht="18" hidden="false" customHeight="true" outlineLevel="0" collapsed="false">
      <c r="C43" s="10" t="s">
        <v>69</v>
      </c>
      <c r="D43" s="17" t="s">
        <v>70</v>
      </c>
      <c r="E43" s="18" t="n">
        <f aca="false">50000+50000+266500</f>
        <v>366500</v>
      </c>
      <c r="F43" s="19" t="n">
        <f aca="false">G43-E43</f>
        <v>0</v>
      </c>
      <c r="G43" s="18" t="n">
        <v>366500</v>
      </c>
      <c r="H43" s="0"/>
    </row>
    <row r="44" s="9" customFormat="true" ht="18" hidden="false" customHeight="true" outlineLevel="0" collapsed="false">
      <c r="C44" s="20" t="s">
        <v>71</v>
      </c>
      <c r="D44" s="20"/>
      <c r="E44" s="21" t="n">
        <f aca="false">SUM(E12:E43)</f>
        <v>11561200</v>
      </c>
      <c r="F44" s="21" t="n">
        <f aca="false">SUM(F12:F43)</f>
        <v>166800</v>
      </c>
      <c r="G44" s="21" t="n">
        <f aca="false">SUM(G12:G43)</f>
        <v>11728000</v>
      </c>
      <c r="H44" s="0"/>
    </row>
    <row r="45" s="9" customFormat="true" ht="18" hidden="false" customHeight="true" outlineLevel="0" collapsed="false">
      <c r="C45" s="22"/>
      <c r="D45" s="22"/>
      <c r="E45" s="23"/>
      <c r="H45" s="0"/>
    </row>
    <row r="46" s="9" customFormat="true" ht="18" hidden="false" customHeight="true" outlineLevel="0" collapsed="false">
      <c r="C46" s="22"/>
      <c r="E46" s="23"/>
      <c r="H46" s="0"/>
    </row>
    <row r="47" s="9" customFormat="true" ht="18" hidden="false" customHeight="true" outlineLevel="0" collapsed="false">
      <c r="C47" s="22"/>
      <c r="E47" s="23"/>
      <c r="H47" s="0"/>
    </row>
    <row r="48" s="9" customFormat="true" ht="18" hidden="false" customHeight="true" outlineLevel="0" collapsed="false">
      <c r="C48" s="22"/>
      <c r="E48" s="23"/>
      <c r="H48" s="0"/>
    </row>
    <row r="49" s="9" customFormat="true" ht="18" hidden="false" customHeight="true" outlineLevel="0" collapsed="false">
      <c r="C49" s="22"/>
      <c r="E49" s="23"/>
      <c r="H49" s="0"/>
    </row>
    <row r="50" s="9" customFormat="true" ht="18" hidden="false" customHeight="true" outlineLevel="0" collapsed="false">
      <c r="C50" s="22"/>
      <c r="E50" s="23"/>
      <c r="H50" s="0"/>
    </row>
    <row r="51" s="9" customFormat="true" ht="18" hidden="false" customHeight="true" outlineLevel="0" collapsed="false">
      <c r="C51" s="22"/>
      <c r="E51" s="23"/>
      <c r="H51" s="0"/>
    </row>
    <row r="52" s="9" customFormat="true" ht="18" hidden="false" customHeight="true" outlineLevel="0" collapsed="false">
      <c r="C52" s="22"/>
      <c r="E52" s="23"/>
      <c r="H52" s="0"/>
    </row>
    <row r="53" s="9" customFormat="true" ht="18" hidden="false" customHeight="true" outlineLevel="0" collapsed="false">
      <c r="C53" s="22"/>
      <c r="E53" s="23"/>
      <c r="H53" s="0"/>
    </row>
    <row r="54" s="9" customFormat="true" ht="18" hidden="false" customHeight="true" outlineLevel="0" collapsed="false">
      <c r="C54" s="22"/>
      <c r="E54" s="23"/>
      <c r="H54" s="0"/>
    </row>
    <row r="55" s="9" customFormat="true" ht="18" hidden="false" customHeight="true" outlineLevel="0" collapsed="false">
      <c r="C55" s="22"/>
      <c r="E55" s="23"/>
      <c r="H55" s="0"/>
    </row>
    <row r="56" s="9" customFormat="true" ht="18" hidden="false" customHeight="true" outlineLevel="0" collapsed="false">
      <c r="C56" s="22"/>
      <c r="E56" s="23"/>
      <c r="H56" s="0"/>
    </row>
    <row r="57" s="9" customFormat="true" ht="18" hidden="false" customHeight="true" outlineLevel="0" collapsed="false">
      <c r="C57" s="22"/>
      <c r="E57" s="23"/>
      <c r="H57" s="0"/>
    </row>
    <row r="58" s="9" customFormat="true" ht="18" hidden="false" customHeight="true" outlineLevel="0" collapsed="false">
      <c r="C58" s="22"/>
      <c r="E58" s="23"/>
      <c r="H58" s="0"/>
    </row>
    <row r="59" s="9" customFormat="true" ht="18" hidden="false" customHeight="true" outlineLevel="0" collapsed="false">
      <c r="C59" s="22"/>
      <c r="E59" s="23"/>
      <c r="H59" s="0"/>
    </row>
    <row r="60" s="9" customFormat="true" ht="18" hidden="false" customHeight="true" outlineLevel="0" collapsed="false">
      <c r="C60" s="22"/>
      <c r="E60" s="23"/>
      <c r="H60" s="0"/>
    </row>
    <row r="61" s="9" customFormat="true" ht="18" hidden="false" customHeight="true" outlineLevel="0" collapsed="false">
      <c r="C61" s="22"/>
      <c r="E61" s="23"/>
      <c r="H61" s="0"/>
    </row>
    <row r="62" s="9" customFormat="true" ht="18" hidden="false" customHeight="true" outlineLevel="0" collapsed="false">
      <c r="E62" s="23"/>
      <c r="H62" s="0"/>
    </row>
    <row r="63" s="9" customFormat="true" ht="18" hidden="false" customHeight="true" outlineLevel="0" collapsed="false">
      <c r="E63" s="23"/>
      <c r="H63" s="0"/>
    </row>
    <row r="64" s="9" customFormat="true" ht="18" hidden="false" customHeight="true" outlineLevel="0" collapsed="false">
      <c r="E64" s="23"/>
      <c r="H64" s="0"/>
    </row>
    <row r="65" s="9" customFormat="true" ht="18" hidden="false" customHeight="true" outlineLevel="0" collapsed="false">
      <c r="E65" s="23"/>
      <c r="H65" s="0"/>
    </row>
    <row r="66" s="9" customFormat="true" ht="18" hidden="false" customHeight="true" outlineLevel="0" collapsed="false">
      <c r="E66" s="23"/>
      <c r="H66" s="0"/>
    </row>
    <row r="67" s="9" customFormat="true" ht="18" hidden="false" customHeight="true" outlineLevel="0" collapsed="false">
      <c r="E67" s="23"/>
      <c r="H67" s="0"/>
    </row>
    <row r="68" s="9" customFormat="true" ht="18" hidden="false" customHeight="true" outlineLevel="0" collapsed="false">
      <c r="E68" s="23"/>
      <c r="H68" s="0"/>
    </row>
    <row r="69" s="9" customFormat="true" ht="18" hidden="false" customHeight="true" outlineLevel="0" collapsed="false">
      <c r="E69" s="23"/>
      <c r="H69" s="0"/>
    </row>
    <row r="70" s="9" customFormat="true" ht="18" hidden="false" customHeight="true" outlineLevel="0" collapsed="false">
      <c r="E70" s="23"/>
      <c r="H70" s="0"/>
    </row>
    <row r="71" s="9" customFormat="true" ht="18" hidden="false" customHeight="true" outlineLevel="0" collapsed="false">
      <c r="E71" s="23"/>
      <c r="H71" s="0"/>
    </row>
    <row r="72" s="9" customFormat="true" ht="18" hidden="false" customHeight="true" outlineLevel="0" collapsed="false">
      <c r="E72" s="23"/>
      <c r="H72" s="0"/>
    </row>
    <row r="73" s="9" customFormat="true" ht="18" hidden="false" customHeight="true" outlineLevel="0" collapsed="false">
      <c r="E73" s="23"/>
      <c r="H73" s="0"/>
    </row>
    <row r="74" s="9" customFormat="true" ht="18" hidden="false" customHeight="true" outlineLevel="0" collapsed="false">
      <c r="E74" s="23"/>
      <c r="H74" s="0"/>
    </row>
    <row r="75" s="9" customFormat="true" ht="18" hidden="false" customHeight="true" outlineLevel="0" collapsed="false">
      <c r="E75" s="23"/>
      <c r="H75" s="0"/>
    </row>
    <row r="76" s="9" customFormat="true" ht="18" hidden="false" customHeight="true" outlineLevel="0" collapsed="false">
      <c r="E76" s="23"/>
      <c r="H76" s="0"/>
    </row>
    <row r="77" s="9" customFormat="true" ht="18" hidden="false" customHeight="true" outlineLevel="0" collapsed="false">
      <c r="E77" s="23"/>
      <c r="H77" s="0"/>
    </row>
    <row r="78" s="9" customFormat="true" ht="18" hidden="false" customHeight="true" outlineLevel="0" collapsed="false">
      <c r="E78" s="23"/>
      <c r="H78" s="0"/>
    </row>
    <row r="79" s="9" customFormat="true" ht="18" hidden="false" customHeight="true" outlineLevel="0" collapsed="false">
      <c r="E79" s="23"/>
      <c r="H79" s="0"/>
    </row>
    <row r="80" s="9" customFormat="true" ht="18" hidden="false" customHeight="true" outlineLevel="0" collapsed="false">
      <c r="E80" s="23"/>
      <c r="H80" s="0"/>
    </row>
    <row r="81" s="9" customFormat="true" ht="18" hidden="false" customHeight="true" outlineLevel="0" collapsed="false">
      <c r="E81" s="23"/>
      <c r="H81" s="0"/>
    </row>
    <row r="82" s="9" customFormat="true" ht="18" hidden="false" customHeight="true" outlineLevel="0" collapsed="false">
      <c r="E82" s="23"/>
      <c r="H82" s="0"/>
    </row>
    <row r="83" s="9" customFormat="true" ht="18" hidden="false" customHeight="true" outlineLevel="0" collapsed="false">
      <c r="E83" s="23"/>
      <c r="H83" s="0"/>
    </row>
    <row r="84" s="9" customFormat="true" ht="18" hidden="false" customHeight="true" outlineLevel="0" collapsed="false">
      <c r="E84" s="23"/>
      <c r="H84" s="0"/>
    </row>
    <row r="85" s="9" customFormat="true" ht="18" hidden="false" customHeight="true" outlineLevel="0" collapsed="false">
      <c r="E85" s="23"/>
      <c r="H85" s="0"/>
    </row>
    <row r="86" s="9" customFormat="true" ht="18" hidden="false" customHeight="true" outlineLevel="0" collapsed="false">
      <c r="E86" s="23"/>
      <c r="H86" s="0"/>
    </row>
    <row r="87" s="9" customFormat="true" ht="18" hidden="false" customHeight="true" outlineLevel="0" collapsed="false">
      <c r="E87" s="23"/>
      <c r="H87" s="0"/>
    </row>
    <row r="88" s="9" customFormat="true" ht="18" hidden="false" customHeight="true" outlineLevel="0" collapsed="false">
      <c r="E88" s="23"/>
      <c r="H88" s="0"/>
    </row>
    <row r="89" s="9" customFormat="true" ht="18" hidden="false" customHeight="true" outlineLevel="0" collapsed="false">
      <c r="E89" s="23"/>
      <c r="H89" s="0"/>
    </row>
    <row r="90" s="9" customFormat="true" ht="18" hidden="false" customHeight="true" outlineLevel="0" collapsed="false">
      <c r="E90" s="23"/>
      <c r="H90" s="0"/>
    </row>
    <row r="91" s="9" customFormat="true" ht="18" hidden="false" customHeight="true" outlineLevel="0" collapsed="false">
      <c r="E91" s="23"/>
      <c r="H91" s="0"/>
    </row>
    <row r="92" s="9" customFormat="true" ht="18" hidden="false" customHeight="true" outlineLevel="0" collapsed="false">
      <c r="E92" s="23"/>
      <c r="H92" s="0"/>
    </row>
    <row r="93" s="9" customFormat="true" ht="18" hidden="false" customHeight="true" outlineLevel="0" collapsed="false">
      <c r="E93" s="23"/>
      <c r="H93" s="0"/>
    </row>
    <row r="94" s="9" customFormat="true" ht="18" hidden="false" customHeight="true" outlineLevel="0" collapsed="false">
      <c r="E94" s="23"/>
      <c r="H94" s="0"/>
    </row>
    <row r="95" s="9" customFormat="true" ht="18" hidden="false" customHeight="true" outlineLevel="0" collapsed="false">
      <c r="E95" s="23"/>
      <c r="H95" s="0"/>
    </row>
    <row r="96" s="9" customFormat="true" ht="18" hidden="false" customHeight="true" outlineLevel="0" collapsed="false">
      <c r="E96" s="23"/>
      <c r="H96" s="0"/>
    </row>
    <row r="97" s="9" customFormat="true" ht="18" hidden="false" customHeight="true" outlineLevel="0" collapsed="false">
      <c r="E97" s="23"/>
      <c r="H97" s="0"/>
    </row>
    <row r="98" s="9" customFormat="true" ht="18" hidden="false" customHeight="true" outlineLevel="0" collapsed="false">
      <c r="E98" s="23"/>
      <c r="H98" s="0"/>
    </row>
    <row r="99" s="9" customFormat="true" ht="18" hidden="false" customHeight="true" outlineLevel="0" collapsed="false">
      <c r="E99" s="23"/>
      <c r="H99" s="0"/>
    </row>
    <row r="100" s="9" customFormat="true" ht="18" hidden="false" customHeight="true" outlineLevel="0" collapsed="false">
      <c r="E100" s="23"/>
      <c r="H100" s="0"/>
    </row>
    <row r="101" s="9" customFormat="true" ht="18" hidden="false" customHeight="true" outlineLevel="0" collapsed="false">
      <c r="E101" s="23"/>
      <c r="H101" s="0"/>
    </row>
    <row r="102" s="9" customFormat="true" ht="18" hidden="false" customHeight="true" outlineLevel="0" collapsed="false">
      <c r="E102" s="23"/>
      <c r="H102" s="0"/>
    </row>
    <row r="103" s="9" customFormat="true" ht="18" hidden="false" customHeight="true" outlineLevel="0" collapsed="false">
      <c r="E103" s="23"/>
      <c r="H103" s="0"/>
    </row>
    <row r="104" s="9" customFormat="true" ht="18" hidden="false" customHeight="true" outlineLevel="0" collapsed="false">
      <c r="E104" s="23"/>
      <c r="H104" s="0"/>
    </row>
    <row r="105" s="9" customFormat="true" ht="18" hidden="false" customHeight="true" outlineLevel="0" collapsed="false">
      <c r="E105" s="23"/>
      <c r="H105" s="0"/>
    </row>
    <row r="106" s="9" customFormat="true" ht="18" hidden="false" customHeight="true" outlineLevel="0" collapsed="false">
      <c r="E106" s="23"/>
      <c r="H106" s="0"/>
    </row>
    <row r="107" s="9" customFormat="true" ht="18" hidden="false" customHeight="true" outlineLevel="0" collapsed="false">
      <c r="E107" s="23"/>
      <c r="H107" s="0"/>
    </row>
    <row r="108" s="9" customFormat="true" ht="18" hidden="false" customHeight="true" outlineLevel="0" collapsed="false">
      <c r="E108" s="23"/>
      <c r="H108" s="0"/>
    </row>
    <row r="109" s="9" customFormat="true" ht="18" hidden="false" customHeight="true" outlineLevel="0" collapsed="false">
      <c r="E109" s="23"/>
      <c r="H109" s="0"/>
    </row>
    <row r="110" s="9" customFormat="true" ht="18" hidden="false" customHeight="true" outlineLevel="0" collapsed="false">
      <c r="E110" s="23"/>
      <c r="H110" s="0"/>
    </row>
    <row r="111" s="9" customFormat="true" ht="18" hidden="false" customHeight="true" outlineLevel="0" collapsed="false">
      <c r="E111" s="23"/>
      <c r="H111" s="0"/>
    </row>
    <row r="112" s="9" customFormat="true" ht="18" hidden="false" customHeight="true" outlineLevel="0" collapsed="false">
      <c r="E112" s="23"/>
      <c r="H112" s="0"/>
    </row>
    <row r="113" s="9" customFormat="true" ht="18" hidden="false" customHeight="true" outlineLevel="0" collapsed="false">
      <c r="E113" s="23"/>
      <c r="H113" s="0"/>
    </row>
    <row r="114" s="9" customFormat="true" ht="18" hidden="false" customHeight="true" outlineLevel="0" collapsed="false">
      <c r="E114" s="23"/>
      <c r="H114" s="0"/>
    </row>
    <row r="115" s="9" customFormat="true" ht="18" hidden="false" customHeight="true" outlineLevel="0" collapsed="false">
      <c r="E115" s="23"/>
      <c r="H115" s="0"/>
    </row>
    <row r="116" s="9" customFormat="true" ht="18" hidden="false" customHeight="true" outlineLevel="0" collapsed="false">
      <c r="E116" s="23"/>
      <c r="H116" s="0"/>
    </row>
    <row r="117" s="9" customFormat="true" ht="18" hidden="false" customHeight="true" outlineLevel="0" collapsed="false">
      <c r="E117" s="23"/>
      <c r="H117" s="0"/>
    </row>
    <row r="118" s="9" customFormat="true" ht="18" hidden="false" customHeight="true" outlineLevel="0" collapsed="false">
      <c r="E118" s="23"/>
      <c r="H118" s="0"/>
    </row>
    <row r="119" s="9" customFormat="true" ht="18" hidden="false" customHeight="true" outlineLevel="0" collapsed="false">
      <c r="E119" s="23"/>
      <c r="H119" s="0"/>
    </row>
    <row r="120" s="9" customFormat="true" ht="18" hidden="false" customHeight="true" outlineLevel="0" collapsed="false">
      <c r="E120" s="23"/>
      <c r="H120" s="0"/>
    </row>
    <row r="121" s="9" customFormat="true" ht="18" hidden="false" customHeight="true" outlineLevel="0" collapsed="false">
      <c r="E121" s="23"/>
      <c r="H121" s="0"/>
    </row>
    <row r="122" s="9" customFormat="true" ht="18" hidden="false" customHeight="true" outlineLevel="0" collapsed="false">
      <c r="E122" s="23"/>
      <c r="H122" s="0"/>
    </row>
    <row r="123" s="9" customFormat="true" ht="18" hidden="false" customHeight="true" outlineLevel="0" collapsed="false">
      <c r="E123" s="23"/>
      <c r="H123" s="0"/>
    </row>
    <row r="124" s="9" customFormat="true" ht="18" hidden="false" customHeight="true" outlineLevel="0" collapsed="false">
      <c r="E124" s="23"/>
      <c r="H124" s="0"/>
    </row>
    <row r="125" s="9" customFormat="true" ht="18" hidden="false" customHeight="true" outlineLevel="0" collapsed="false">
      <c r="E125" s="23"/>
      <c r="H125" s="0"/>
    </row>
    <row r="126" s="9" customFormat="true" ht="18" hidden="false" customHeight="true" outlineLevel="0" collapsed="false">
      <c r="E126" s="23"/>
      <c r="H126" s="0"/>
    </row>
    <row r="127" s="9" customFormat="true" ht="18" hidden="false" customHeight="true" outlineLevel="0" collapsed="false">
      <c r="E127" s="23"/>
      <c r="H127" s="0"/>
    </row>
    <row r="128" s="9" customFormat="true" ht="18" hidden="false" customHeight="true" outlineLevel="0" collapsed="false">
      <c r="E128" s="23"/>
      <c r="H128" s="0"/>
    </row>
    <row r="129" s="9" customFormat="true" ht="18" hidden="false" customHeight="true" outlineLevel="0" collapsed="false">
      <c r="E129" s="23"/>
      <c r="H129" s="0"/>
    </row>
    <row r="130" s="9" customFormat="true" ht="18" hidden="false" customHeight="true" outlineLevel="0" collapsed="false">
      <c r="E130" s="23"/>
      <c r="H130" s="0"/>
    </row>
    <row r="131" s="9" customFormat="true" ht="18" hidden="false" customHeight="true" outlineLevel="0" collapsed="false">
      <c r="E131" s="23"/>
      <c r="H131" s="0"/>
    </row>
    <row r="132" s="9" customFormat="true" ht="18" hidden="false" customHeight="true" outlineLevel="0" collapsed="false">
      <c r="E132" s="23"/>
      <c r="H132" s="0"/>
    </row>
    <row r="133" s="9" customFormat="true" ht="18" hidden="false" customHeight="true" outlineLevel="0" collapsed="false">
      <c r="E133" s="23"/>
      <c r="H133" s="0"/>
    </row>
    <row r="134" s="9" customFormat="true" ht="18" hidden="false" customHeight="true" outlineLevel="0" collapsed="false">
      <c r="E134" s="23"/>
      <c r="H134" s="0"/>
    </row>
    <row r="135" s="9" customFormat="true" ht="18" hidden="false" customHeight="true" outlineLevel="0" collapsed="false">
      <c r="E135" s="23"/>
      <c r="H135" s="0"/>
    </row>
    <row r="136" s="9" customFormat="true" ht="18" hidden="false" customHeight="true" outlineLevel="0" collapsed="false">
      <c r="E136" s="23"/>
      <c r="H136" s="0"/>
    </row>
    <row r="137" s="9" customFormat="true" ht="18" hidden="false" customHeight="true" outlineLevel="0" collapsed="false">
      <c r="E137" s="23"/>
      <c r="H137" s="0"/>
    </row>
    <row r="138" s="9" customFormat="true" ht="18" hidden="false" customHeight="true" outlineLevel="0" collapsed="false">
      <c r="E138" s="23"/>
      <c r="H138" s="0"/>
    </row>
    <row r="139" s="9" customFormat="true" ht="18" hidden="false" customHeight="true" outlineLevel="0" collapsed="false">
      <c r="E139" s="23"/>
      <c r="H139" s="0"/>
    </row>
    <row r="140" s="9" customFormat="true" ht="18" hidden="false" customHeight="true" outlineLevel="0" collapsed="false">
      <c r="E140" s="23"/>
      <c r="H140" s="0"/>
    </row>
    <row r="141" s="9" customFormat="true" ht="18" hidden="false" customHeight="true" outlineLevel="0" collapsed="false">
      <c r="E141" s="23"/>
      <c r="H141" s="0"/>
    </row>
    <row r="142" s="9" customFormat="true" ht="18" hidden="false" customHeight="true" outlineLevel="0" collapsed="false">
      <c r="E142" s="23"/>
      <c r="H142" s="0"/>
    </row>
    <row r="143" s="9" customFormat="true" ht="18" hidden="false" customHeight="true" outlineLevel="0" collapsed="false">
      <c r="E143" s="23"/>
      <c r="H143" s="0"/>
    </row>
    <row r="144" s="9" customFormat="true" ht="18" hidden="false" customHeight="true" outlineLevel="0" collapsed="false">
      <c r="E144" s="23"/>
      <c r="H144" s="0"/>
    </row>
    <row r="145" s="9" customFormat="true" ht="18" hidden="false" customHeight="true" outlineLevel="0" collapsed="false">
      <c r="E145" s="23"/>
      <c r="H145" s="0"/>
    </row>
    <row r="146" s="9" customFormat="true" ht="18" hidden="false" customHeight="true" outlineLevel="0" collapsed="false">
      <c r="E146" s="23"/>
      <c r="H146" s="0"/>
    </row>
    <row r="147" s="9" customFormat="true" ht="18" hidden="false" customHeight="true" outlineLevel="0" collapsed="false">
      <c r="E147" s="23"/>
      <c r="H147" s="0"/>
    </row>
    <row r="148" s="9" customFormat="true" ht="18" hidden="false" customHeight="true" outlineLevel="0" collapsed="false">
      <c r="E148" s="23"/>
      <c r="H148" s="0"/>
    </row>
    <row r="149" s="9" customFormat="true" ht="18" hidden="false" customHeight="true" outlineLevel="0" collapsed="false">
      <c r="E149" s="23"/>
      <c r="H149" s="0"/>
    </row>
    <row r="150" s="9" customFormat="true" ht="18" hidden="false" customHeight="true" outlineLevel="0" collapsed="false">
      <c r="E150" s="23"/>
      <c r="H150" s="0"/>
    </row>
    <row r="151" s="9" customFormat="true" ht="18" hidden="false" customHeight="true" outlineLevel="0" collapsed="false">
      <c r="E151" s="23"/>
      <c r="H151" s="0"/>
    </row>
    <row r="152" s="9" customFormat="true" ht="18" hidden="false" customHeight="true" outlineLevel="0" collapsed="false">
      <c r="E152" s="23"/>
      <c r="H152" s="0"/>
    </row>
    <row r="153" s="9" customFormat="true" ht="18" hidden="false" customHeight="true" outlineLevel="0" collapsed="false">
      <c r="E153" s="23"/>
      <c r="H153" s="0"/>
    </row>
    <row r="154" s="9" customFormat="true" ht="18" hidden="false" customHeight="true" outlineLevel="0" collapsed="false">
      <c r="E154" s="23"/>
      <c r="H154" s="0"/>
    </row>
    <row r="155" s="9" customFormat="true" ht="18" hidden="false" customHeight="true" outlineLevel="0" collapsed="false">
      <c r="E155" s="23"/>
      <c r="H155" s="0"/>
    </row>
    <row r="156" s="9" customFormat="true" ht="18" hidden="false" customHeight="true" outlineLevel="0" collapsed="false">
      <c r="E156" s="23"/>
      <c r="H156" s="0"/>
    </row>
    <row r="157" s="9" customFormat="true" ht="18" hidden="false" customHeight="true" outlineLevel="0" collapsed="false">
      <c r="E157" s="23"/>
      <c r="H157" s="0"/>
    </row>
    <row r="158" s="9" customFormat="true" ht="18" hidden="false" customHeight="true" outlineLevel="0" collapsed="false">
      <c r="E158" s="23"/>
      <c r="H158" s="0"/>
    </row>
    <row r="159" s="9" customFormat="true" ht="18" hidden="false" customHeight="true" outlineLevel="0" collapsed="false">
      <c r="E159" s="23"/>
      <c r="H159" s="0"/>
    </row>
    <row r="160" s="9" customFormat="true" ht="18" hidden="false" customHeight="true" outlineLevel="0" collapsed="false">
      <c r="E160" s="23"/>
      <c r="H160" s="0"/>
    </row>
    <row r="161" s="9" customFormat="true" ht="18" hidden="false" customHeight="true" outlineLevel="0" collapsed="false">
      <c r="E161" s="23"/>
      <c r="H161" s="0"/>
    </row>
    <row r="162" s="9" customFormat="true" ht="18" hidden="false" customHeight="true" outlineLevel="0" collapsed="false">
      <c r="E162" s="23"/>
      <c r="H162" s="0"/>
    </row>
    <row r="163" s="9" customFormat="true" ht="18" hidden="false" customHeight="true" outlineLevel="0" collapsed="false">
      <c r="E163" s="23"/>
      <c r="H163" s="0"/>
    </row>
    <row r="164" s="9" customFormat="true" ht="18" hidden="false" customHeight="true" outlineLevel="0" collapsed="false">
      <c r="E164" s="23"/>
      <c r="H164" s="0"/>
    </row>
    <row r="165" s="9" customFormat="true" ht="18" hidden="false" customHeight="true" outlineLevel="0" collapsed="false">
      <c r="E165" s="23"/>
      <c r="H165" s="0"/>
    </row>
    <row r="166" s="9" customFormat="true" ht="18" hidden="false" customHeight="true" outlineLevel="0" collapsed="false">
      <c r="E166" s="23"/>
      <c r="H166" s="0"/>
    </row>
    <row r="167" s="9" customFormat="true" ht="18" hidden="false" customHeight="true" outlineLevel="0" collapsed="false">
      <c r="E167" s="23"/>
      <c r="H167" s="0"/>
    </row>
    <row r="168" s="9" customFormat="true" ht="18" hidden="false" customHeight="true" outlineLevel="0" collapsed="false">
      <c r="E168" s="23"/>
      <c r="H168" s="0"/>
    </row>
    <row r="169" s="9" customFormat="true" ht="18" hidden="false" customHeight="true" outlineLevel="0" collapsed="false">
      <c r="E169" s="23"/>
      <c r="H169" s="0"/>
    </row>
    <row r="170" s="9" customFormat="true" ht="18" hidden="false" customHeight="true" outlineLevel="0" collapsed="false">
      <c r="E170" s="23"/>
      <c r="H170" s="0"/>
    </row>
    <row r="171" s="9" customFormat="true" ht="18" hidden="false" customHeight="true" outlineLevel="0" collapsed="false">
      <c r="E171" s="23"/>
      <c r="H171" s="0"/>
    </row>
    <row r="172" s="9" customFormat="true" ht="18" hidden="false" customHeight="true" outlineLevel="0" collapsed="false">
      <c r="E172" s="23"/>
      <c r="H172" s="0"/>
    </row>
    <row r="173" s="9" customFormat="true" ht="18" hidden="false" customHeight="true" outlineLevel="0" collapsed="false">
      <c r="E173" s="23"/>
      <c r="H173" s="0"/>
    </row>
    <row r="174" s="9" customFormat="true" ht="18" hidden="false" customHeight="true" outlineLevel="0" collapsed="false">
      <c r="E174" s="23"/>
      <c r="H174" s="0"/>
    </row>
    <row r="175" s="9" customFormat="true" ht="18" hidden="false" customHeight="true" outlineLevel="0" collapsed="false">
      <c r="E175" s="23"/>
      <c r="H175" s="0"/>
    </row>
    <row r="176" s="9" customFormat="true" ht="18" hidden="false" customHeight="true" outlineLevel="0" collapsed="false">
      <c r="E176" s="23"/>
      <c r="H176" s="0"/>
    </row>
    <row r="177" s="9" customFormat="true" ht="18" hidden="false" customHeight="true" outlineLevel="0" collapsed="false">
      <c r="E177" s="23"/>
      <c r="H177" s="0"/>
    </row>
    <row r="178" s="9" customFormat="true" ht="18" hidden="false" customHeight="true" outlineLevel="0" collapsed="false">
      <c r="E178" s="23"/>
      <c r="H178" s="0"/>
    </row>
    <row r="179" s="9" customFormat="true" ht="18" hidden="false" customHeight="true" outlineLevel="0" collapsed="false">
      <c r="E179" s="23"/>
      <c r="H179" s="0"/>
    </row>
    <row r="180" s="9" customFormat="true" ht="18" hidden="false" customHeight="true" outlineLevel="0" collapsed="false">
      <c r="E180" s="23"/>
      <c r="H180" s="0"/>
    </row>
    <row r="181" s="9" customFormat="true" ht="18" hidden="false" customHeight="true" outlineLevel="0" collapsed="false">
      <c r="E181" s="23"/>
      <c r="H181" s="0"/>
    </row>
    <row r="182" s="9" customFormat="true" ht="18" hidden="false" customHeight="true" outlineLevel="0" collapsed="false">
      <c r="E182" s="23"/>
      <c r="H182" s="0"/>
    </row>
    <row r="183" s="9" customFormat="true" ht="18" hidden="false" customHeight="true" outlineLevel="0" collapsed="false">
      <c r="E183" s="23"/>
      <c r="H183" s="0"/>
    </row>
    <row r="184" s="9" customFormat="true" ht="18" hidden="false" customHeight="true" outlineLevel="0" collapsed="false">
      <c r="E184" s="23"/>
      <c r="H184" s="0"/>
    </row>
    <row r="185" s="9" customFormat="true" ht="18" hidden="false" customHeight="true" outlineLevel="0" collapsed="false">
      <c r="E185" s="23"/>
      <c r="H185" s="0"/>
    </row>
    <row r="186" s="9" customFormat="true" ht="18" hidden="false" customHeight="true" outlineLevel="0" collapsed="false">
      <c r="E186" s="23"/>
      <c r="H186" s="0"/>
    </row>
    <row r="187" s="9" customFormat="true" ht="18" hidden="false" customHeight="true" outlineLevel="0" collapsed="false">
      <c r="E187" s="23"/>
      <c r="H187" s="0"/>
    </row>
    <row r="188" s="9" customFormat="true" ht="18" hidden="false" customHeight="true" outlineLevel="0" collapsed="false">
      <c r="E188" s="23"/>
      <c r="H188" s="0"/>
    </row>
    <row r="189" s="9" customFormat="true" ht="18" hidden="false" customHeight="true" outlineLevel="0" collapsed="false">
      <c r="E189" s="23"/>
      <c r="H189" s="0"/>
    </row>
    <row r="190" s="9" customFormat="true" ht="18" hidden="false" customHeight="true" outlineLevel="0" collapsed="false">
      <c r="E190" s="23"/>
      <c r="H190" s="0"/>
    </row>
    <row r="191" s="9" customFormat="true" ht="18" hidden="false" customHeight="true" outlineLevel="0" collapsed="false">
      <c r="E191" s="23"/>
      <c r="H191" s="0"/>
    </row>
    <row r="192" s="9" customFormat="true" ht="18" hidden="false" customHeight="true" outlineLevel="0" collapsed="false">
      <c r="E192" s="23"/>
      <c r="H192" s="0"/>
    </row>
    <row r="193" s="9" customFormat="true" ht="18" hidden="false" customHeight="true" outlineLevel="0" collapsed="false">
      <c r="E193" s="23"/>
      <c r="H193" s="0"/>
    </row>
    <row r="194" s="9" customFormat="true" ht="18" hidden="false" customHeight="true" outlineLevel="0" collapsed="false">
      <c r="E194" s="23"/>
      <c r="H194" s="0"/>
    </row>
    <row r="195" s="9" customFormat="true" ht="18" hidden="false" customHeight="true" outlineLevel="0" collapsed="false">
      <c r="E195" s="23"/>
      <c r="H195" s="0"/>
    </row>
    <row r="196" s="9" customFormat="true" ht="18" hidden="false" customHeight="true" outlineLevel="0" collapsed="false">
      <c r="E196" s="23"/>
      <c r="H196" s="0"/>
    </row>
    <row r="197" s="9" customFormat="true" ht="18" hidden="false" customHeight="true" outlineLevel="0" collapsed="false">
      <c r="E197" s="23"/>
      <c r="H197" s="0"/>
    </row>
    <row r="198" s="9" customFormat="true" ht="18" hidden="false" customHeight="true" outlineLevel="0" collapsed="false">
      <c r="E198" s="23"/>
      <c r="H198" s="0"/>
    </row>
    <row r="199" s="9" customFormat="true" ht="18" hidden="false" customHeight="true" outlineLevel="0" collapsed="false">
      <c r="E199" s="23"/>
      <c r="H199" s="0"/>
    </row>
    <row r="200" s="9" customFormat="true" ht="18" hidden="false" customHeight="true" outlineLevel="0" collapsed="false">
      <c r="E200" s="23"/>
      <c r="H200" s="0"/>
    </row>
    <row r="201" s="9" customFormat="true" ht="18" hidden="false" customHeight="true" outlineLevel="0" collapsed="false">
      <c r="E201" s="23"/>
      <c r="H201" s="0"/>
    </row>
    <row r="202" s="9" customFormat="true" ht="18" hidden="false" customHeight="true" outlineLevel="0" collapsed="false">
      <c r="E202" s="23"/>
      <c r="H202" s="0"/>
    </row>
    <row r="203" s="9" customFormat="true" ht="18" hidden="false" customHeight="true" outlineLevel="0" collapsed="false">
      <c r="E203" s="23"/>
      <c r="H203" s="0"/>
    </row>
    <row r="204" s="9" customFormat="true" ht="18" hidden="false" customHeight="true" outlineLevel="0" collapsed="false">
      <c r="E204" s="23"/>
      <c r="H204" s="0"/>
    </row>
    <row r="205" s="9" customFormat="true" ht="18" hidden="false" customHeight="true" outlineLevel="0" collapsed="false">
      <c r="E205" s="23"/>
      <c r="H205" s="0"/>
    </row>
    <row r="206" s="9" customFormat="true" ht="18" hidden="false" customHeight="true" outlineLevel="0" collapsed="false">
      <c r="E206" s="23"/>
      <c r="H206" s="0"/>
    </row>
    <row r="207" s="9" customFormat="true" ht="18" hidden="false" customHeight="true" outlineLevel="0" collapsed="false">
      <c r="E207" s="23"/>
      <c r="H207" s="0"/>
    </row>
    <row r="208" s="9" customFormat="true" ht="18" hidden="false" customHeight="true" outlineLevel="0" collapsed="false">
      <c r="E208" s="23"/>
      <c r="H208" s="0"/>
    </row>
    <row r="209" s="9" customFormat="true" ht="18" hidden="false" customHeight="true" outlineLevel="0" collapsed="false">
      <c r="E209" s="23"/>
      <c r="H209" s="0"/>
    </row>
    <row r="210" s="9" customFormat="true" ht="18" hidden="false" customHeight="true" outlineLevel="0" collapsed="false">
      <c r="E210" s="23"/>
      <c r="H210" s="0"/>
    </row>
    <row r="211" s="9" customFormat="true" ht="18" hidden="false" customHeight="true" outlineLevel="0" collapsed="false">
      <c r="E211" s="23"/>
      <c r="H211" s="0"/>
    </row>
    <row r="212" s="9" customFormat="true" ht="18" hidden="false" customHeight="true" outlineLevel="0" collapsed="false">
      <c r="E212" s="23"/>
      <c r="H212" s="0"/>
    </row>
    <row r="213" s="9" customFormat="true" ht="18" hidden="false" customHeight="true" outlineLevel="0" collapsed="false">
      <c r="E213" s="23"/>
      <c r="H213" s="0"/>
    </row>
    <row r="214" s="9" customFormat="true" ht="18" hidden="false" customHeight="true" outlineLevel="0" collapsed="false">
      <c r="E214" s="23"/>
      <c r="H214" s="0"/>
    </row>
    <row r="215" s="9" customFormat="true" ht="18" hidden="false" customHeight="true" outlineLevel="0" collapsed="false">
      <c r="E215" s="23"/>
      <c r="H215" s="0"/>
    </row>
    <row r="216" s="9" customFormat="true" ht="18" hidden="false" customHeight="true" outlineLevel="0" collapsed="false">
      <c r="E216" s="23"/>
      <c r="H216" s="0"/>
    </row>
    <row r="217" s="9" customFormat="true" ht="18" hidden="false" customHeight="true" outlineLevel="0" collapsed="false">
      <c r="E217" s="23"/>
      <c r="H217" s="0"/>
    </row>
    <row r="218" s="9" customFormat="true" ht="18" hidden="false" customHeight="true" outlineLevel="0" collapsed="false">
      <c r="E218" s="23"/>
      <c r="H218" s="0"/>
    </row>
    <row r="219" s="9" customFormat="true" ht="18" hidden="false" customHeight="true" outlineLevel="0" collapsed="false">
      <c r="E219" s="23"/>
      <c r="H219" s="0"/>
    </row>
    <row r="220" s="9" customFormat="true" ht="18" hidden="false" customHeight="true" outlineLevel="0" collapsed="false">
      <c r="E220" s="23"/>
      <c r="H220" s="0"/>
    </row>
    <row r="221" s="9" customFormat="true" ht="18" hidden="false" customHeight="true" outlineLevel="0" collapsed="false">
      <c r="E221" s="23"/>
      <c r="H221" s="0"/>
    </row>
    <row r="222" s="9" customFormat="true" ht="18" hidden="false" customHeight="true" outlineLevel="0" collapsed="false">
      <c r="E222" s="23"/>
      <c r="H222" s="0"/>
    </row>
    <row r="223" s="9" customFormat="true" ht="18" hidden="false" customHeight="true" outlineLevel="0" collapsed="false">
      <c r="E223" s="23"/>
      <c r="H223" s="0"/>
    </row>
    <row r="224" s="9" customFormat="true" ht="18" hidden="false" customHeight="true" outlineLevel="0" collapsed="false">
      <c r="E224" s="23"/>
      <c r="H224" s="0"/>
    </row>
    <row r="225" s="9" customFormat="true" ht="18" hidden="false" customHeight="true" outlineLevel="0" collapsed="false">
      <c r="E225" s="23"/>
      <c r="H225" s="0"/>
    </row>
    <row r="226" s="9" customFormat="true" ht="18" hidden="false" customHeight="true" outlineLevel="0" collapsed="false">
      <c r="E226" s="23"/>
      <c r="H226" s="0"/>
    </row>
    <row r="227" s="9" customFormat="true" ht="18" hidden="false" customHeight="true" outlineLevel="0" collapsed="false">
      <c r="E227" s="23"/>
      <c r="H227" s="0"/>
    </row>
    <row r="228" s="9" customFormat="true" ht="18" hidden="false" customHeight="true" outlineLevel="0" collapsed="false">
      <c r="E228" s="23"/>
      <c r="H228" s="0"/>
    </row>
    <row r="229" s="9" customFormat="true" ht="18" hidden="false" customHeight="true" outlineLevel="0" collapsed="false">
      <c r="E229" s="23"/>
      <c r="H229" s="0"/>
    </row>
    <row r="230" s="9" customFormat="true" ht="18" hidden="false" customHeight="true" outlineLevel="0" collapsed="false">
      <c r="E230" s="23"/>
      <c r="H230" s="0"/>
    </row>
    <row r="231" s="9" customFormat="true" ht="18" hidden="false" customHeight="true" outlineLevel="0" collapsed="false">
      <c r="E231" s="23"/>
      <c r="H231" s="0"/>
    </row>
    <row r="232" s="9" customFormat="true" ht="18" hidden="false" customHeight="true" outlineLevel="0" collapsed="false">
      <c r="E232" s="23"/>
      <c r="H232" s="0"/>
    </row>
    <row r="233" s="9" customFormat="true" ht="18" hidden="false" customHeight="true" outlineLevel="0" collapsed="false">
      <c r="E233" s="23"/>
      <c r="H233" s="0"/>
    </row>
    <row r="234" s="9" customFormat="true" ht="18" hidden="false" customHeight="true" outlineLevel="0" collapsed="false">
      <c r="E234" s="23"/>
      <c r="H234" s="0"/>
    </row>
    <row r="235" s="9" customFormat="true" ht="18" hidden="false" customHeight="true" outlineLevel="0" collapsed="false">
      <c r="E235" s="23"/>
      <c r="H235" s="0"/>
    </row>
    <row r="236" s="9" customFormat="true" ht="18" hidden="false" customHeight="true" outlineLevel="0" collapsed="false">
      <c r="E236" s="23"/>
      <c r="H236" s="0"/>
    </row>
    <row r="237" s="9" customFormat="true" ht="18" hidden="false" customHeight="true" outlineLevel="0" collapsed="false">
      <c r="E237" s="23"/>
      <c r="H237" s="0"/>
    </row>
    <row r="238" s="9" customFormat="true" ht="18" hidden="false" customHeight="true" outlineLevel="0" collapsed="false">
      <c r="E238" s="23"/>
      <c r="H238" s="0"/>
    </row>
    <row r="239" s="9" customFormat="true" ht="18" hidden="false" customHeight="true" outlineLevel="0" collapsed="false">
      <c r="E239" s="23"/>
      <c r="H239" s="0"/>
    </row>
    <row r="240" s="9" customFormat="true" ht="18" hidden="false" customHeight="true" outlineLevel="0" collapsed="false">
      <c r="E240" s="23"/>
      <c r="H240" s="0"/>
    </row>
    <row r="241" s="9" customFormat="true" ht="18" hidden="false" customHeight="true" outlineLevel="0" collapsed="false">
      <c r="E241" s="23"/>
      <c r="H241" s="0"/>
    </row>
    <row r="242" s="9" customFormat="true" ht="18" hidden="false" customHeight="true" outlineLevel="0" collapsed="false">
      <c r="E242" s="23"/>
      <c r="H242" s="0"/>
    </row>
    <row r="243" s="9" customFormat="true" ht="18" hidden="false" customHeight="true" outlineLevel="0" collapsed="false">
      <c r="E243" s="23"/>
      <c r="H243" s="0"/>
    </row>
    <row r="244" s="9" customFormat="true" ht="18" hidden="false" customHeight="true" outlineLevel="0" collapsed="false">
      <c r="E244" s="23"/>
      <c r="H244" s="0"/>
    </row>
    <row r="245" s="9" customFormat="true" ht="18" hidden="false" customHeight="true" outlineLevel="0" collapsed="false">
      <c r="E245" s="23"/>
      <c r="H245" s="0"/>
    </row>
    <row r="246" s="9" customFormat="true" ht="17" hidden="false" customHeight="false" outlineLevel="0" collapsed="false">
      <c r="E246" s="23"/>
      <c r="H246" s="0"/>
    </row>
    <row r="247" s="9" customFormat="true" ht="17" hidden="false" customHeight="false" outlineLevel="0" collapsed="false">
      <c r="E247" s="23"/>
      <c r="H247" s="0"/>
    </row>
    <row r="248" s="9" customFormat="true" ht="17" hidden="false" customHeight="false" outlineLevel="0" collapsed="false">
      <c r="E248" s="23"/>
      <c r="H248" s="0"/>
    </row>
    <row r="249" s="9" customFormat="true" ht="17" hidden="false" customHeight="false" outlineLevel="0" collapsed="false">
      <c r="E249" s="23"/>
      <c r="H249" s="0"/>
    </row>
    <row r="250" s="9" customFormat="true" ht="17" hidden="false" customHeight="false" outlineLevel="0" collapsed="false">
      <c r="E250" s="23"/>
      <c r="H250" s="0"/>
    </row>
    <row r="251" s="9" customFormat="true" ht="17" hidden="false" customHeight="false" outlineLevel="0" collapsed="false">
      <c r="E251" s="23"/>
      <c r="H251" s="0"/>
    </row>
    <row r="252" s="9" customFormat="true" ht="17" hidden="false" customHeight="false" outlineLevel="0" collapsed="false">
      <c r="E252" s="23"/>
      <c r="H252" s="0"/>
    </row>
    <row r="253" s="9" customFormat="true" ht="17" hidden="false" customHeight="false" outlineLevel="0" collapsed="false">
      <c r="E253" s="23"/>
      <c r="H253" s="0"/>
    </row>
    <row r="254" s="9" customFormat="true" ht="17" hidden="false" customHeight="false" outlineLevel="0" collapsed="false">
      <c r="E254" s="23"/>
      <c r="H254" s="0"/>
    </row>
    <row r="255" s="9" customFormat="true" ht="17" hidden="false" customHeight="false" outlineLevel="0" collapsed="false">
      <c r="E255" s="23"/>
      <c r="H255" s="0"/>
    </row>
    <row r="256" s="9" customFormat="true" ht="17" hidden="false" customHeight="false" outlineLevel="0" collapsed="false">
      <c r="E256" s="23"/>
      <c r="H256" s="0"/>
    </row>
    <row r="257" s="9" customFormat="true" ht="17" hidden="false" customHeight="false" outlineLevel="0" collapsed="false">
      <c r="E257" s="23"/>
      <c r="H257" s="0"/>
    </row>
    <row r="258" s="9" customFormat="true" ht="17" hidden="false" customHeight="false" outlineLevel="0" collapsed="false">
      <c r="E258" s="23"/>
      <c r="H258" s="0"/>
    </row>
    <row r="259" s="9" customFormat="true" ht="17" hidden="false" customHeight="false" outlineLevel="0" collapsed="false">
      <c r="E259" s="23"/>
      <c r="H259" s="0"/>
    </row>
    <row r="260" s="9" customFormat="true" ht="17" hidden="false" customHeight="false" outlineLevel="0" collapsed="false">
      <c r="E260" s="23"/>
      <c r="H260" s="0"/>
    </row>
    <row r="261" s="9" customFormat="true" ht="17" hidden="false" customHeight="false" outlineLevel="0" collapsed="false">
      <c r="E261" s="23"/>
      <c r="H261" s="0"/>
    </row>
    <row r="262" s="9" customFormat="true" ht="17" hidden="false" customHeight="false" outlineLevel="0" collapsed="false">
      <c r="E262" s="23"/>
      <c r="H262" s="0"/>
    </row>
    <row r="263" s="9" customFormat="true" ht="17" hidden="false" customHeight="false" outlineLevel="0" collapsed="false">
      <c r="E263" s="23"/>
      <c r="H263" s="0"/>
    </row>
    <row r="264" s="9" customFormat="true" ht="17" hidden="false" customHeight="false" outlineLevel="0" collapsed="false">
      <c r="E264" s="23"/>
      <c r="H264" s="0"/>
    </row>
    <row r="265" s="9" customFormat="true" ht="17" hidden="false" customHeight="false" outlineLevel="0" collapsed="false">
      <c r="E265" s="23"/>
      <c r="H265" s="0"/>
    </row>
    <row r="266" s="9" customFormat="true" ht="17" hidden="false" customHeight="false" outlineLevel="0" collapsed="false">
      <c r="E266" s="23"/>
      <c r="H266" s="0"/>
    </row>
    <row r="267" s="9" customFormat="true" ht="17" hidden="false" customHeight="false" outlineLevel="0" collapsed="false">
      <c r="E267" s="23"/>
      <c r="H267" s="0"/>
    </row>
    <row r="268" s="9" customFormat="true" ht="17" hidden="false" customHeight="false" outlineLevel="0" collapsed="false">
      <c r="E268" s="23"/>
      <c r="H268" s="0"/>
    </row>
    <row r="269" s="9" customFormat="true" ht="17" hidden="false" customHeight="false" outlineLevel="0" collapsed="false">
      <c r="E269" s="23"/>
      <c r="H269" s="0"/>
    </row>
    <row r="270" s="9" customFormat="true" ht="17" hidden="false" customHeight="false" outlineLevel="0" collapsed="false">
      <c r="E270" s="23"/>
      <c r="H270" s="0"/>
    </row>
    <row r="271" s="9" customFormat="true" ht="17" hidden="false" customHeight="false" outlineLevel="0" collapsed="false">
      <c r="E271" s="23"/>
      <c r="H271" s="0"/>
    </row>
    <row r="272" s="9" customFormat="true" ht="17" hidden="false" customHeight="false" outlineLevel="0" collapsed="false">
      <c r="E272" s="23"/>
      <c r="H272" s="0"/>
    </row>
    <row r="273" s="9" customFormat="true" ht="17" hidden="false" customHeight="false" outlineLevel="0" collapsed="false">
      <c r="E273" s="23"/>
      <c r="H273" s="0"/>
    </row>
    <row r="274" s="9" customFormat="true" ht="17" hidden="false" customHeight="false" outlineLevel="0" collapsed="false">
      <c r="E274" s="23"/>
      <c r="H274" s="0"/>
    </row>
    <row r="275" s="9" customFormat="true" ht="17" hidden="false" customHeight="false" outlineLevel="0" collapsed="false">
      <c r="E275" s="23"/>
      <c r="H275" s="0"/>
    </row>
    <row r="276" s="9" customFormat="true" ht="17" hidden="false" customHeight="false" outlineLevel="0" collapsed="false">
      <c r="E276" s="23"/>
      <c r="H276" s="0"/>
    </row>
    <row r="277" s="9" customFormat="true" ht="17" hidden="false" customHeight="false" outlineLevel="0" collapsed="false">
      <c r="E277" s="23"/>
      <c r="H277" s="0"/>
    </row>
    <row r="278" s="9" customFormat="true" ht="17" hidden="false" customHeight="false" outlineLevel="0" collapsed="false">
      <c r="E278" s="23"/>
      <c r="H278" s="0"/>
    </row>
    <row r="279" s="9" customFormat="true" ht="17" hidden="false" customHeight="false" outlineLevel="0" collapsed="false">
      <c r="E279" s="23"/>
      <c r="H279" s="0"/>
    </row>
    <row r="280" s="9" customFormat="true" ht="17" hidden="false" customHeight="false" outlineLevel="0" collapsed="false">
      <c r="E280" s="23"/>
      <c r="H280" s="0"/>
    </row>
    <row r="281" s="9" customFormat="true" ht="17" hidden="false" customHeight="false" outlineLevel="0" collapsed="false">
      <c r="E281" s="23"/>
      <c r="H281" s="0"/>
    </row>
    <row r="282" s="9" customFormat="true" ht="17" hidden="false" customHeight="false" outlineLevel="0" collapsed="false">
      <c r="E282" s="23"/>
      <c r="H282" s="0"/>
    </row>
    <row r="283" s="9" customFormat="true" ht="17" hidden="false" customHeight="false" outlineLevel="0" collapsed="false">
      <c r="E283" s="23"/>
      <c r="H283" s="0"/>
    </row>
    <row r="284" s="9" customFormat="true" ht="17" hidden="false" customHeight="false" outlineLevel="0" collapsed="false">
      <c r="E284" s="23"/>
      <c r="H284" s="0"/>
    </row>
    <row r="285" s="9" customFormat="true" ht="17" hidden="false" customHeight="false" outlineLevel="0" collapsed="false">
      <c r="E285" s="23"/>
      <c r="H285" s="0"/>
    </row>
    <row r="286" s="9" customFormat="true" ht="17" hidden="false" customHeight="false" outlineLevel="0" collapsed="false">
      <c r="E286" s="23"/>
      <c r="H286" s="0"/>
    </row>
    <row r="287" s="9" customFormat="true" ht="17" hidden="false" customHeight="false" outlineLevel="0" collapsed="false">
      <c r="E287" s="23"/>
      <c r="H287" s="0"/>
    </row>
    <row r="288" s="9" customFormat="true" ht="17" hidden="false" customHeight="false" outlineLevel="0" collapsed="false">
      <c r="E288" s="23"/>
      <c r="H288" s="0"/>
    </row>
    <row r="289" s="9" customFormat="true" ht="17" hidden="false" customHeight="false" outlineLevel="0" collapsed="false">
      <c r="E289" s="23"/>
      <c r="H289" s="0"/>
    </row>
    <row r="290" s="9" customFormat="true" ht="17" hidden="false" customHeight="false" outlineLevel="0" collapsed="false">
      <c r="E290" s="23"/>
      <c r="H290" s="0"/>
    </row>
    <row r="291" s="9" customFormat="true" ht="17" hidden="false" customHeight="false" outlineLevel="0" collapsed="false">
      <c r="E291" s="23"/>
      <c r="H291" s="0"/>
    </row>
    <row r="292" s="9" customFormat="true" ht="17" hidden="false" customHeight="false" outlineLevel="0" collapsed="false">
      <c r="E292" s="23"/>
      <c r="H292" s="0"/>
    </row>
    <row r="293" s="9" customFormat="true" ht="17" hidden="false" customHeight="false" outlineLevel="0" collapsed="false">
      <c r="E293" s="23"/>
      <c r="H293" s="0"/>
    </row>
    <row r="294" s="9" customFormat="true" ht="17" hidden="false" customHeight="false" outlineLevel="0" collapsed="false">
      <c r="E294" s="23"/>
      <c r="H294" s="0"/>
    </row>
    <row r="295" s="9" customFormat="true" ht="17" hidden="false" customHeight="false" outlineLevel="0" collapsed="false">
      <c r="E295" s="23"/>
      <c r="H295" s="0"/>
    </row>
    <row r="296" s="9" customFormat="true" ht="17" hidden="false" customHeight="false" outlineLevel="0" collapsed="false">
      <c r="E296" s="23"/>
      <c r="H296" s="0"/>
    </row>
    <row r="297" s="9" customFormat="true" ht="17" hidden="false" customHeight="false" outlineLevel="0" collapsed="false">
      <c r="E297" s="23"/>
      <c r="H297" s="0"/>
    </row>
    <row r="298" s="9" customFormat="true" ht="17" hidden="false" customHeight="false" outlineLevel="0" collapsed="false">
      <c r="E298" s="23"/>
      <c r="H298" s="0"/>
    </row>
    <row r="299" s="9" customFormat="true" ht="17" hidden="false" customHeight="false" outlineLevel="0" collapsed="false">
      <c r="E299" s="23"/>
      <c r="H299" s="0"/>
    </row>
    <row r="300" s="9" customFormat="true" ht="17" hidden="false" customHeight="false" outlineLevel="0" collapsed="false">
      <c r="E300" s="23"/>
      <c r="H300" s="0"/>
    </row>
    <row r="301" s="9" customFormat="true" ht="17" hidden="false" customHeight="false" outlineLevel="0" collapsed="false">
      <c r="E301" s="23"/>
      <c r="H301" s="0"/>
    </row>
    <row r="302" s="9" customFormat="true" ht="17" hidden="false" customHeight="false" outlineLevel="0" collapsed="false">
      <c r="E302" s="23"/>
      <c r="H302" s="0"/>
    </row>
    <row r="303" s="9" customFormat="true" ht="17" hidden="false" customHeight="false" outlineLevel="0" collapsed="false">
      <c r="E303" s="23"/>
      <c r="H303" s="0"/>
    </row>
    <row r="304" s="9" customFormat="true" ht="17" hidden="false" customHeight="false" outlineLevel="0" collapsed="false">
      <c r="E304" s="23"/>
      <c r="H304" s="0"/>
    </row>
    <row r="305" s="9" customFormat="true" ht="17" hidden="false" customHeight="false" outlineLevel="0" collapsed="false">
      <c r="E305" s="23"/>
      <c r="H305" s="0"/>
    </row>
    <row r="306" s="9" customFormat="true" ht="17" hidden="false" customHeight="false" outlineLevel="0" collapsed="false">
      <c r="E306" s="23"/>
      <c r="H306" s="0"/>
    </row>
    <row r="307" s="9" customFormat="true" ht="17" hidden="false" customHeight="false" outlineLevel="0" collapsed="false">
      <c r="E307" s="23"/>
      <c r="H307" s="0"/>
    </row>
    <row r="308" s="9" customFormat="true" ht="17" hidden="false" customHeight="false" outlineLevel="0" collapsed="false">
      <c r="E308" s="23"/>
      <c r="H308" s="0"/>
    </row>
    <row r="309" s="9" customFormat="true" ht="17" hidden="false" customHeight="false" outlineLevel="0" collapsed="false">
      <c r="E309" s="23"/>
      <c r="H309" s="0"/>
    </row>
    <row r="310" s="9" customFormat="true" ht="17" hidden="false" customHeight="false" outlineLevel="0" collapsed="false">
      <c r="E310" s="23"/>
      <c r="H310" s="0"/>
    </row>
    <row r="311" s="9" customFormat="true" ht="17" hidden="false" customHeight="false" outlineLevel="0" collapsed="false">
      <c r="E311" s="23"/>
      <c r="H311" s="0"/>
    </row>
    <row r="312" s="9" customFormat="true" ht="17" hidden="false" customHeight="false" outlineLevel="0" collapsed="false">
      <c r="E312" s="23"/>
      <c r="H312" s="0"/>
    </row>
    <row r="313" s="9" customFormat="true" ht="17" hidden="false" customHeight="false" outlineLevel="0" collapsed="false">
      <c r="E313" s="23"/>
      <c r="H313" s="0"/>
    </row>
    <row r="314" s="9" customFormat="true" ht="17" hidden="false" customHeight="false" outlineLevel="0" collapsed="false">
      <c r="E314" s="23"/>
      <c r="H314" s="0"/>
    </row>
    <row r="315" s="9" customFormat="true" ht="17" hidden="false" customHeight="false" outlineLevel="0" collapsed="false">
      <c r="E315" s="23"/>
      <c r="H315" s="0"/>
    </row>
    <row r="316" s="9" customFormat="true" ht="17" hidden="false" customHeight="false" outlineLevel="0" collapsed="false">
      <c r="E316" s="23"/>
      <c r="H316" s="0"/>
    </row>
    <row r="317" s="9" customFormat="true" ht="17" hidden="false" customHeight="false" outlineLevel="0" collapsed="false">
      <c r="E317" s="23"/>
      <c r="H317" s="0"/>
    </row>
    <row r="318" s="9" customFormat="true" ht="17" hidden="false" customHeight="false" outlineLevel="0" collapsed="false">
      <c r="E318" s="23"/>
      <c r="H318" s="0"/>
    </row>
    <row r="319" s="9" customFormat="true" ht="17" hidden="false" customHeight="false" outlineLevel="0" collapsed="false">
      <c r="E319" s="23"/>
      <c r="H319" s="0"/>
    </row>
    <row r="320" s="9" customFormat="true" ht="17" hidden="false" customHeight="false" outlineLevel="0" collapsed="false">
      <c r="E320" s="23"/>
      <c r="H320" s="0"/>
    </row>
    <row r="321" s="9" customFormat="true" ht="17" hidden="false" customHeight="false" outlineLevel="0" collapsed="false">
      <c r="E321" s="23"/>
      <c r="H321" s="0"/>
    </row>
    <row r="322" s="9" customFormat="true" ht="17" hidden="false" customHeight="false" outlineLevel="0" collapsed="false">
      <c r="E322" s="23"/>
      <c r="H322" s="0"/>
    </row>
    <row r="323" s="9" customFormat="true" ht="17" hidden="false" customHeight="false" outlineLevel="0" collapsed="false">
      <c r="E323" s="23"/>
      <c r="H323" s="0"/>
    </row>
    <row r="324" s="9" customFormat="true" ht="17" hidden="false" customHeight="false" outlineLevel="0" collapsed="false">
      <c r="E324" s="23"/>
      <c r="H324" s="0"/>
    </row>
    <row r="325" s="9" customFormat="true" ht="17" hidden="false" customHeight="false" outlineLevel="0" collapsed="false">
      <c r="E325" s="23"/>
      <c r="H325" s="0"/>
    </row>
    <row r="326" s="9" customFormat="true" ht="17" hidden="false" customHeight="false" outlineLevel="0" collapsed="false">
      <c r="E326" s="23"/>
      <c r="H326" s="0"/>
    </row>
    <row r="327" s="9" customFormat="true" ht="17" hidden="false" customHeight="false" outlineLevel="0" collapsed="false">
      <c r="E327" s="23"/>
      <c r="H327" s="0"/>
    </row>
    <row r="328" s="9" customFormat="true" ht="17" hidden="false" customHeight="false" outlineLevel="0" collapsed="false">
      <c r="E328" s="23"/>
      <c r="H328" s="0"/>
    </row>
    <row r="329" s="9" customFormat="true" ht="17" hidden="false" customHeight="false" outlineLevel="0" collapsed="false">
      <c r="E329" s="23"/>
      <c r="H329" s="0"/>
    </row>
    <row r="330" s="9" customFormat="true" ht="17" hidden="false" customHeight="false" outlineLevel="0" collapsed="false">
      <c r="E330" s="23"/>
      <c r="H330" s="0"/>
    </row>
    <row r="331" s="9" customFormat="true" ht="17" hidden="false" customHeight="false" outlineLevel="0" collapsed="false">
      <c r="E331" s="23"/>
      <c r="H331" s="0"/>
    </row>
    <row r="332" s="9" customFormat="true" ht="17" hidden="false" customHeight="false" outlineLevel="0" collapsed="false">
      <c r="E332" s="23"/>
      <c r="H332" s="0"/>
    </row>
    <row r="333" s="9" customFormat="true" ht="17" hidden="false" customHeight="false" outlineLevel="0" collapsed="false">
      <c r="E333" s="23"/>
      <c r="H333" s="0"/>
    </row>
    <row r="334" s="9" customFormat="true" ht="17" hidden="false" customHeight="false" outlineLevel="0" collapsed="false">
      <c r="E334" s="23"/>
      <c r="H334" s="0"/>
    </row>
    <row r="335" s="9" customFormat="true" ht="17" hidden="false" customHeight="false" outlineLevel="0" collapsed="false">
      <c r="E335" s="23"/>
      <c r="H335" s="0"/>
    </row>
    <row r="336" s="9" customFormat="true" ht="17" hidden="false" customHeight="false" outlineLevel="0" collapsed="false">
      <c r="E336" s="23"/>
      <c r="H336" s="0"/>
    </row>
    <row r="337" s="9" customFormat="true" ht="17" hidden="false" customHeight="false" outlineLevel="0" collapsed="false">
      <c r="E337" s="23"/>
      <c r="H337" s="0"/>
    </row>
    <row r="338" s="9" customFormat="true" ht="17" hidden="false" customHeight="false" outlineLevel="0" collapsed="false">
      <c r="E338" s="23"/>
      <c r="H338" s="0"/>
    </row>
    <row r="339" s="9" customFormat="true" ht="17" hidden="false" customHeight="false" outlineLevel="0" collapsed="false">
      <c r="E339" s="23"/>
      <c r="H339" s="0"/>
    </row>
    <row r="340" s="9" customFormat="true" ht="17" hidden="false" customHeight="false" outlineLevel="0" collapsed="false">
      <c r="E340" s="23"/>
      <c r="H340" s="0"/>
    </row>
    <row r="341" s="9" customFormat="true" ht="17" hidden="false" customHeight="false" outlineLevel="0" collapsed="false">
      <c r="E341" s="23"/>
      <c r="H341" s="0"/>
    </row>
    <row r="342" s="9" customFormat="true" ht="17" hidden="false" customHeight="false" outlineLevel="0" collapsed="false">
      <c r="E342" s="23"/>
      <c r="H342" s="0"/>
    </row>
    <row r="343" s="9" customFormat="true" ht="17" hidden="false" customHeight="false" outlineLevel="0" collapsed="false">
      <c r="E343" s="23"/>
      <c r="H343" s="0"/>
    </row>
    <row r="344" s="9" customFormat="true" ht="17" hidden="false" customHeight="false" outlineLevel="0" collapsed="false">
      <c r="E344" s="23"/>
      <c r="H344" s="0"/>
    </row>
    <row r="345" s="9" customFormat="true" ht="17" hidden="false" customHeight="false" outlineLevel="0" collapsed="false">
      <c r="E345" s="23"/>
      <c r="H345" s="0"/>
    </row>
    <row r="346" s="9" customFormat="true" ht="17" hidden="false" customHeight="false" outlineLevel="0" collapsed="false">
      <c r="E346" s="23"/>
      <c r="H346" s="0"/>
    </row>
    <row r="347" s="9" customFormat="true" ht="17" hidden="false" customHeight="false" outlineLevel="0" collapsed="false">
      <c r="E347" s="23"/>
      <c r="H347" s="0"/>
    </row>
    <row r="348" s="9" customFormat="true" ht="17" hidden="false" customHeight="false" outlineLevel="0" collapsed="false">
      <c r="E348" s="23"/>
      <c r="H348" s="0"/>
    </row>
    <row r="349" s="9" customFormat="true" ht="17" hidden="false" customHeight="false" outlineLevel="0" collapsed="false">
      <c r="E349" s="23"/>
      <c r="H349" s="0"/>
    </row>
    <row r="350" s="9" customFormat="true" ht="17" hidden="false" customHeight="false" outlineLevel="0" collapsed="false">
      <c r="E350" s="23"/>
      <c r="H350" s="0"/>
    </row>
    <row r="351" s="9" customFormat="true" ht="17" hidden="false" customHeight="false" outlineLevel="0" collapsed="false">
      <c r="E351" s="23"/>
      <c r="H351" s="0"/>
    </row>
    <row r="352" s="9" customFormat="true" ht="17" hidden="false" customHeight="false" outlineLevel="0" collapsed="false">
      <c r="E352" s="23"/>
      <c r="H352" s="0"/>
    </row>
    <row r="353" s="9" customFormat="true" ht="17" hidden="false" customHeight="false" outlineLevel="0" collapsed="false">
      <c r="E353" s="23"/>
      <c r="H353" s="0"/>
    </row>
    <row r="354" s="9" customFormat="true" ht="17" hidden="false" customHeight="false" outlineLevel="0" collapsed="false">
      <c r="E354" s="23"/>
      <c r="H354" s="0"/>
    </row>
    <row r="355" s="9" customFormat="true" ht="17" hidden="false" customHeight="false" outlineLevel="0" collapsed="false">
      <c r="E355" s="23"/>
      <c r="H355" s="0"/>
    </row>
    <row r="356" s="9" customFormat="true" ht="17" hidden="false" customHeight="false" outlineLevel="0" collapsed="false">
      <c r="E356" s="23"/>
      <c r="H356" s="0"/>
    </row>
    <row r="357" s="9" customFormat="true" ht="17" hidden="false" customHeight="false" outlineLevel="0" collapsed="false">
      <c r="E357" s="23"/>
      <c r="H357" s="0"/>
    </row>
    <row r="358" s="9" customFormat="true" ht="17" hidden="false" customHeight="false" outlineLevel="0" collapsed="false">
      <c r="E358" s="23"/>
      <c r="H358" s="0"/>
    </row>
    <row r="359" s="9" customFormat="true" ht="17" hidden="false" customHeight="false" outlineLevel="0" collapsed="false">
      <c r="E359" s="23"/>
      <c r="H359" s="0"/>
    </row>
    <row r="360" s="9" customFormat="true" ht="17" hidden="false" customHeight="false" outlineLevel="0" collapsed="false">
      <c r="E360" s="23"/>
      <c r="H360" s="0"/>
    </row>
    <row r="361" s="9" customFormat="true" ht="17" hidden="false" customHeight="false" outlineLevel="0" collapsed="false">
      <c r="E361" s="23"/>
      <c r="H361" s="0"/>
    </row>
    <row r="362" s="9" customFormat="true" ht="17" hidden="false" customHeight="false" outlineLevel="0" collapsed="false">
      <c r="E362" s="23"/>
      <c r="H362" s="0"/>
    </row>
    <row r="363" s="9" customFormat="true" ht="17" hidden="false" customHeight="false" outlineLevel="0" collapsed="false">
      <c r="E363" s="23"/>
      <c r="H363" s="0"/>
    </row>
    <row r="364" s="9" customFormat="true" ht="17" hidden="false" customHeight="false" outlineLevel="0" collapsed="false">
      <c r="E364" s="23"/>
      <c r="H364" s="0"/>
    </row>
    <row r="365" s="9" customFormat="true" ht="17" hidden="false" customHeight="false" outlineLevel="0" collapsed="false">
      <c r="E365" s="23"/>
      <c r="H365" s="0"/>
    </row>
    <row r="366" s="9" customFormat="true" ht="17" hidden="false" customHeight="false" outlineLevel="0" collapsed="false">
      <c r="E366" s="23"/>
      <c r="H366" s="0"/>
    </row>
    <row r="367" s="9" customFormat="true" ht="17" hidden="false" customHeight="false" outlineLevel="0" collapsed="false">
      <c r="E367" s="23"/>
      <c r="H367" s="0"/>
    </row>
    <row r="368" s="9" customFormat="true" ht="17" hidden="false" customHeight="false" outlineLevel="0" collapsed="false">
      <c r="E368" s="23"/>
      <c r="H368" s="0"/>
    </row>
    <row r="369" s="9" customFormat="true" ht="17" hidden="false" customHeight="false" outlineLevel="0" collapsed="false">
      <c r="E369" s="23"/>
      <c r="H369" s="0"/>
    </row>
    <row r="370" s="9" customFormat="true" ht="17" hidden="false" customHeight="false" outlineLevel="0" collapsed="false">
      <c r="E370" s="23"/>
      <c r="H370" s="0"/>
    </row>
    <row r="371" s="9" customFormat="true" ht="17" hidden="false" customHeight="false" outlineLevel="0" collapsed="false">
      <c r="E371" s="23"/>
      <c r="H371" s="0"/>
    </row>
    <row r="372" s="9" customFormat="true" ht="17" hidden="false" customHeight="false" outlineLevel="0" collapsed="false">
      <c r="E372" s="23"/>
      <c r="H372" s="0"/>
    </row>
    <row r="373" s="9" customFormat="true" ht="17" hidden="false" customHeight="false" outlineLevel="0" collapsed="false">
      <c r="E373" s="23"/>
      <c r="H373" s="0"/>
    </row>
    <row r="374" s="9" customFormat="true" ht="17" hidden="false" customHeight="false" outlineLevel="0" collapsed="false">
      <c r="E374" s="23"/>
      <c r="H374" s="0"/>
    </row>
    <row r="375" s="9" customFormat="true" ht="17" hidden="false" customHeight="false" outlineLevel="0" collapsed="false">
      <c r="E375" s="23"/>
      <c r="H375" s="0"/>
    </row>
    <row r="376" s="9" customFormat="true" ht="17" hidden="false" customHeight="false" outlineLevel="0" collapsed="false">
      <c r="E376" s="23"/>
      <c r="H376" s="0"/>
    </row>
    <row r="377" s="9" customFormat="true" ht="17" hidden="false" customHeight="false" outlineLevel="0" collapsed="false">
      <c r="E377" s="23"/>
      <c r="H377" s="0"/>
    </row>
    <row r="378" s="9" customFormat="true" ht="17" hidden="false" customHeight="false" outlineLevel="0" collapsed="false">
      <c r="E378" s="23"/>
      <c r="H378" s="0"/>
    </row>
    <row r="379" s="9" customFormat="true" ht="17" hidden="false" customHeight="false" outlineLevel="0" collapsed="false">
      <c r="E379" s="23"/>
      <c r="H379" s="0"/>
    </row>
    <row r="380" s="9" customFormat="true" ht="17" hidden="false" customHeight="false" outlineLevel="0" collapsed="false">
      <c r="E380" s="23"/>
      <c r="H380" s="0"/>
    </row>
    <row r="381" s="9" customFormat="true" ht="17" hidden="false" customHeight="false" outlineLevel="0" collapsed="false">
      <c r="E381" s="23"/>
      <c r="H381" s="0"/>
    </row>
    <row r="382" s="9" customFormat="true" ht="17" hidden="false" customHeight="false" outlineLevel="0" collapsed="false">
      <c r="E382" s="23"/>
      <c r="H382" s="0"/>
    </row>
    <row r="383" s="9" customFormat="true" ht="17" hidden="false" customHeight="false" outlineLevel="0" collapsed="false">
      <c r="E383" s="23"/>
      <c r="H383" s="0"/>
    </row>
    <row r="384" s="9" customFormat="true" ht="17" hidden="false" customHeight="false" outlineLevel="0" collapsed="false">
      <c r="E384" s="23"/>
      <c r="H384" s="0"/>
    </row>
    <row r="385" s="9" customFormat="true" ht="17" hidden="false" customHeight="false" outlineLevel="0" collapsed="false">
      <c r="E385" s="23"/>
      <c r="H385" s="0"/>
    </row>
    <row r="386" s="9" customFormat="true" ht="17" hidden="false" customHeight="false" outlineLevel="0" collapsed="false">
      <c r="E386" s="23"/>
      <c r="H386" s="0"/>
    </row>
    <row r="387" s="9" customFormat="true" ht="17" hidden="false" customHeight="false" outlineLevel="0" collapsed="false">
      <c r="E387" s="23"/>
      <c r="H387" s="0"/>
    </row>
    <row r="388" s="9" customFormat="true" ht="17" hidden="false" customHeight="false" outlineLevel="0" collapsed="false">
      <c r="E388" s="23"/>
      <c r="H388" s="0"/>
    </row>
    <row r="389" s="9" customFormat="true" ht="17" hidden="false" customHeight="false" outlineLevel="0" collapsed="false">
      <c r="E389" s="23"/>
      <c r="H389" s="0"/>
    </row>
    <row r="390" s="9" customFormat="true" ht="17" hidden="false" customHeight="false" outlineLevel="0" collapsed="false">
      <c r="E390" s="23"/>
      <c r="H390" s="0"/>
    </row>
    <row r="391" s="9" customFormat="true" ht="17" hidden="false" customHeight="false" outlineLevel="0" collapsed="false">
      <c r="E391" s="23"/>
      <c r="H391" s="0"/>
    </row>
    <row r="392" s="9" customFormat="true" ht="17" hidden="false" customHeight="false" outlineLevel="0" collapsed="false">
      <c r="E392" s="23"/>
      <c r="H392" s="0"/>
    </row>
    <row r="393" s="9" customFormat="true" ht="17" hidden="false" customHeight="false" outlineLevel="0" collapsed="false">
      <c r="E393" s="23"/>
      <c r="H393" s="0"/>
    </row>
    <row r="394" s="9" customFormat="true" ht="17" hidden="false" customHeight="false" outlineLevel="0" collapsed="false">
      <c r="E394" s="23"/>
      <c r="H394" s="0"/>
    </row>
    <row r="395" s="9" customFormat="true" ht="17" hidden="false" customHeight="false" outlineLevel="0" collapsed="false">
      <c r="E395" s="23"/>
      <c r="H395" s="0"/>
    </row>
    <row r="396" s="9" customFormat="true" ht="17" hidden="false" customHeight="false" outlineLevel="0" collapsed="false">
      <c r="E396" s="23"/>
      <c r="H396" s="0"/>
    </row>
    <row r="397" s="9" customFormat="true" ht="17" hidden="false" customHeight="false" outlineLevel="0" collapsed="false">
      <c r="E397" s="23"/>
      <c r="H397" s="0"/>
    </row>
    <row r="398" s="9" customFormat="true" ht="17" hidden="false" customHeight="false" outlineLevel="0" collapsed="false">
      <c r="E398" s="23"/>
      <c r="H398" s="0"/>
    </row>
    <row r="399" s="9" customFormat="true" ht="17" hidden="false" customHeight="false" outlineLevel="0" collapsed="false">
      <c r="E399" s="23"/>
      <c r="H399" s="0"/>
    </row>
    <row r="400" s="9" customFormat="true" ht="17" hidden="false" customHeight="false" outlineLevel="0" collapsed="false">
      <c r="E400" s="23"/>
      <c r="H400" s="0"/>
    </row>
    <row r="401" s="9" customFormat="true" ht="17" hidden="false" customHeight="false" outlineLevel="0" collapsed="false">
      <c r="E401" s="23"/>
      <c r="H401" s="0"/>
    </row>
    <row r="402" s="9" customFormat="true" ht="17" hidden="false" customHeight="false" outlineLevel="0" collapsed="false">
      <c r="E402" s="23"/>
      <c r="H402" s="0"/>
    </row>
    <row r="403" s="9" customFormat="true" ht="17" hidden="false" customHeight="false" outlineLevel="0" collapsed="false">
      <c r="E403" s="23"/>
      <c r="H403" s="0"/>
    </row>
    <row r="404" s="9" customFormat="true" ht="17" hidden="false" customHeight="false" outlineLevel="0" collapsed="false">
      <c r="E404" s="23"/>
      <c r="H404" s="0"/>
    </row>
    <row r="405" s="9" customFormat="true" ht="17" hidden="false" customHeight="false" outlineLevel="0" collapsed="false">
      <c r="E405" s="23"/>
      <c r="H405" s="0"/>
    </row>
    <row r="406" s="9" customFormat="true" ht="17" hidden="false" customHeight="false" outlineLevel="0" collapsed="false">
      <c r="E406" s="23"/>
      <c r="H406" s="0"/>
    </row>
    <row r="407" s="9" customFormat="true" ht="17" hidden="false" customHeight="false" outlineLevel="0" collapsed="false">
      <c r="E407" s="23"/>
      <c r="H407" s="0"/>
    </row>
    <row r="408" s="9" customFormat="true" ht="17" hidden="false" customHeight="false" outlineLevel="0" collapsed="false">
      <c r="E408" s="23"/>
      <c r="H408" s="0"/>
    </row>
    <row r="409" s="9" customFormat="true" ht="17" hidden="false" customHeight="false" outlineLevel="0" collapsed="false">
      <c r="E409" s="23"/>
      <c r="H409" s="0"/>
    </row>
    <row r="410" s="9" customFormat="true" ht="17" hidden="false" customHeight="false" outlineLevel="0" collapsed="false">
      <c r="E410" s="23"/>
      <c r="H410" s="0"/>
    </row>
    <row r="411" s="9" customFormat="true" ht="17" hidden="false" customHeight="false" outlineLevel="0" collapsed="false">
      <c r="E411" s="23"/>
      <c r="H411" s="0"/>
    </row>
    <row r="412" s="9" customFormat="true" ht="17" hidden="false" customHeight="false" outlineLevel="0" collapsed="false">
      <c r="E412" s="23"/>
      <c r="H412" s="0"/>
    </row>
    <row r="413" s="9" customFormat="true" ht="17" hidden="false" customHeight="false" outlineLevel="0" collapsed="false">
      <c r="E413" s="23"/>
      <c r="H413" s="0"/>
    </row>
    <row r="414" s="9" customFormat="true" ht="17" hidden="false" customHeight="false" outlineLevel="0" collapsed="false">
      <c r="E414" s="23"/>
      <c r="H414" s="0"/>
    </row>
    <row r="415" s="9" customFormat="true" ht="17" hidden="false" customHeight="false" outlineLevel="0" collapsed="false">
      <c r="E415" s="23"/>
      <c r="H415" s="0"/>
    </row>
    <row r="416" s="9" customFormat="true" ht="17" hidden="false" customHeight="false" outlineLevel="0" collapsed="false">
      <c r="E416" s="23"/>
      <c r="H416" s="0"/>
    </row>
    <row r="417" s="9" customFormat="true" ht="17" hidden="false" customHeight="false" outlineLevel="0" collapsed="false">
      <c r="E417" s="23"/>
      <c r="H417" s="0"/>
    </row>
    <row r="418" s="9" customFormat="true" ht="17" hidden="false" customHeight="false" outlineLevel="0" collapsed="false">
      <c r="E418" s="23"/>
      <c r="H418" s="0"/>
    </row>
    <row r="419" s="9" customFormat="true" ht="17" hidden="false" customHeight="false" outlineLevel="0" collapsed="false">
      <c r="E419" s="23"/>
      <c r="H419" s="0"/>
    </row>
    <row r="420" s="9" customFormat="true" ht="17" hidden="false" customHeight="false" outlineLevel="0" collapsed="false">
      <c r="E420" s="23"/>
      <c r="H420" s="0"/>
    </row>
    <row r="421" s="9" customFormat="true" ht="17" hidden="false" customHeight="false" outlineLevel="0" collapsed="false">
      <c r="E421" s="23"/>
      <c r="H421" s="0"/>
    </row>
    <row r="422" s="9" customFormat="true" ht="17" hidden="false" customHeight="false" outlineLevel="0" collapsed="false">
      <c r="E422" s="23"/>
      <c r="H422" s="0"/>
    </row>
    <row r="423" s="9" customFormat="true" ht="17" hidden="false" customHeight="false" outlineLevel="0" collapsed="false">
      <c r="E423" s="23"/>
      <c r="H423" s="0"/>
    </row>
    <row r="424" s="9" customFormat="true" ht="17" hidden="false" customHeight="false" outlineLevel="0" collapsed="false">
      <c r="E424" s="23"/>
      <c r="H424" s="0"/>
    </row>
    <row r="425" s="9" customFormat="true" ht="17" hidden="false" customHeight="false" outlineLevel="0" collapsed="false">
      <c r="E425" s="23"/>
      <c r="H425" s="0"/>
    </row>
    <row r="426" s="9" customFormat="true" ht="17" hidden="false" customHeight="false" outlineLevel="0" collapsed="false">
      <c r="E426" s="23"/>
      <c r="H426" s="0"/>
    </row>
    <row r="427" s="9" customFormat="true" ht="17" hidden="false" customHeight="false" outlineLevel="0" collapsed="false">
      <c r="E427" s="23"/>
      <c r="H427" s="0"/>
    </row>
    <row r="428" s="9" customFormat="true" ht="17" hidden="false" customHeight="false" outlineLevel="0" collapsed="false">
      <c r="E428" s="23"/>
      <c r="H428" s="0"/>
    </row>
    <row r="429" s="9" customFormat="true" ht="17" hidden="false" customHeight="false" outlineLevel="0" collapsed="false">
      <c r="E429" s="23"/>
      <c r="H429" s="0"/>
    </row>
    <row r="430" s="9" customFormat="true" ht="17" hidden="false" customHeight="false" outlineLevel="0" collapsed="false">
      <c r="E430" s="23"/>
      <c r="H430" s="0"/>
    </row>
    <row r="431" s="9" customFormat="true" ht="17" hidden="false" customHeight="false" outlineLevel="0" collapsed="false">
      <c r="E431" s="23"/>
      <c r="H431" s="0"/>
    </row>
    <row r="432" s="9" customFormat="true" ht="17" hidden="false" customHeight="false" outlineLevel="0" collapsed="false">
      <c r="E432" s="23"/>
      <c r="H432" s="0"/>
    </row>
    <row r="433" s="9" customFormat="true" ht="17" hidden="false" customHeight="false" outlineLevel="0" collapsed="false">
      <c r="E433" s="23"/>
      <c r="H433" s="0"/>
    </row>
    <row r="434" s="9" customFormat="true" ht="17" hidden="false" customHeight="false" outlineLevel="0" collapsed="false">
      <c r="E434" s="23"/>
      <c r="H434" s="0"/>
    </row>
    <row r="435" s="9" customFormat="true" ht="17" hidden="false" customHeight="false" outlineLevel="0" collapsed="false">
      <c r="E435" s="23"/>
      <c r="H435" s="0"/>
    </row>
    <row r="436" s="9" customFormat="true" ht="17" hidden="false" customHeight="false" outlineLevel="0" collapsed="false">
      <c r="E436" s="23"/>
      <c r="H436" s="0"/>
    </row>
    <row r="437" s="9" customFormat="true" ht="17" hidden="false" customHeight="false" outlineLevel="0" collapsed="false">
      <c r="E437" s="23"/>
      <c r="H437" s="0"/>
    </row>
    <row r="438" s="9" customFormat="true" ht="17" hidden="false" customHeight="false" outlineLevel="0" collapsed="false">
      <c r="E438" s="23"/>
      <c r="H438" s="0"/>
    </row>
    <row r="439" s="9" customFormat="true" ht="17" hidden="false" customHeight="false" outlineLevel="0" collapsed="false">
      <c r="E439" s="23"/>
      <c r="H439" s="0"/>
    </row>
    <row r="440" s="9" customFormat="true" ht="17" hidden="false" customHeight="false" outlineLevel="0" collapsed="false">
      <c r="E440" s="23"/>
      <c r="H440" s="0"/>
    </row>
    <row r="441" s="9" customFormat="true" ht="17" hidden="false" customHeight="false" outlineLevel="0" collapsed="false">
      <c r="E441" s="23"/>
      <c r="H441" s="0"/>
    </row>
    <row r="442" s="9" customFormat="true" ht="17" hidden="false" customHeight="false" outlineLevel="0" collapsed="false">
      <c r="E442" s="23"/>
      <c r="H442" s="0"/>
    </row>
    <row r="443" s="9" customFormat="true" ht="17" hidden="false" customHeight="false" outlineLevel="0" collapsed="false">
      <c r="E443" s="23"/>
      <c r="H443" s="0"/>
    </row>
    <row r="444" s="9" customFormat="true" ht="17" hidden="false" customHeight="false" outlineLevel="0" collapsed="false">
      <c r="E444" s="23"/>
      <c r="H444" s="0"/>
    </row>
    <row r="445" s="9" customFormat="true" ht="17" hidden="false" customHeight="false" outlineLevel="0" collapsed="false">
      <c r="E445" s="23"/>
      <c r="H445" s="0"/>
    </row>
    <row r="446" s="9" customFormat="true" ht="17" hidden="false" customHeight="false" outlineLevel="0" collapsed="false">
      <c r="E446" s="23"/>
      <c r="H446" s="0"/>
    </row>
    <row r="447" s="9" customFormat="true" ht="17" hidden="false" customHeight="false" outlineLevel="0" collapsed="false">
      <c r="E447" s="23"/>
      <c r="H447" s="0"/>
    </row>
    <row r="448" s="9" customFormat="true" ht="17" hidden="false" customHeight="false" outlineLevel="0" collapsed="false">
      <c r="E448" s="23"/>
      <c r="H448" s="0"/>
    </row>
    <row r="449" s="9" customFormat="true" ht="17" hidden="false" customHeight="false" outlineLevel="0" collapsed="false">
      <c r="E449" s="23"/>
      <c r="H449" s="0"/>
    </row>
    <row r="450" s="9" customFormat="true" ht="17" hidden="false" customHeight="false" outlineLevel="0" collapsed="false">
      <c r="E450" s="23"/>
      <c r="H450" s="0"/>
    </row>
    <row r="451" s="9" customFormat="true" ht="17" hidden="false" customHeight="false" outlineLevel="0" collapsed="false">
      <c r="E451" s="23"/>
      <c r="H451" s="0"/>
    </row>
    <row r="452" s="9" customFormat="true" ht="17" hidden="false" customHeight="false" outlineLevel="0" collapsed="false">
      <c r="E452" s="23"/>
      <c r="H452" s="0"/>
    </row>
    <row r="453" s="9" customFormat="true" ht="17" hidden="false" customHeight="false" outlineLevel="0" collapsed="false">
      <c r="E453" s="23"/>
      <c r="H453" s="0"/>
    </row>
    <row r="454" s="9" customFormat="true" ht="17" hidden="false" customHeight="false" outlineLevel="0" collapsed="false">
      <c r="E454" s="23"/>
      <c r="H454" s="0"/>
    </row>
    <row r="455" s="9" customFormat="true" ht="17" hidden="false" customHeight="false" outlineLevel="0" collapsed="false">
      <c r="E455" s="23"/>
      <c r="H455" s="0"/>
    </row>
    <row r="456" s="9" customFormat="true" ht="17" hidden="false" customHeight="false" outlineLevel="0" collapsed="false">
      <c r="E456" s="23"/>
      <c r="H456" s="0"/>
    </row>
    <row r="457" s="9" customFormat="true" ht="17" hidden="false" customHeight="false" outlineLevel="0" collapsed="false">
      <c r="E457" s="23"/>
      <c r="H457" s="0"/>
    </row>
    <row r="458" s="9" customFormat="true" ht="17" hidden="false" customHeight="false" outlineLevel="0" collapsed="false">
      <c r="E458" s="23"/>
      <c r="H458" s="0"/>
    </row>
    <row r="459" s="9" customFormat="true" ht="17" hidden="false" customHeight="false" outlineLevel="0" collapsed="false">
      <c r="E459" s="23"/>
      <c r="H459" s="0"/>
    </row>
    <row r="460" s="9" customFormat="true" ht="17" hidden="false" customHeight="false" outlineLevel="0" collapsed="false">
      <c r="E460" s="23"/>
      <c r="H460" s="0"/>
    </row>
    <row r="461" s="9" customFormat="true" ht="17" hidden="false" customHeight="false" outlineLevel="0" collapsed="false">
      <c r="E461" s="23"/>
      <c r="H461" s="0"/>
    </row>
    <row r="462" s="9" customFormat="true" ht="17" hidden="false" customHeight="false" outlineLevel="0" collapsed="false">
      <c r="E462" s="23"/>
      <c r="H462" s="0"/>
    </row>
    <row r="463" s="9" customFormat="true" ht="17" hidden="false" customHeight="false" outlineLevel="0" collapsed="false">
      <c r="E463" s="23"/>
      <c r="H463" s="0"/>
    </row>
    <row r="464" s="9" customFormat="true" ht="17" hidden="false" customHeight="false" outlineLevel="0" collapsed="false">
      <c r="E464" s="23"/>
      <c r="H464" s="0"/>
    </row>
    <row r="465" s="9" customFormat="true" ht="17" hidden="false" customHeight="false" outlineLevel="0" collapsed="false">
      <c r="E465" s="23"/>
      <c r="H465" s="0"/>
    </row>
    <row r="466" s="9" customFormat="true" ht="17" hidden="false" customHeight="false" outlineLevel="0" collapsed="false">
      <c r="E466" s="23"/>
      <c r="H466" s="0"/>
    </row>
    <row r="467" s="9" customFormat="true" ht="17" hidden="false" customHeight="false" outlineLevel="0" collapsed="false">
      <c r="E467" s="23"/>
      <c r="H467" s="0"/>
    </row>
    <row r="468" s="9" customFormat="true" ht="17" hidden="false" customHeight="false" outlineLevel="0" collapsed="false">
      <c r="E468" s="23"/>
      <c r="H468" s="0"/>
    </row>
    <row r="469" s="9" customFormat="true" ht="17" hidden="false" customHeight="false" outlineLevel="0" collapsed="false">
      <c r="E469" s="23"/>
      <c r="H469" s="0"/>
    </row>
    <row r="470" s="9" customFormat="true" ht="17" hidden="false" customHeight="false" outlineLevel="0" collapsed="false">
      <c r="E470" s="23"/>
      <c r="H470" s="0"/>
    </row>
    <row r="471" s="9" customFormat="true" ht="17" hidden="false" customHeight="false" outlineLevel="0" collapsed="false">
      <c r="E471" s="23"/>
      <c r="H471" s="0"/>
    </row>
    <row r="472" s="9" customFormat="true" ht="17" hidden="false" customHeight="false" outlineLevel="0" collapsed="false">
      <c r="E472" s="23"/>
      <c r="H472" s="0"/>
    </row>
    <row r="473" s="9" customFormat="true" ht="17" hidden="false" customHeight="false" outlineLevel="0" collapsed="false">
      <c r="E473" s="23"/>
      <c r="H473" s="0"/>
    </row>
    <row r="474" s="9" customFormat="true" ht="17" hidden="false" customHeight="false" outlineLevel="0" collapsed="false">
      <c r="E474" s="23"/>
      <c r="H474" s="0"/>
    </row>
    <row r="475" s="9" customFormat="true" ht="17" hidden="false" customHeight="false" outlineLevel="0" collapsed="false">
      <c r="E475" s="23"/>
      <c r="H475" s="0"/>
    </row>
    <row r="476" s="9" customFormat="true" ht="17" hidden="false" customHeight="false" outlineLevel="0" collapsed="false">
      <c r="E476" s="23"/>
      <c r="H476" s="0"/>
    </row>
    <row r="477" s="9" customFormat="true" ht="17" hidden="false" customHeight="false" outlineLevel="0" collapsed="false">
      <c r="E477" s="23"/>
      <c r="H477" s="0"/>
    </row>
    <row r="478" s="9" customFormat="true" ht="17" hidden="false" customHeight="false" outlineLevel="0" collapsed="false">
      <c r="E478" s="23"/>
      <c r="H478" s="0"/>
    </row>
    <row r="479" s="9" customFormat="true" ht="17" hidden="false" customHeight="false" outlineLevel="0" collapsed="false">
      <c r="E479" s="23"/>
      <c r="H479" s="0"/>
    </row>
    <row r="480" s="9" customFormat="true" ht="17" hidden="false" customHeight="false" outlineLevel="0" collapsed="false">
      <c r="E480" s="23"/>
      <c r="H480" s="0"/>
    </row>
    <row r="481" s="9" customFormat="true" ht="17" hidden="false" customHeight="false" outlineLevel="0" collapsed="false">
      <c r="E481" s="23"/>
      <c r="H481" s="0"/>
    </row>
    <row r="482" s="9" customFormat="true" ht="17" hidden="false" customHeight="false" outlineLevel="0" collapsed="false">
      <c r="E482" s="23"/>
      <c r="H482" s="0"/>
    </row>
    <row r="483" s="9" customFormat="true" ht="17" hidden="false" customHeight="false" outlineLevel="0" collapsed="false">
      <c r="E483" s="23"/>
      <c r="H483" s="0"/>
    </row>
    <row r="484" s="9" customFormat="true" ht="17" hidden="false" customHeight="false" outlineLevel="0" collapsed="false">
      <c r="E484" s="23"/>
      <c r="H484" s="0"/>
    </row>
    <row r="485" s="9" customFormat="true" ht="17" hidden="false" customHeight="false" outlineLevel="0" collapsed="false">
      <c r="E485" s="23"/>
      <c r="H485" s="0"/>
    </row>
    <row r="486" s="9" customFormat="true" ht="17" hidden="false" customHeight="false" outlineLevel="0" collapsed="false">
      <c r="E486" s="23"/>
      <c r="H486" s="0"/>
    </row>
    <row r="487" s="9" customFormat="true" ht="17" hidden="false" customHeight="false" outlineLevel="0" collapsed="false">
      <c r="E487" s="23"/>
      <c r="H487" s="0"/>
    </row>
    <row r="488" s="9" customFormat="true" ht="17" hidden="false" customHeight="false" outlineLevel="0" collapsed="false">
      <c r="E488" s="23"/>
      <c r="H488" s="0"/>
    </row>
    <row r="489" s="9" customFormat="true" ht="17" hidden="false" customHeight="false" outlineLevel="0" collapsed="false">
      <c r="E489" s="23"/>
      <c r="H489" s="0"/>
    </row>
    <row r="490" s="9" customFormat="true" ht="17" hidden="false" customHeight="false" outlineLevel="0" collapsed="false">
      <c r="E490" s="23"/>
      <c r="H490" s="0"/>
    </row>
    <row r="491" s="9" customFormat="true" ht="17" hidden="false" customHeight="false" outlineLevel="0" collapsed="false">
      <c r="E491" s="23"/>
      <c r="H491" s="0"/>
    </row>
    <row r="492" s="9" customFormat="true" ht="17" hidden="false" customHeight="false" outlineLevel="0" collapsed="false">
      <c r="E492" s="23"/>
      <c r="H492" s="0"/>
    </row>
    <row r="493" s="9" customFormat="true" ht="17" hidden="false" customHeight="false" outlineLevel="0" collapsed="false">
      <c r="E493" s="23"/>
      <c r="H493" s="0"/>
    </row>
    <row r="494" s="9" customFormat="true" ht="17" hidden="false" customHeight="false" outlineLevel="0" collapsed="false">
      <c r="E494" s="23"/>
      <c r="H494" s="0"/>
    </row>
    <row r="495" s="9" customFormat="true" ht="17" hidden="false" customHeight="false" outlineLevel="0" collapsed="false">
      <c r="E495" s="23"/>
      <c r="H495" s="0"/>
    </row>
    <row r="496" s="9" customFormat="true" ht="17" hidden="false" customHeight="false" outlineLevel="0" collapsed="false">
      <c r="E496" s="23"/>
      <c r="H496" s="0"/>
    </row>
    <row r="497" s="9" customFormat="true" ht="17" hidden="false" customHeight="false" outlineLevel="0" collapsed="false">
      <c r="E497" s="23"/>
      <c r="H497" s="0"/>
    </row>
    <row r="498" s="9" customFormat="true" ht="17" hidden="false" customHeight="false" outlineLevel="0" collapsed="false">
      <c r="E498" s="23"/>
      <c r="H498" s="0"/>
    </row>
    <row r="499" s="9" customFormat="true" ht="17" hidden="false" customHeight="false" outlineLevel="0" collapsed="false">
      <c r="E499" s="23"/>
      <c r="H499" s="0"/>
    </row>
    <row r="500" s="9" customFormat="true" ht="17" hidden="false" customHeight="false" outlineLevel="0" collapsed="false">
      <c r="E500" s="23"/>
      <c r="H500" s="0"/>
    </row>
    <row r="501" s="9" customFormat="true" ht="17" hidden="false" customHeight="false" outlineLevel="0" collapsed="false">
      <c r="E501" s="23"/>
      <c r="H501" s="0"/>
    </row>
    <row r="502" s="9" customFormat="true" ht="17" hidden="false" customHeight="false" outlineLevel="0" collapsed="false">
      <c r="E502" s="23"/>
      <c r="H502" s="0"/>
    </row>
    <row r="503" s="9" customFormat="true" ht="17" hidden="false" customHeight="false" outlineLevel="0" collapsed="false">
      <c r="E503" s="23"/>
      <c r="H503" s="0"/>
    </row>
    <row r="504" s="9" customFormat="true" ht="17" hidden="false" customHeight="false" outlineLevel="0" collapsed="false">
      <c r="E504" s="23"/>
      <c r="H504" s="0"/>
    </row>
    <row r="505" s="9" customFormat="true" ht="17" hidden="false" customHeight="false" outlineLevel="0" collapsed="false">
      <c r="E505" s="23"/>
      <c r="H505" s="0"/>
    </row>
    <row r="506" s="9" customFormat="true" ht="17" hidden="false" customHeight="false" outlineLevel="0" collapsed="false">
      <c r="E506" s="23"/>
      <c r="H506" s="0"/>
    </row>
    <row r="507" s="9" customFormat="true" ht="17" hidden="false" customHeight="false" outlineLevel="0" collapsed="false">
      <c r="E507" s="23"/>
      <c r="H507" s="0"/>
    </row>
    <row r="508" s="9" customFormat="true" ht="17" hidden="false" customHeight="false" outlineLevel="0" collapsed="false">
      <c r="E508" s="23"/>
      <c r="H508" s="0"/>
    </row>
    <row r="509" s="9" customFormat="true" ht="17" hidden="false" customHeight="false" outlineLevel="0" collapsed="false">
      <c r="E509" s="23"/>
      <c r="H509" s="0"/>
    </row>
    <row r="510" s="9" customFormat="true" ht="17" hidden="false" customHeight="false" outlineLevel="0" collapsed="false">
      <c r="E510" s="23"/>
      <c r="H510" s="0"/>
    </row>
    <row r="511" s="9" customFormat="true" ht="17" hidden="false" customHeight="false" outlineLevel="0" collapsed="false">
      <c r="E511" s="23"/>
      <c r="H511" s="0"/>
    </row>
    <row r="512" s="9" customFormat="true" ht="17" hidden="false" customHeight="false" outlineLevel="0" collapsed="false">
      <c r="E512" s="23"/>
      <c r="H512" s="0"/>
    </row>
    <row r="513" s="9" customFormat="true" ht="17" hidden="false" customHeight="false" outlineLevel="0" collapsed="false">
      <c r="E513" s="23"/>
      <c r="H513" s="0"/>
    </row>
    <row r="514" s="9" customFormat="true" ht="17" hidden="false" customHeight="false" outlineLevel="0" collapsed="false">
      <c r="E514" s="23"/>
      <c r="H514" s="0"/>
    </row>
    <row r="515" s="9" customFormat="true" ht="17" hidden="false" customHeight="false" outlineLevel="0" collapsed="false">
      <c r="E515" s="23"/>
      <c r="H515" s="0"/>
    </row>
    <row r="516" s="9" customFormat="true" ht="17" hidden="false" customHeight="false" outlineLevel="0" collapsed="false">
      <c r="E516" s="23"/>
      <c r="H516" s="0"/>
    </row>
    <row r="517" s="9" customFormat="true" ht="17" hidden="false" customHeight="false" outlineLevel="0" collapsed="false">
      <c r="E517" s="23"/>
      <c r="H517" s="0"/>
    </row>
    <row r="518" s="9" customFormat="true" ht="17" hidden="false" customHeight="false" outlineLevel="0" collapsed="false">
      <c r="E518" s="23"/>
      <c r="H518" s="0"/>
    </row>
    <row r="519" s="9" customFormat="true" ht="17" hidden="false" customHeight="false" outlineLevel="0" collapsed="false">
      <c r="E519" s="23"/>
      <c r="H519" s="0"/>
    </row>
    <row r="520" s="9" customFormat="true" ht="17" hidden="false" customHeight="false" outlineLevel="0" collapsed="false">
      <c r="E520" s="23"/>
      <c r="H520" s="0"/>
    </row>
    <row r="521" s="9" customFormat="true" ht="17" hidden="false" customHeight="false" outlineLevel="0" collapsed="false">
      <c r="E521" s="23"/>
      <c r="H521" s="0"/>
    </row>
    <row r="522" s="9" customFormat="true" ht="17" hidden="false" customHeight="false" outlineLevel="0" collapsed="false">
      <c r="E522" s="23"/>
      <c r="H522" s="0"/>
    </row>
    <row r="523" s="9" customFormat="true" ht="17" hidden="false" customHeight="false" outlineLevel="0" collapsed="false">
      <c r="E523" s="23"/>
      <c r="H523" s="0"/>
    </row>
    <row r="524" s="9" customFormat="true" ht="17" hidden="false" customHeight="false" outlineLevel="0" collapsed="false">
      <c r="E524" s="23"/>
      <c r="H524" s="0"/>
    </row>
    <row r="525" s="9" customFormat="true" ht="17" hidden="false" customHeight="false" outlineLevel="0" collapsed="false">
      <c r="E525" s="23"/>
      <c r="H525" s="0"/>
    </row>
    <row r="526" s="9" customFormat="true" ht="17" hidden="false" customHeight="false" outlineLevel="0" collapsed="false">
      <c r="E526" s="23"/>
      <c r="H526" s="0"/>
    </row>
    <row r="527" s="9" customFormat="true" ht="17" hidden="false" customHeight="false" outlineLevel="0" collapsed="false">
      <c r="E527" s="23"/>
      <c r="H527" s="0"/>
    </row>
    <row r="528" s="9" customFormat="true" ht="17" hidden="false" customHeight="false" outlineLevel="0" collapsed="false">
      <c r="E528" s="23"/>
      <c r="H528" s="0"/>
    </row>
    <row r="529" s="9" customFormat="true" ht="17" hidden="false" customHeight="false" outlineLevel="0" collapsed="false">
      <c r="E529" s="23"/>
      <c r="H529" s="0"/>
    </row>
    <row r="530" s="9" customFormat="true" ht="17" hidden="false" customHeight="false" outlineLevel="0" collapsed="false">
      <c r="E530" s="23"/>
      <c r="H530" s="0"/>
    </row>
    <row r="531" s="9" customFormat="true" ht="17" hidden="false" customHeight="false" outlineLevel="0" collapsed="false">
      <c r="E531" s="23"/>
      <c r="H531" s="0"/>
    </row>
    <row r="532" s="9" customFormat="true" ht="17" hidden="false" customHeight="false" outlineLevel="0" collapsed="false">
      <c r="E532" s="23"/>
      <c r="H532" s="0"/>
    </row>
    <row r="533" s="9" customFormat="true" ht="17" hidden="false" customHeight="false" outlineLevel="0" collapsed="false">
      <c r="E533" s="23"/>
      <c r="H533" s="0"/>
    </row>
    <row r="534" s="9" customFormat="true" ht="17" hidden="false" customHeight="false" outlineLevel="0" collapsed="false">
      <c r="E534" s="23"/>
      <c r="H534" s="0"/>
    </row>
    <row r="535" s="9" customFormat="true" ht="17" hidden="false" customHeight="false" outlineLevel="0" collapsed="false">
      <c r="E535" s="23"/>
      <c r="H535" s="0"/>
    </row>
    <row r="536" s="9" customFormat="true" ht="17" hidden="false" customHeight="false" outlineLevel="0" collapsed="false">
      <c r="E536" s="23"/>
      <c r="H536" s="0"/>
    </row>
    <row r="537" s="9" customFormat="true" ht="17" hidden="false" customHeight="false" outlineLevel="0" collapsed="false">
      <c r="E537" s="23"/>
      <c r="H537" s="0"/>
    </row>
    <row r="538" s="9" customFormat="true" ht="17" hidden="false" customHeight="false" outlineLevel="0" collapsed="false">
      <c r="E538" s="23"/>
      <c r="H538" s="0"/>
    </row>
    <row r="539" s="9" customFormat="true" ht="17" hidden="false" customHeight="false" outlineLevel="0" collapsed="false">
      <c r="E539" s="23"/>
      <c r="H539" s="0"/>
    </row>
    <row r="540" s="9" customFormat="true" ht="17" hidden="false" customHeight="false" outlineLevel="0" collapsed="false">
      <c r="E540" s="23"/>
      <c r="H540" s="0"/>
    </row>
    <row r="541" s="9" customFormat="true" ht="17" hidden="false" customHeight="false" outlineLevel="0" collapsed="false">
      <c r="E541" s="23"/>
      <c r="H541" s="0"/>
    </row>
    <row r="542" s="9" customFormat="true" ht="17" hidden="false" customHeight="false" outlineLevel="0" collapsed="false">
      <c r="E542" s="23"/>
      <c r="H542" s="0"/>
    </row>
    <row r="543" s="9" customFormat="true" ht="17" hidden="false" customHeight="false" outlineLevel="0" collapsed="false">
      <c r="E543" s="23"/>
      <c r="H543" s="0"/>
    </row>
    <row r="544" s="9" customFormat="true" ht="17" hidden="false" customHeight="false" outlineLevel="0" collapsed="false">
      <c r="E544" s="23"/>
      <c r="H544" s="0"/>
    </row>
    <row r="545" s="9" customFormat="true" ht="17" hidden="false" customHeight="false" outlineLevel="0" collapsed="false">
      <c r="E545" s="23"/>
      <c r="H545" s="0"/>
    </row>
    <row r="546" s="9" customFormat="true" ht="17" hidden="false" customHeight="false" outlineLevel="0" collapsed="false">
      <c r="E546" s="23"/>
      <c r="H546" s="0"/>
    </row>
    <row r="547" s="9" customFormat="true" ht="17" hidden="false" customHeight="false" outlineLevel="0" collapsed="false">
      <c r="E547" s="23"/>
      <c r="H547" s="0"/>
    </row>
    <row r="548" s="9" customFormat="true" ht="17" hidden="false" customHeight="false" outlineLevel="0" collapsed="false">
      <c r="E548" s="23"/>
      <c r="H548" s="0"/>
    </row>
    <row r="549" s="9" customFormat="true" ht="17" hidden="false" customHeight="false" outlineLevel="0" collapsed="false">
      <c r="E549" s="23"/>
      <c r="H549" s="0"/>
    </row>
    <row r="550" s="9" customFormat="true" ht="17" hidden="false" customHeight="false" outlineLevel="0" collapsed="false">
      <c r="E550" s="23"/>
      <c r="H550" s="0"/>
    </row>
    <row r="551" s="9" customFormat="true" ht="17" hidden="false" customHeight="false" outlineLevel="0" collapsed="false">
      <c r="E551" s="23"/>
      <c r="H551" s="0"/>
    </row>
    <row r="552" s="9" customFormat="true" ht="17" hidden="false" customHeight="false" outlineLevel="0" collapsed="false">
      <c r="E552" s="23"/>
      <c r="H552" s="0"/>
    </row>
    <row r="553" s="9" customFormat="true" ht="17" hidden="false" customHeight="false" outlineLevel="0" collapsed="false">
      <c r="E553" s="23"/>
      <c r="H553" s="0"/>
    </row>
    <row r="554" s="9" customFormat="true" ht="17" hidden="false" customHeight="false" outlineLevel="0" collapsed="false">
      <c r="E554" s="23"/>
      <c r="H554" s="0"/>
    </row>
    <row r="555" s="9" customFormat="true" ht="17" hidden="false" customHeight="false" outlineLevel="0" collapsed="false">
      <c r="E555" s="23"/>
      <c r="H555" s="0"/>
    </row>
    <row r="556" s="9" customFormat="true" ht="17" hidden="false" customHeight="false" outlineLevel="0" collapsed="false">
      <c r="E556" s="23"/>
      <c r="H556" s="0"/>
    </row>
    <row r="557" s="9" customFormat="true" ht="17" hidden="false" customHeight="false" outlineLevel="0" collapsed="false">
      <c r="E557" s="23"/>
      <c r="H557" s="0"/>
    </row>
    <row r="558" s="9" customFormat="true" ht="17" hidden="false" customHeight="false" outlineLevel="0" collapsed="false">
      <c r="E558" s="23"/>
      <c r="H558" s="0"/>
    </row>
    <row r="559" s="9" customFormat="true" ht="17" hidden="false" customHeight="false" outlineLevel="0" collapsed="false">
      <c r="E559" s="23"/>
      <c r="H559" s="0"/>
    </row>
    <row r="560" s="9" customFormat="true" ht="17" hidden="false" customHeight="false" outlineLevel="0" collapsed="false">
      <c r="E560" s="23"/>
      <c r="H560" s="0"/>
    </row>
    <row r="561" s="9" customFormat="true" ht="17" hidden="false" customHeight="false" outlineLevel="0" collapsed="false">
      <c r="E561" s="23"/>
      <c r="H561" s="0"/>
    </row>
    <row r="562" s="9" customFormat="true" ht="17" hidden="false" customHeight="false" outlineLevel="0" collapsed="false">
      <c r="E562" s="23"/>
      <c r="H562" s="0"/>
    </row>
    <row r="563" s="9" customFormat="true" ht="17" hidden="false" customHeight="false" outlineLevel="0" collapsed="false">
      <c r="E563" s="23"/>
      <c r="H563" s="0"/>
    </row>
    <row r="564" s="9" customFormat="true" ht="17" hidden="false" customHeight="false" outlineLevel="0" collapsed="false">
      <c r="E564" s="23"/>
      <c r="H564" s="0"/>
    </row>
    <row r="565" s="9" customFormat="true" ht="17" hidden="false" customHeight="false" outlineLevel="0" collapsed="false">
      <c r="E565" s="23"/>
      <c r="H565" s="0"/>
    </row>
    <row r="566" s="9" customFormat="true" ht="17" hidden="false" customHeight="false" outlineLevel="0" collapsed="false">
      <c r="E566" s="23"/>
      <c r="H566" s="0"/>
    </row>
    <row r="567" s="9" customFormat="true" ht="17" hidden="false" customHeight="false" outlineLevel="0" collapsed="false">
      <c r="E567" s="23"/>
      <c r="H567" s="0"/>
    </row>
    <row r="568" s="9" customFormat="true" ht="17" hidden="false" customHeight="false" outlineLevel="0" collapsed="false">
      <c r="E568" s="23"/>
      <c r="H568" s="0"/>
    </row>
    <row r="569" s="9" customFormat="true" ht="17" hidden="false" customHeight="false" outlineLevel="0" collapsed="false">
      <c r="E569" s="23"/>
      <c r="H569" s="0"/>
    </row>
    <row r="570" customFormat="false" ht="17" hidden="false" customHeight="false" outlineLevel="0" collapsed="false">
      <c r="A570" s="9"/>
      <c r="B570" s="9"/>
      <c r="C570" s="9"/>
      <c r="D570" s="9"/>
      <c r="E570" s="23"/>
      <c r="F570" s="9"/>
      <c r="G570" s="9"/>
    </row>
    <row r="571" customFormat="false" ht="17" hidden="false" customHeight="false" outlineLevel="0" collapsed="false">
      <c r="A571" s="9"/>
      <c r="B571" s="9"/>
      <c r="C571" s="9"/>
      <c r="D571" s="9"/>
      <c r="E571" s="23"/>
      <c r="F571" s="9"/>
      <c r="G571" s="9"/>
    </row>
    <row r="572" customFormat="false" ht="17" hidden="false" customHeight="false" outlineLevel="0" collapsed="false">
      <c r="A572" s="9"/>
      <c r="B572" s="9"/>
      <c r="C572" s="9"/>
      <c r="D572" s="9"/>
      <c r="E572" s="23"/>
      <c r="F572" s="9"/>
      <c r="G572" s="9"/>
    </row>
    <row r="573" customFormat="false" ht="17" hidden="false" customHeight="false" outlineLevel="0" collapsed="false">
      <c r="A573" s="9"/>
      <c r="B573" s="9"/>
      <c r="C573" s="9"/>
      <c r="D573" s="9"/>
      <c r="E573" s="23"/>
      <c r="F573" s="9"/>
      <c r="G573" s="9"/>
    </row>
    <row r="574" customFormat="false" ht="17" hidden="false" customHeight="false" outlineLevel="0" collapsed="false">
      <c r="A574" s="9"/>
      <c r="B574" s="9"/>
      <c r="C574" s="9"/>
      <c r="D574" s="9"/>
      <c r="E574" s="23"/>
      <c r="F574" s="9"/>
      <c r="G574" s="9"/>
    </row>
    <row r="575" customFormat="false" ht="17" hidden="false" customHeight="false" outlineLevel="0" collapsed="false">
      <c r="A575" s="9"/>
      <c r="B575" s="9"/>
      <c r="C575" s="9"/>
      <c r="D575" s="9"/>
      <c r="E575" s="23"/>
      <c r="F575" s="9"/>
      <c r="G575" s="9"/>
    </row>
    <row r="576" customFormat="false" ht="17" hidden="false" customHeight="false" outlineLevel="0" collapsed="false">
      <c r="A576" s="9"/>
      <c r="B576" s="9"/>
      <c r="C576" s="9"/>
      <c r="D576" s="9"/>
      <c r="E576" s="23"/>
      <c r="F576" s="9"/>
      <c r="G576" s="9"/>
    </row>
    <row r="577" customFormat="false" ht="17" hidden="false" customHeight="false" outlineLevel="0" collapsed="false">
      <c r="A577" s="9"/>
      <c r="B577" s="9"/>
      <c r="C577" s="9"/>
      <c r="D577" s="9"/>
      <c r="E577" s="23"/>
      <c r="F577" s="9"/>
      <c r="G577" s="9"/>
    </row>
    <row r="578" customFormat="false" ht="17" hidden="false" customHeight="false" outlineLevel="0" collapsed="false">
      <c r="A578" s="9"/>
      <c r="B578" s="9"/>
      <c r="C578" s="9"/>
      <c r="D578" s="9"/>
      <c r="E578" s="23"/>
      <c r="F578" s="9"/>
      <c r="G578" s="9"/>
    </row>
    <row r="579" customFormat="false" ht="17" hidden="false" customHeight="false" outlineLevel="0" collapsed="false">
      <c r="A579" s="9"/>
      <c r="B579" s="9"/>
      <c r="C579" s="9"/>
      <c r="D579" s="9"/>
      <c r="E579" s="23"/>
      <c r="F579" s="9"/>
      <c r="G579" s="9"/>
    </row>
    <row r="580" customFormat="false" ht="17" hidden="false" customHeight="false" outlineLevel="0" collapsed="false">
      <c r="A580" s="9"/>
      <c r="B580" s="9"/>
      <c r="C580" s="9"/>
      <c r="D580" s="9"/>
      <c r="E580" s="23"/>
      <c r="F580" s="9"/>
      <c r="G580" s="9"/>
    </row>
    <row r="581" customFormat="false" ht="17" hidden="false" customHeight="false" outlineLevel="0" collapsed="false">
      <c r="A581" s="9"/>
      <c r="B581" s="9"/>
      <c r="C581" s="9"/>
      <c r="D581" s="9"/>
      <c r="E581" s="23"/>
      <c r="F581" s="9"/>
      <c r="G581" s="9"/>
    </row>
    <row r="582" customFormat="false" ht="17" hidden="false" customHeight="false" outlineLevel="0" collapsed="false">
      <c r="A582" s="9"/>
      <c r="B582" s="9"/>
      <c r="C582" s="9"/>
      <c r="D582" s="9"/>
      <c r="E582" s="23"/>
      <c r="F582" s="9"/>
      <c r="G582" s="9"/>
    </row>
    <row r="583" customFormat="false" ht="17" hidden="false" customHeight="false" outlineLevel="0" collapsed="false">
      <c r="A583" s="9"/>
      <c r="B583" s="9"/>
      <c r="C583" s="9"/>
      <c r="D583" s="9"/>
      <c r="E583" s="23"/>
      <c r="F583" s="9"/>
      <c r="G583" s="9"/>
    </row>
    <row r="584" customFormat="false" ht="17" hidden="false" customHeight="false" outlineLevel="0" collapsed="false">
      <c r="A584" s="9"/>
      <c r="B584" s="9"/>
      <c r="C584" s="9"/>
      <c r="D584" s="9"/>
      <c r="E584" s="23"/>
      <c r="F584" s="9"/>
      <c r="G584" s="9"/>
    </row>
    <row r="585" customFormat="false" ht="17" hidden="false" customHeight="false" outlineLevel="0" collapsed="false">
      <c r="A585" s="9"/>
      <c r="B585" s="9"/>
      <c r="C585" s="9"/>
      <c r="D585" s="9"/>
      <c r="E585" s="23"/>
      <c r="F585" s="9"/>
      <c r="G585" s="9"/>
    </row>
    <row r="586" customFormat="false" ht="17" hidden="false" customHeight="false" outlineLevel="0" collapsed="false">
      <c r="A586" s="9"/>
      <c r="B586" s="9"/>
      <c r="C586" s="9"/>
      <c r="D586" s="9"/>
      <c r="E586" s="23"/>
      <c r="F586" s="9"/>
      <c r="G586" s="9"/>
    </row>
    <row r="587" customFormat="false" ht="17" hidden="false" customHeight="false" outlineLevel="0" collapsed="false">
      <c r="A587" s="9"/>
      <c r="B587" s="9"/>
      <c r="C587" s="9"/>
      <c r="D587" s="9"/>
      <c r="E587" s="23"/>
      <c r="F587" s="9"/>
      <c r="G587" s="9"/>
    </row>
    <row r="588" customFormat="false" ht="17" hidden="false" customHeight="false" outlineLevel="0" collapsed="false">
      <c r="A588" s="9"/>
      <c r="B588" s="9"/>
      <c r="C588" s="9"/>
      <c r="D588" s="9"/>
      <c r="E588" s="23"/>
      <c r="F588" s="9"/>
      <c r="G588" s="9"/>
    </row>
    <row r="589" customFormat="false" ht="17" hidden="false" customHeight="false" outlineLevel="0" collapsed="false">
      <c r="A589" s="9"/>
      <c r="B589" s="9"/>
      <c r="C589" s="9"/>
      <c r="D589" s="9"/>
      <c r="E589" s="23"/>
      <c r="F589" s="9"/>
      <c r="G589" s="9"/>
    </row>
    <row r="590" customFormat="false" ht="17" hidden="false" customHeight="false" outlineLevel="0" collapsed="false">
      <c r="A590" s="9"/>
      <c r="B590" s="9"/>
      <c r="C590" s="9"/>
      <c r="D590" s="9"/>
      <c r="E590" s="23"/>
      <c r="F590" s="9"/>
      <c r="G590" s="9"/>
    </row>
    <row r="591" customFormat="false" ht="17" hidden="false" customHeight="false" outlineLevel="0" collapsed="false">
      <c r="A591" s="9"/>
      <c r="B591" s="9"/>
      <c r="C591" s="9"/>
      <c r="D591" s="9"/>
      <c r="E591" s="23"/>
      <c r="F591" s="9"/>
      <c r="G591" s="9"/>
    </row>
    <row r="592" customFormat="false" ht="17" hidden="false" customHeight="false" outlineLevel="0" collapsed="false">
      <c r="A592" s="9"/>
      <c r="B592" s="9"/>
      <c r="C592" s="9"/>
      <c r="D592" s="9"/>
      <c r="E592" s="23"/>
      <c r="F592" s="9"/>
      <c r="G592" s="9"/>
    </row>
    <row r="593" customFormat="false" ht="17" hidden="false" customHeight="false" outlineLevel="0" collapsed="false">
      <c r="A593" s="9"/>
      <c r="B593" s="9"/>
      <c r="C593" s="9"/>
      <c r="D593" s="9"/>
      <c r="E593" s="23"/>
      <c r="F593" s="9"/>
      <c r="G593" s="9"/>
    </row>
    <row r="594" customFormat="false" ht="17" hidden="false" customHeight="false" outlineLevel="0" collapsed="false">
      <c r="A594" s="9"/>
      <c r="B594" s="9"/>
      <c r="C594" s="9"/>
      <c r="D594" s="9"/>
      <c r="E594" s="23"/>
      <c r="F594" s="9"/>
      <c r="G594" s="9"/>
    </row>
    <row r="595" customFormat="false" ht="17" hidden="false" customHeight="false" outlineLevel="0" collapsed="false">
      <c r="A595" s="9"/>
      <c r="B595" s="9"/>
      <c r="C595" s="9"/>
      <c r="D595" s="9"/>
      <c r="E595" s="23"/>
      <c r="F595" s="9"/>
      <c r="G595" s="9"/>
    </row>
    <row r="596" customFormat="false" ht="17" hidden="false" customHeight="false" outlineLevel="0" collapsed="false">
      <c r="A596" s="9"/>
      <c r="B596" s="9"/>
      <c r="C596" s="9"/>
      <c r="D596" s="9"/>
      <c r="E596" s="23"/>
      <c r="F596" s="9"/>
      <c r="G596" s="9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8:G8"/>
    <mergeCell ref="C44:D44"/>
  </mergeCells>
  <printOptions headings="false" gridLines="false" gridLinesSet="true" horizontalCentered="true" verticalCentered="false"/>
  <pageMargins left="0" right="0" top="0.590277777777778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9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41796875" defaultRowHeight="12.75" zeroHeight="false" outlineLevelRow="0" outlineLevelCol="0"/>
  <cols>
    <col collapsed="false" customWidth="true" hidden="false" outlineLevel="0" max="3" min="3" style="0" width="15.56"/>
    <col collapsed="false" customWidth="true" hidden="false" outlineLevel="0" max="4" min="4" style="0" width="32.7"/>
    <col collapsed="false" customWidth="true" hidden="false" outlineLevel="0" max="5" min="5" style="1" width="18.14"/>
    <col collapsed="false" customWidth="true" hidden="false" outlineLevel="0" max="6" min="6" style="0" width="20.41"/>
    <col collapsed="false" customWidth="true" hidden="false" outlineLevel="0" max="7" min="7" style="24" width="15.85"/>
  </cols>
  <sheetData>
    <row r="9" customFormat="false" ht="18" hidden="false" customHeight="false" outlineLevel="0" collapsed="false">
      <c r="D9" s="25" t="s">
        <v>72</v>
      </c>
      <c r="E9" s="25"/>
      <c r="F9" s="25"/>
      <c r="G9" s="25"/>
      <c r="H9" s="25"/>
    </row>
    <row r="10" customFormat="false" ht="12.75" hidden="false" customHeight="false" outlineLevel="0" collapsed="false">
      <c r="E10" s="1" t="s">
        <v>73</v>
      </c>
    </row>
    <row r="11" customFormat="false" ht="13.5" hidden="false" customHeight="false" outlineLevel="0" collapsed="false"/>
    <row r="12" s="3" customFormat="true" ht="19.5" hidden="false" customHeight="true" outlineLevel="0" collapsed="false">
      <c r="C12" s="5" t="s">
        <v>2</v>
      </c>
      <c r="D12" s="7" t="s">
        <v>3</v>
      </c>
      <c r="E12" s="26" t="s">
        <v>4</v>
      </c>
      <c r="F12" s="7" t="s">
        <v>5</v>
      </c>
      <c r="G12" s="8" t="s">
        <v>6</v>
      </c>
    </row>
    <row r="13" s="9" customFormat="true" ht="18" hidden="false" customHeight="true" outlineLevel="0" collapsed="false">
      <c r="C13" s="10" t="n">
        <v>1</v>
      </c>
      <c r="D13" s="11" t="s">
        <v>74</v>
      </c>
      <c r="E13" s="12" t="n">
        <f aca="false">16500+140000+210000</f>
        <v>366500</v>
      </c>
      <c r="F13" s="27" t="n">
        <f aca="false">G13-E13</f>
        <v>0</v>
      </c>
      <c r="G13" s="28" t="n">
        <v>366500</v>
      </c>
    </row>
    <row r="14" s="9" customFormat="true" ht="18" hidden="false" customHeight="true" outlineLevel="0" collapsed="false">
      <c r="C14" s="10" t="n">
        <v>2</v>
      </c>
      <c r="D14" s="11" t="s">
        <v>75</v>
      </c>
      <c r="E14" s="12" t="n">
        <f aca="false">2500+16500+50000+50000+100000+147500</f>
        <v>366500</v>
      </c>
      <c r="F14" s="13" t="n">
        <f aca="false">G14-E14</f>
        <v>0</v>
      </c>
      <c r="G14" s="12" t="n">
        <v>366500</v>
      </c>
    </row>
    <row r="15" s="9" customFormat="true" ht="18" hidden="false" customHeight="true" outlineLevel="0" collapsed="false">
      <c r="C15" s="10" t="n">
        <v>3</v>
      </c>
      <c r="D15" s="11" t="s">
        <v>76</v>
      </c>
      <c r="E15" s="12" t="n">
        <f aca="false">100000+100000+166500</f>
        <v>366500</v>
      </c>
      <c r="F15" s="13" t="n">
        <f aca="false">G15-E15</f>
        <v>0</v>
      </c>
      <c r="G15" s="12" t="n">
        <v>366500</v>
      </c>
    </row>
    <row r="16" s="9" customFormat="true" ht="18" hidden="false" customHeight="true" outlineLevel="0" collapsed="false">
      <c r="C16" s="10" t="n">
        <v>4</v>
      </c>
      <c r="D16" s="11" t="s">
        <v>77</v>
      </c>
      <c r="E16" s="12" t="n">
        <f aca="false">16500+200000+100000+50000</f>
        <v>366500</v>
      </c>
      <c r="F16" s="13" t="n">
        <f aca="false">G16-E16</f>
        <v>0</v>
      </c>
      <c r="G16" s="12" t="n">
        <v>366500</v>
      </c>
    </row>
    <row r="17" s="9" customFormat="true" ht="18" hidden="false" customHeight="true" outlineLevel="0" collapsed="false">
      <c r="C17" s="10" t="n">
        <v>5</v>
      </c>
      <c r="D17" s="11" t="s">
        <v>78</v>
      </c>
      <c r="E17" s="12" t="n">
        <f aca="false">66500+250000+50000</f>
        <v>366500</v>
      </c>
      <c r="F17" s="13" t="n">
        <f aca="false">G17-E17</f>
        <v>0</v>
      </c>
      <c r="G17" s="12" t="n">
        <v>366500</v>
      </c>
    </row>
    <row r="18" s="9" customFormat="true" ht="18" hidden="false" customHeight="true" outlineLevel="0" collapsed="false">
      <c r="C18" s="10" t="n">
        <v>6</v>
      </c>
      <c r="D18" s="11" t="s">
        <v>79</v>
      </c>
      <c r="E18" s="12" t="n">
        <f aca="false">100000+250000+16500</f>
        <v>366500</v>
      </c>
      <c r="F18" s="13" t="n">
        <f aca="false">G18-E18</f>
        <v>0</v>
      </c>
      <c r="G18" s="12" t="n">
        <v>366500</v>
      </c>
    </row>
    <row r="19" s="9" customFormat="true" ht="18" hidden="false" customHeight="true" outlineLevel="0" collapsed="false">
      <c r="C19" s="10" t="n">
        <v>7</v>
      </c>
      <c r="D19" s="11" t="s">
        <v>80</v>
      </c>
      <c r="E19" s="12" t="n">
        <f aca="false">66500+200000+100000</f>
        <v>366500</v>
      </c>
      <c r="F19" s="13" t="n">
        <f aca="false">G19-E19</f>
        <v>0</v>
      </c>
      <c r="G19" s="12" t="n">
        <v>366500</v>
      </c>
    </row>
    <row r="20" s="9" customFormat="true" ht="18" hidden="false" customHeight="true" outlineLevel="0" collapsed="false">
      <c r="C20" s="10" t="n">
        <v>8</v>
      </c>
      <c r="D20" s="11" t="s">
        <v>81</v>
      </c>
      <c r="E20" s="12" t="n">
        <f aca="false">215000+149000+2500</f>
        <v>366500</v>
      </c>
      <c r="F20" s="13" t="n">
        <f aca="false">G20-E20</f>
        <v>0</v>
      </c>
      <c r="G20" s="12" t="n">
        <v>366500</v>
      </c>
    </row>
    <row r="21" s="9" customFormat="true" ht="18" hidden="false" customHeight="true" outlineLevel="0" collapsed="false">
      <c r="C21" s="10" t="n">
        <v>9</v>
      </c>
      <c r="D21" s="11" t="s">
        <v>82</v>
      </c>
      <c r="E21" s="12" t="n">
        <f aca="false">50000+140000+176000+500</f>
        <v>366500</v>
      </c>
      <c r="F21" s="13" t="n">
        <f aca="false">G21-E21</f>
        <v>0</v>
      </c>
      <c r="G21" s="12" t="n">
        <v>366500</v>
      </c>
    </row>
    <row r="22" s="9" customFormat="true" ht="18" hidden="false" customHeight="true" outlineLevel="0" collapsed="false">
      <c r="C22" s="10" t="n">
        <v>10</v>
      </c>
      <c r="D22" s="11" t="s">
        <v>83</v>
      </c>
      <c r="E22" s="12" t="n">
        <v>191500</v>
      </c>
      <c r="F22" s="13" t="n">
        <f aca="false">G22-E22</f>
        <v>175000</v>
      </c>
      <c r="G22" s="12" t="n">
        <v>366500</v>
      </c>
    </row>
    <row r="23" s="9" customFormat="true" ht="18" hidden="false" customHeight="true" outlineLevel="0" collapsed="false">
      <c r="C23" s="10" t="n">
        <v>11</v>
      </c>
      <c r="D23" s="11" t="s">
        <v>84</v>
      </c>
      <c r="E23" s="12" t="n">
        <f aca="false">16500+160000+190000</f>
        <v>366500</v>
      </c>
      <c r="F23" s="13" t="n">
        <f aca="false">G23-E23</f>
        <v>0</v>
      </c>
      <c r="G23" s="12" t="n">
        <v>366500</v>
      </c>
    </row>
    <row r="24" s="9" customFormat="true" ht="18" hidden="false" customHeight="true" outlineLevel="0" collapsed="false">
      <c r="C24" s="10" t="n">
        <v>12</v>
      </c>
      <c r="D24" s="11" t="s">
        <v>85</v>
      </c>
      <c r="E24" s="12" t="n">
        <f aca="false">116500+100000+150000</f>
        <v>366500</v>
      </c>
      <c r="F24" s="13" t="n">
        <f aca="false">G24-E24</f>
        <v>0</v>
      </c>
      <c r="G24" s="12" t="n">
        <v>366500</v>
      </c>
    </row>
    <row r="25" s="9" customFormat="true" ht="18" hidden="false" customHeight="true" outlineLevel="0" collapsed="false">
      <c r="C25" s="10" t="n">
        <v>13</v>
      </c>
      <c r="D25" s="11" t="s">
        <v>86</v>
      </c>
      <c r="E25" s="12" t="n">
        <f aca="false">50000+200000+116500</f>
        <v>366500</v>
      </c>
      <c r="F25" s="13" t="n">
        <f aca="false">G25-E25</f>
        <v>0</v>
      </c>
      <c r="G25" s="12" t="n">
        <v>366500</v>
      </c>
    </row>
    <row r="26" s="9" customFormat="true" ht="18" hidden="false" customHeight="true" outlineLevel="0" collapsed="false">
      <c r="C26" s="10" t="n">
        <v>14</v>
      </c>
      <c r="D26" s="17" t="s">
        <v>87</v>
      </c>
      <c r="E26" s="18" t="n">
        <f aca="false">100000+230000+36500</f>
        <v>366500</v>
      </c>
      <c r="F26" s="19" t="n">
        <f aca="false">G26-E26</f>
        <v>0</v>
      </c>
      <c r="G26" s="18" t="n">
        <v>366500</v>
      </c>
    </row>
    <row r="27" s="9" customFormat="true" ht="18" hidden="false" customHeight="true" outlineLevel="0" collapsed="false">
      <c r="C27" s="20" t="s">
        <v>71</v>
      </c>
      <c r="D27" s="20"/>
      <c r="E27" s="21" t="n">
        <f aca="false">SUM(E13:E26)</f>
        <v>4956000</v>
      </c>
      <c r="F27" s="21" t="n">
        <f aca="false">SUM(F13:F26)</f>
        <v>175000</v>
      </c>
      <c r="G27" s="21" t="n">
        <f aca="false">SUM(G13:G26)</f>
        <v>5131000</v>
      </c>
    </row>
    <row r="28" s="9" customFormat="true" ht="18" hidden="false" customHeight="true" outlineLevel="0" collapsed="false">
      <c r="B28" s="29"/>
      <c r="C28" s="29"/>
      <c r="D28" s="30"/>
      <c r="E28" s="31"/>
      <c r="F28" s="29"/>
      <c r="G28" s="32"/>
    </row>
    <row r="29" s="9" customFormat="true" ht="18" hidden="false" customHeight="true" outlineLevel="0" collapsed="false">
      <c r="D29" s="22"/>
      <c r="E29" s="23"/>
      <c r="G29" s="32"/>
    </row>
    <row r="30" s="9" customFormat="true" ht="18" hidden="false" customHeight="true" outlineLevel="0" collapsed="false">
      <c r="D30" s="22"/>
      <c r="E30" s="23"/>
      <c r="G30" s="32"/>
    </row>
    <row r="31" s="9" customFormat="true" ht="18" hidden="false" customHeight="true" outlineLevel="0" collapsed="false">
      <c r="D31" s="22"/>
      <c r="E31" s="23"/>
      <c r="G31" s="32"/>
    </row>
    <row r="32" s="9" customFormat="true" ht="18" hidden="false" customHeight="true" outlineLevel="0" collapsed="false">
      <c r="D32" s="22"/>
      <c r="E32" s="23"/>
      <c r="G32" s="32"/>
    </row>
    <row r="33" s="9" customFormat="true" ht="18" hidden="false" customHeight="true" outlineLevel="0" collapsed="false">
      <c r="D33" s="22"/>
      <c r="E33" s="23"/>
      <c r="G33" s="32"/>
    </row>
    <row r="34" s="9" customFormat="true" ht="18" hidden="false" customHeight="true" outlineLevel="0" collapsed="false">
      <c r="E34" s="23"/>
      <c r="G34" s="32"/>
    </row>
    <row r="35" s="9" customFormat="true" ht="18" hidden="false" customHeight="true" outlineLevel="0" collapsed="false">
      <c r="E35" s="23"/>
      <c r="G35" s="32"/>
    </row>
    <row r="36" s="9" customFormat="true" ht="18" hidden="false" customHeight="true" outlineLevel="0" collapsed="false">
      <c r="E36" s="23"/>
      <c r="G36" s="32"/>
    </row>
    <row r="37" s="9" customFormat="true" ht="18" hidden="false" customHeight="true" outlineLevel="0" collapsed="false">
      <c r="E37" s="23"/>
      <c r="G37" s="32"/>
    </row>
    <row r="38" s="9" customFormat="true" ht="18" hidden="false" customHeight="true" outlineLevel="0" collapsed="false">
      <c r="E38" s="23"/>
      <c r="G38" s="32"/>
    </row>
    <row r="39" s="9" customFormat="true" ht="18" hidden="false" customHeight="true" outlineLevel="0" collapsed="false">
      <c r="E39" s="23"/>
      <c r="G39" s="32"/>
    </row>
    <row r="40" s="9" customFormat="true" ht="18" hidden="false" customHeight="true" outlineLevel="0" collapsed="false">
      <c r="E40" s="23"/>
      <c r="G40" s="32"/>
    </row>
    <row r="41" s="9" customFormat="true" ht="18" hidden="false" customHeight="true" outlineLevel="0" collapsed="false">
      <c r="E41" s="23"/>
      <c r="G41" s="32"/>
    </row>
    <row r="42" s="9" customFormat="true" ht="18" hidden="false" customHeight="true" outlineLevel="0" collapsed="false">
      <c r="E42" s="23"/>
      <c r="G42" s="32"/>
    </row>
    <row r="43" s="9" customFormat="true" ht="18" hidden="false" customHeight="true" outlineLevel="0" collapsed="false">
      <c r="E43" s="23"/>
      <c r="G43" s="32"/>
    </row>
    <row r="44" s="9" customFormat="true" ht="18" hidden="false" customHeight="true" outlineLevel="0" collapsed="false">
      <c r="E44" s="23"/>
      <c r="G44" s="32"/>
    </row>
    <row r="45" s="9" customFormat="true" ht="18" hidden="false" customHeight="true" outlineLevel="0" collapsed="false">
      <c r="E45" s="23"/>
      <c r="G45" s="32"/>
    </row>
    <row r="46" s="9" customFormat="true" ht="18" hidden="false" customHeight="true" outlineLevel="0" collapsed="false">
      <c r="E46" s="23"/>
      <c r="G46" s="32"/>
    </row>
    <row r="47" s="9" customFormat="true" ht="18" hidden="false" customHeight="true" outlineLevel="0" collapsed="false">
      <c r="E47" s="23"/>
      <c r="G47" s="32"/>
    </row>
    <row r="48" s="9" customFormat="true" ht="18" hidden="false" customHeight="true" outlineLevel="0" collapsed="false">
      <c r="E48" s="23"/>
      <c r="G48" s="32"/>
    </row>
    <row r="49" s="9" customFormat="true" ht="18" hidden="false" customHeight="true" outlineLevel="0" collapsed="false">
      <c r="E49" s="23"/>
      <c r="G49" s="32"/>
    </row>
    <row r="50" s="9" customFormat="true" ht="18" hidden="false" customHeight="true" outlineLevel="0" collapsed="false">
      <c r="E50" s="23"/>
      <c r="G50" s="32"/>
    </row>
    <row r="51" s="9" customFormat="true" ht="18" hidden="false" customHeight="true" outlineLevel="0" collapsed="false">
      <c r="E51" s="23"/>
      <c r="G51" s="32"/>
    </row>
    <row r="52" s="9" customFormat="true" ht="18" hidden="false" customHeight="true" outlineLevel="0" collapsed="false">
      <c r="E52" s="23"/>
      <c r="G52" s="32"/>
    </row>
    <row r="53" s="9" customFormat="true" ht="18" hidden="false" customHeight="true" outlineLevel="0" collapsed="false">
      <c r="E53" s="23"/>
      <c r="G53" s="32"/>
    </row>
    <row r="54" s="9" customFormat="true" ht="18" hidden="false" customHeight="true" outlineLevel="0" collapsed="false">
      <c r="E54" s="23"/>
      <c r="G54" s="32"/>
    </row>
    <row r="55" s="9" customFormat="true" ht="18" hidden="false" customHeight="true" outlineLevel="0" collapsed="false">
      <c r="E55" s="23"/>
      <c r="G55" s="32"/>
    </row>
    <row r="56" s="9" customFormat="true" ht="18" hidden="false" customHeight="true" outlineLevel="0" collapsed="false">
      <c r="E56" s="23"/>
      <c r="G56" s="32"/>
    </row>
    <row r="57" s="9" customFormat="true" ht="18" hidden="false" customHeight="true" outlineLevel="0" collapsed="false">
      <c r="E57" s="23"/>
      <c r="G57" s="32"/>
    </row>
    <row r="58" s="9" customFormat="true" ht="18" hidden="false" customHeight="true" outlineLevel="0" collapsed="false">
      <c r="E58" s="23"/>
      <c r="G58" s="32"/>
    </row>
    <row r="59" s="9" customFormat="true" ht="18" hidden="false" customHeight="true" outlineLevel="0" collapsed="false">
      <c r="E59" s="23"/>
      <c r="G59" s="32"/>
    </row>
    <row r="60" s="9" customFormat="true" ht="18" hidden="false" customHeight="true" outlineLevel="0" collapsed="false">
      <c r="E60" s="23"/>
      <c r="G60" s="32"/>
    </row>
    <row r="61" s="9" customFormat="true" ht="18" hidden="false" customHeight="true" outlineLevel="0" collapsed="false">
      <c r="E61" s="23"/>
      <c r="G61" s="32"/>
    </row>
    <row r="62" s="9" customFormat="true" ht="18" hidden="false" customHeight="true" outlineLevel="0" collapsed="false">
      <c r="E62" s="23"/>
      <c r="G62" s="32"/>
    </row>
    <row r="63" s="9" customFormat="true" ht="18" hidden="false" customHeight="true" outlineLevel="0" collapsed="false">
      <c r="E63" s="23"/>
      <c r="G63" s="32"/>
    </row>
    <row r="64" s="9" customFormat="true" ht="18" hidden="false" customHeight="true" outlineLevel="0" collapsed="false">
      <c r="E64" s="23"/>
      <c r="G64" s="32"/>
    </row>
    <row r="65" s="9" customFormat="true" ht="18" hidden="false" customHeight="true" outlineLevel="0" collapsed="false">
      <c r="E65" s="23"/>
      <c r="G65" s="32"/>
    </row>
    <row r="66" s="9" customFormat="true" ht="18" hidden="false" customHeight="true" outlineLevel="0" collapsed="false">
      <c r="E66" s="23"/>
      <c r="G66" s="32"/>
    </row>
    <row r="67" s="9" customFormat="true" ht="18" hidden="false" customHeight="true" outlineLevel="0" collapsed="false">
      <c r="E67" s="23"/>
      <c r="G67" s="32"/>
    </row>
    <row r="68" s="9" customFormat="true" ht="18" hidden="false" customHeight="true" outlineLevel="0" collapsed="false">
      <c r="E68" s="23"/>
      <c r="G68" s="32"/>
    </row>
    <row r="69" s="9" customFormat="true" ht="18" hidden="false" customHeight="true" outlineLevel="0" collapsed="false">
      <c r="E69" s="23"/>
      <c r="G69" s="32"/>
    </row>
    <row r="70" s="9" customFormat="true" ht="18" hidden="false" customHeight="true" outlineLevel="0" collapsed="false">
      <c r="E70" s="23"/>
      <c r="G70" s="32"/>
    </row>
    <row r="71" s="9" customFormat="true" ht="18" hidden="false" customHeight="true" outlineLevel="0" collapsed="false">
      <c r="E71" s="23"/>
      <c r="G71" s="32"/>
    </row>
    <row r="72" s="9" customFormat="true" ht="18" hidden="false" customHeight="true" outlineLevel="0" collapsed="false">
      <c r="E72" s="23"/>
      <c r="G72" s="32"/>
    </row>
    <row r="73" s="9" customFormat="true" ht="18" hidden="false" customHeight="true" outlineLevel="0" collapsed="false">
      <c r="E73" s="23"/>
      <c r="G73" s="32"/>
    </row>
    <row r="74" s="9" customFormat="true" ht="18" hidden="false" customHeight="true" outlineLevel="0" collapsed="false">
      <c r="E74" s="23"/>
      <c r="G74" s="32"/>
    </row>
    <row r="75" s="9" customFormat="true" ht="18" hidden="false" customHeight="true" outlineLevel="0" collapsed="false">
      <c r="E75" s="23"/>
      <c r="G75" s="32"/>
    </row>
    <row r="76" s="9" customFormat="true" ht="18" hidden="false" customHeight="true" outlineLevel="0" collapsed="false">
      <c r="E76" s="23"/>
      <c r="G76" s="32"/>
    </row>
    <row r="77" s="9" customFormat="true" ht="18" hidden="false" customHeight="true" outlineLevel="0" collapsed="false">
      <c r="E77" s="23"/>
      <c r="G77" s="32"/>
    </row>
    <row r="78" s="9" customFormat="true" ht="18" hidden="false" customHeight="true" outlineLevel="0" collapsed="false">
      <c r="E78" s="23"/>
      <c r="G78" s="32"/>
    </row>
    <row r="79" s="9" customFormat="true" ht="18" hidden="false" customHeight="true" outlineLevel="0" collapsed="false">
      <c r="E79" s="23"/>
      <c r="G79" s="32"/>
    </row>
    <row r="80" s="9" customFormat="true" ht="18" hidden="false" customHeight="true" outlineLevel="0" collapsed="false">
      <c r="E80" s="23"/>
      <c r="G80" s="32"/>
    </row>
    <row r="81" s="9" customFormat="true" ht="18" hidden="false" customHeight="true" outlineLevel="0" collapsed="false">
      <c r="E81" s="23"/>
      <c r="G81" s="32"/>
    </row>
    <row r="82" s="9" customFormat="true" ht="18" hidden="false" customHeight="true" outlineLevel="0" collapsed="false">
      <c r="E82" s="23"/>
      <c r="G82" s="32"/>
    </row>
    <row r="83" s="9" customFormat="true" ht="18" hidden="false" customHeight="true" outlineLevel="0" collapsed="false">
      <c r="E83" s="23"/>
      <c r="G83" s="32"/>
    </row>
    <row r="84" s="9" customFormat="true" ht="18" hidden="false" customHeight="true" outlineLevel="0" collapsed="false">
      <c r="E84" s="23"/>
      <c r="G84" s="32"/>
    </row>
    <row r="85" s="9" customFormat="true" ht="18" hidden="false" customHeight="true" outlineLevel="0" collapsed="false">
      <c r="E85" s="23"/>
      <c r="G85" s="32"/>
    </row>
    <row r="86" s="9" customFormat="true" ht="18" hidden="false" customHeight="true" outlineLevel="0" collapsed="false">
      <c r="E86" s="23"/>
      <c r="G86" s="32"/>
    </row>
    <row r="87" s="9" customFormat="true" ht="18" hidden="false" customHeight="true" outlineLevel="0" collapsed="false">
      <c r="E87" s="23"/>
      <c r="G87" s="32"/>
    </row>
    <row r="88" s="9" customFormat="true" ht="18" hidden="false" customHeight="true" outlineLevel="0" collapsed="false">
      <c r="E88" s="23"/>
      <c r="G88" s="32"/>
    </row>
    <row r="89" s="9" customFormat="true" ht="18" hidden="false" customHeight="true" outlineLevel="0" collapsed="false">
      <c r="E89" s="23"/>
      <c r="G89" s="32"/>
    </row>
    <row r="90" s="9" customFormat="true" ht="18" hidden="false" customHeight="true" outlineLevel="0" collapsed="false">
      <c r="E90" s="23"/>
      <c r="G90" s="32"/>
    </row>
    <row r="91" s="9" customFormat="true" ht="18" hidden="false" customHeight="true" outlineLevel="0" collapsed="false">
      <c r="E91" s="23"/>
      <c r="G91" s="32"/>
    </row>
    <row r="92" s="9" customFormat="true" ht="18" hidden="false" customHeight="true" outlineLevel="0" collapsed="false">
      <c r="E92" s="23"/>
      <c r="G92" s="32"/>
    </row>
    <row r="93" s="9" customFormat="true" ht="18" hidden="false" customHeight="true" outlineLevel="0" collapsed="false">
      <c r="E93" s="23"/>
      <c r="G93" s="32"/>
    </row>
    <row r="94" s="9" customFormat="true" ht="18" hidden="false" customHeight="true" outlineLevel="0" collapsed="false">
      <c r="E94" s="23"/>
      <c r="G94" s="32"/>
    </row>
    <row r="95" s="9" customFormat="true" ht="18" hidden="false" customHeight="true" outlineLevel="0" collapsed="false">
      <c r="E95" s="23"/>
      <c r="G95" s="32"/>
    </row>
    <row r="96" s="9" customFormat="true" ht="18" hidden="false" customHeight="true" outlineLevel="0" collapsed="false">
      <c r="E96" s="23"/>
      <c r="G96" s="32"/>
    </row>
    <row r="97" s="9" customFormat="true" ht="18" hidden="false" customHeight="true" outlineLevel="0" collapsed="false">
      <c r="E97" s="23"/>
      <c r="G97" s="32"/>
    </row>
    <row r="98" s="9" customFormat="true" ht="18" hidden="false" customHeight="true" outlineLevel="0" collapsed="false">
      <c r="E98" s="23"/>
      <c r="G98" s="32"/>
    </row>
    <row r="99" s="9" customFormat="true" ht="18" hidden="false" customHeight="true" outlineLevel="0" collapsed="false">
      <c r="E99" s="23"/>
      <c r="G99" s="32"/>
    </row>
    <row r="100" s="9" customFormat="true" ht="18" hidden="false" customHeight="true" outlineLevel="0" collapsed="false">
      <c r="E100" s="23"/>
      <c r="G100" s="32"/>
    </row>
    <row r="101" s="9" customFormat="true" ht="18" hidden="false" customHeight="true" outlineLevel="0" collapsed="false">
      <c r="E101" s="23"/>
      <c r="G101" s="32"/>
    </row>
    <row r="102" s="9" customFormat="true" ht="18" hidden="false" customHeight="true" outlineLevel="0" collapsed="false">
      <c r="E102" s="23"/>
      <c r="G102" s="32"/>
    </row>
    <row r="103" s="9" customFormat="true" ht="18" hidden="false" customHeight="true" outlineLevel="0" collapsed="false">
      <c r="E103" s="23"/>
      <c r="G103" s="32"/>
    </row>
    <row r="104" s="9" customFormat="true" ht="18" hidden="false" customHeight="true" outlineLevel="0" collapsed="false">
      <c r="E104" s="23"/>
      <c r="G104" s="32"/>
    </row>
    <row r="105" s="9" customFormat="true" ht="18" hidden="false" customHeight="true" outlineLevel="0" collapsed="false">
      <c r="E105" s="23"/>
      <c r="G105" s="32"/>
    </row>
    <row r="106" s="9" customFormat="true" ht="18" hidden="false" customHeight="true" outlineLevel="0" collapsed="false">
      <c r="E106" s="23"/>
      <c r="G106" s="32"/>
    </row>
    <row r="107" s="9" customFormat="true" ht="18" hidden="false" customHeight="true" outlineLevel="0" collapsed="false">
      <c r="E107" s="23"/>
      <c r="G107" s="32"/>
    </row>
    <row r="108" s="9" customFormat="true" ht="18" hidden="false" customHeight="true" outlineLevel="0" collapsed="false">
      <c r="E108" s="23"/>
      <c r="G108" s="32"/>
    </row>
    <row r="109" s="9" customFormat="true" ht="18" hidden="false" customHeight="true" outlineLevel="0" collapsed="false">
      <c r="E109" s="23"/>
      <c r="G109" s="32"/>
    </row>
    <row r="110" s="9" customFormat="true" ht="18" hidden="false" customHeight="true" outlineLevel="0" collapsed="false">
      <c r="E110" s="23"/>
      <c r="G110" s="32"/>
    </row>
    <row r="111" s="9" customFormat="true" ht="18" hidden="false" customHeight="true" outlineLevel="0" collapsed="false">
      <c r="E111" s="23"/>
      <c r="G111" s="32"/>
    </row>
    <row r="112" s="9" customFormat="true" ht="18" hidden="false" customHeight="true" outlineLevel="0" collapsed="false">
      <c r="E112" s="23"/>
      <c r="G112" s="32"/>
    </row>
    <row r="113" s="9" customFormat="true" ht="18" hidden="false" customHeight="true" outlineLevel="0" collapsed="false">
      <c r="E113" s="23"/>
      <c r="G113" s="32"/>
    </row>
    <row r="114" s="9" customFormat="true" ht="18" hidden="false" customHeight="true" outlineLevel="0" collapsed="false">
      <c r="E114" s="23"/>
      <c r="G114" s="32"/>
    </row>
    <row r="115" s="9" customFormat="true" ht="18" hidden="false" customHeight="true" outlineLevel="0" collapsed="false">
      <c r="E115" s="23"/>
      <c r="G115" s="32"/>
    </row>
    <row r="116" s="9" customFormat="true" ht="18" hidden="false" customHeight="true" outlineLevel="0" collapsed="false">
      <c r="E116" s="23"/>
      <c r="G116" s="32"/>
    </row>
    <row r="117" s="9" customFormat="true" ht="18" hidden="false" customHeight="true" outlineLevel="0" collapsed="false">
      <c r="E117" s="23"/>
      <c r="G117" s="32"/>
    </row>
    <row r="118" s="9" customFormat="true" ht="18" hidden="false" customHeight="true" outlineLevel="0" collapsed="false">
      <c r="E118" s="23"/>
      <c r="G118" s="32"/>
    </row>
    <row r="119" s="9" customFormat="true" ht="18" hidden="false" customHeight="true" outlineLevel="0" collapsed="false">
      <c r="E119" s="23"/>
      <c r="G119" s="32"/>
    </row>
    <row r="120" s="9" customFormat="true" ht="18" hidden="false" customHeight="true" outlineLevel="0" collapsed="false">
      <c r="E120" s="23"/>
      <c r="G120" s="32"/>
    </row>
    <row r="121" s="9" customFormat="true" ht="18" hidden="false" customHeight="true" outlineLevel="0" collapsed="false">
      <c r="E121" s="23"/>
      <c r="G121" s="32"/>
    </row>
    <row r="122" s="9" customFormat="true" ht="18" hidden="false" customHeight="true" outlineLevel="0" collapsed="false">
      <c r="E122" s="23"/>
      <c r="G122" s="32"/>
    </row>
    <row r="123" s="9" customFormat="true" ht="18" hidden="false" customHeight="true" outlineLevel="0" collapsed="false">
      <c r="E123" s="23"/>
      <c r="G123" s="32"/>
    </row>
    <row r="124" s="9" customFormat="true" ht="18" hidden="false" customHeight="true" outlineLevel="0" collapsed="false">
      <c r="E124" s="23"/>
      <c r="G124" s="32"/>
    </row>
    <row r="125" s="9" customFormat="true" ht="18" hidden="false" customHeight="true" outlineLevel="0" collapsed="false">
      <c r="E125" s="23"/>
      <c r="G125" s="32"/>
    </row>
    <row r="126" s="9" customFormat="true" ht="18" hidden="false" customHeight="true" outlineLevel="0" collapsed="false">
      <c r="E126" s="23"/>
      <c r="G126" s="32"/>
    </row>
    <row r="127" s="9" customFormat="true" ht="18" hidden="false" customHeight="true" outlineLevel="0" collapsed="false">
      <c r="E127" s="23"/>
      <c r="G127" s="32"/>
    </row>
    <row r="128" s="9" customFormat="true" ht="18" hidden="false" customHeight="true" outlineLevel="0" collapsed="false">
      <c r="E128" s="23"/>
      <c r="G128" s="32"/>
    </row>
    <row r="129" s="9" customFormat="true" ht="18" hidden="false" customHeight="true" outlineLevel="0" collapsed="false">
      <c r="E129" s="23"/>
      <c r="G129" s="32"/>
    </row>
    <row r="130" s="9" customFormat="true" ht="18" hidden="false" customHeight="true" outlineLevel="0" collapsed="false">
      <c r="E130" s="23"/>
      <c r="G130" s="32"/>
    </row>
    <row r="131" s="9" customFormat="true" ht="18" hidden="false" customHeight="true" outlineLevel="0" collapsed="false">
      <c r="E131" s="23"/>
      <c r="G131" s="32"/>
    </row>
    <row r="132" s="9" customFormat="true" ht="18" hidden="false" customHeight="true" outlineLevel="0" collapsed="false">
      <c r="E132" s="23"/>
      <c r="G132" s="32"/>
    </row>
    <row r="133" s="9" customFormat="true" ht="18" hidden="false" customHeight="true" outlineLevel="0" collapsed="false">
      <c r="E133" s="23"/>
      <c r="G133" s="32"/>
    </row>
    <row r="134" s="9" customFormat="true" ht="18" hidden="false" customHeight="true" outlineLevel="0" collapsed="false">
      <c r="E134" s="23"/>
      <c r="G134" s="32"/>
    </row>
    <row r="135" s="9" customFormat="true" ht="18" hidden="false" customHeight="true" outlineLevel="0" collapsed="false">
      <c r="E135" s="23"/>
      <c r="G135" s="32"/>
    </row>
    <row r="136" s="9" customFormat="true" ht="18" hidden="false" customHeight="true" outlineLevel="0" collapsed="false">
      <c r="E136" s="23"/>
      <c r="G136" s="32"/>
    </row>
    <row r="137" s="9" customFormat="true" ht="18" hidden="false" customHeight="true" outlineLevel="0" collapsed="false">
      <c r="E137" s="23"/>
      <c r="G137" s="32"/>
    </row>
    <row r="138" s="9" customFormat="true" ht="18" hidden="false" customHeight="true" outlineLevel="0" collapsed="false">
      <c r="E138" s="23"/>
      <c r="G138" s="32"/>
    </row>
    <row r="139" s="9" customFormat="true" ht="18" hidden="false" customHeight="true" outlineLevel="0" collapsed="false">
      <c r="E139" s="23"/>
      <c r="G139" s="32"/>
    </row>
    <row r="140" s="9" customFormat="true" ht="18" hidden="false" customHeight="true" outlineLevel="0" collapsed="false">
      <c r="E140" s="23"/>
      <c r="G140" s="32"/>
    </row>
    <row r="141" s="9" customFormat="true" ht="18" hidden="false" customHeight="true" outlineLevel="0" collapsed="false">
      <c r="E141" s="23"/>
      <c r="G141" s="32"/>
    </row>
    <row r="142" s="9" customFormat="true" ht="18" hidden="false" customHeight="true" outlineLevel="0" collapsed="false">
      <c r="E142" s="23"/>
      <c r="G142" s="32"/>
    </row>
    <row r="143" s="9" customFormat="true" ht="18" hidden="false" customHeight="true" outlineLevel="0" collapsed="false">
      <c r="E143" s="23"/>
      <c r="G143" s="32"/>
    </row>
    <row r="144" s="9" customFormat="true" ht="18" hidden="false" customHeight="true" outlineLevel="0" collapsed="false">
      <c r="E144" s="23"/>
      <c r="G144" s="32"/>
    </row>
    <row r="145" s="9" customFormat="true" ht="18" hidden="false" customHeight="true" outlineLevel="0" collapsed="false">
      <c r="E145" s="23"/>
      <c r="G145" s="32"/>
    </row>
    <row r="146" s="9" customFormat="true" ht="18" hidden="false" customHeight="true" outlineLevel="0" collapsed="false">
      <c r="E146" s="23"/>
      <c r="G146" s="32"/>
    </row>
    <row r="147" s="9" customFormat="true" ht="18" hidden="false" customHeight="true" outlineLevel="0" collapsed="false">
      <c r="E147" s="23"/>
      <c r="G147" s="32"/>
    </row>
    <row r="148" s="9" customFormat="true" ht="18" hidden="false" customHeight="true" outlineLevel="0" collapsed="false">
      <c r="E148" s="23"/>
      <c r="G148" s="32"/>
    </row>
    <row r="149" s="9" customFormat="true" ht="18" hidden="false" customHeight="true" outlineLevel="0" collapsed="false">
      <c r="E149" s="23"/>
      <c r="G149" s="32"/>
    </row>
    <row r="150" s="9" customFormat="true" ht="18" hidden="false" customHeight="true" outlineLevel="0" collapsed="false">
      <c r="E150" s="23"/>
      <c r="G150" s="32"/>
    </row>
    <row r="151" s="9" customFormat="true" ht="18" hidden="false" customHeight="true" outlineLevel="0" collapsed="false">
      <c r="E151" s="23"/>
      <c r="G151" s="32"/>
    </row>
    <row r="152" s="9" customFormat="true" ht="18" hidden="false" customHeight="true" outlineLevel="0" collapsed="false">
      <c r="E152" s="23"/>
      <c r="G152" s="32"/>
    </row>
    <row r="153" s="9" customFormat="true" ht="18" hidden="false" customHeight="true" outlineLevel="0" collapsed="false">
      <c r="E153" s="23"/>
      <c r="G153" s="32"/>
    </row>
    <row r="154" s="9" customFormat="true" ht="18" hidden="false" customHeight="true" outlineLevel="0" collapsed="false">
      <c r="E154" s="23"/>
      <c r="G154" s="32"/>
    </row>
    <row r="155" s="9" customFormat="true" ht="18" hidden="false" customHeight="true" outlineLevel="0" collapsed="false">
      <c r="E155" s="23"/>
      <c r="G155" s="32"/>
    </row>
    <row r="156" s="9" customFormat="true" ht="18" hidden="false" customHeight="true" outlineLevel="0" collapsed="false">
      <c r="E156" s="23"/>
      <c r="G156" s="32"/>
    </row>
    <row r="157" s="9" customFormat="true" ht="18" hidden="false" customHeight="true" outlineLevel="0" collapsed="false">
      <c r="E157" s="23"/>
      <c r="G157" s="32"/>
    </row>
    <row r="158" s="9" customFormat="true" ht="18" hidden="false" customHeight="true" outlineLevel="0" collapsed="false">
      <c r="E158" s="23"/>
      <c r="G158" s="32"/>
    </row>
    <row r="159" s="9" customFormat="true" ht="18" hidden="false" customHeight="true" outlineLevel="0" collapsed="false">
      <c r="E159" s="23"/>
      <c r="G159" s="32"/>
    </row>
    <row r="160" s="9" customFormat="true" ht="18" hidden="false" customHeight="true" outlineLevel="0" collapsed="false">
      <c r="E160" s="23"/>
      <c r="G160" s="32"/>
    </row>
    <row r="161" s="9" customFormat="true" ht="18" hidden="false" customHeight="true" outlineLevel="0" collapsed="false">
      <c r="E161" s="23"/>
      <c r="G161" s="32"/>
    </row>
    <row r="162" s="9" customFormat="true" ht="18" hidden="false" customHeight="true" outlineLevel="0" collapsed="false">
      <c r="E162" s="23"/>
      <c r="G162" s="32"/>
    </row>
    <row r="163" s="9" customFormat="true" ht="18" hidden="false" customHeight="true" outlineLevel="0" collapsed="false">
      <c r="E163" s="23"/>
      <c r="G163" s="32"/>
    </row>
    <row r="164" s="9" customFormat="true" ht="18" hidden="false" customHeight="true" outlineLevel="0" collapsed="false">
      <c r="E164" s="23"/>
      <c r="G164" s="32"/>
    </row>
    <row r="165" s="9" customFormat="true" ht="18" hidden="false" customHeight="true" outlineLevel="0" collapsed="false">
      <c r="E165" s="23"/>
      <c r="G165" s="32"/>
    </row>
    <row r="166" s="9" customFormat="true" ht="18" hidden="false" customHeight="true" outlineLevel="0" collapsed="false">
      <c r="E166" s="23"/>
      <c r="G166" s="32"/>
    </row>
    <row r="167" s="9" customFormat="true" ht="18" hidden="false" customHeight="true" outlineLevel="0" collapsed="false">
      <c r="E167" s="23"/>
      <c r="G167" s="32"/>
    </row>
    <row r="168" s="9" customFormat="true" ht="18" hidden="false" customHeight="true" outlineLevel="0" collapsed="false">
      <c r="E168" s="23"/>
      <c r="G168" s="32"/>
    </row>
    <row r="169" s="9" customFormat="true" ht="18" hidden="false" customHeight="true" outlineLevel="0" collapsed="false">
      <c r="E169" s="23"/>
      <c r="G169" s="32"/>
    </row>
    <row r="170" s="9" customFormat="true" ht="18" hidden="false" customHeight="true" outlineLevel="0" collapsed="false">
      <c r="E170" s="23"/>
      <c r="G170" s="32"/>
    </row>
    <row r="171" s="9" customFormat="true" ht="18" hidden="false" customHeight="true" outlineLevel="0" collapsed="false">
      <c r="E171" s="23"/>
      <c r="G171" s="32"/>
    </row>
    <row r="172" s="9" customFormat="true" ht="18" hidden="false" customHeight="true" outlineLevel="0" collapsed="false">
      <c r="E172" s="23"/>
      <c r="G172" s="32"/>
    </row>
    <row r="173" s="9" customFormat="true" ht="18" hidden="false" customHeight="true" outlineLevel="0" collapsed="false">
      <c r="E173" s="23"/>
      <c r="G173" s="32"/>
    </row>
    <row r="174" s="9" customFormat="true" ht="18" hidden="false" customHeight="true" outlineLevel="0" collapsed="false">
      <c r="E174" s="23"/>
      <c r="G174" s="32"/>
    </row>
    <row r="175" s="9" customFormat="true" ht="18" hidden="false" customHeight="true" outlineLevel="0" collapsed="false">
      <c r="E175" s="23"/>
      <c r="G175" s="32"/>
    </row>
    <row r="176" s="9" customFormat="true" ht="18" hidden="false" customHeight="true" outlineLevel="0" collapsed="false">
      <c r="E176" s="23"/>
      <c r="G176" s="32"/>
    </row>
    <row r="177" s="9" customFormat="true" ht="18" hidden="false" customHeight="true" outlineLevel="0" collapsed="false">
      <c r="E177" s="23"/>
      <c r="G177" s="32"/>
    </row>
    <row r="178" s="9" customFormat="true" ht="18" hidden="false" customHeight="true" outlineLevel="0" collapsed="false">
      <c r="E178" s="23"/>
      <c r="G178" s="32"/>
    </row>
    <row r="179" s="9" customFormat="true" ht="18" hidden="false" customHeight="true" outlineLevel="0" collapsed="false">
      <c r="E179" s="23"/>
      <c r="G179" s="32"/>
    </row>
    <row r="180" s="9" customFormat="true" ht="18" hidden="false" customHeight="true" outlineLevel="0" collapsed="false">
      <c r="E180" s="23"/>
      <c r="G180" s="32"/>
    </row>
    <row r="181" s="9" customFormat="true" ht="18" hidden="false" customHeight="true" outlineLevel="0" collapsed="false">
      <c r="E181" s="23"/>
      <c r="G181" s="32"/>
    </row>
    <row r="182" s="9" customFormat="true" ht="18" hidden="false" customHeight="true" outlineLevel="0" collapsed="false">
      <c r="E182" s="23"/>
      <c r="G182" s="32"/>
    </row>
    <row r="183" s="9" customFormat="true" ht="18" hidden="false" customHeight="true" outlineLevel="0" collapsed="false">
      <c r="E183" s="23"/>
      <c r="G183" s="32"/>
    </row>
    <row r="184" s="9" customFormat="true" ht="18" hidden="false" customHeight="true" outlineLevel="0" collapsed="false">
      <c r="E184" s="23"/>
      <c r="G184" s="32"/>
    </row>
    <row r="185" s="9" customFormat="true" ht="18" hidden="false" customHeight="true" outlineLevel="0" collapsed="false">
      <c r="E185" s="23"/>
      <c r="G185" s="32"/>
    </row>
    <row r="186" s="9" customFormat="true" ht="18" hidden="false" customHeight="true" outlineLevel="0" collapsed="false">
      <c r="E186" s="23"/>
      <c r="G186" s="32"/>
    </row>
    <row r="187" s="9" customFormat="true" ht="18" hidden="false" customHeight="true" outlineLevel="0" collapsed="false">
      <c r="E187" s="23"/>
      <c r="G187" s="32"/>
    </row>
    <row r="188" s="9" customFormat="true" ht="18" hidden="false" customHeight="true" outlineLevel="0" collapsed="false">
      <c r="E188" s="23"/>
      <c r="G188" s="32"/>
    </row>
    <row r="189" s="9" customFormat="true" ht="18" hidden="false" customHeight="true" outlineLevel="0" collapsed="false">
      <c r="E189" s="23"/>
      <c r="G189" s="32"/>
    </row>
    <row r="190" s="9" customFormat="true" ht="18" hidden="false" customHeight="true" outlineLevel="0" collapsed="false">
      <c r="E190" s="23"/>
      <c r="G190" s="32"/>
    </row>
    <row r="191" s="9" customFormat="true" ht="18" hidden="false" customHeight="true" outlineLevel="0" collapsed="false">
      <c r="E191" s="23"/>
      <c r="G191" s="32"/>
    </row>
    <row r="192" s="9" customFormat="true" ht="18" hidden="false" customHeight="true" outlineLevel="0" collapsed="false">
      <c r="E192" s="23"/>
      <c r="G192" s="32"/>
    </row>
    <row r="193" s="9" customFormat="true" ht="18" hidden="false" customHeight="true" outlineLevel="0" collapsed="false">
      <c r="E193" s="23"/>
      <c r="G193" s="32"/>
    </row>
    <row r="194" s="9" customFormat="true" ht="18" hidden="false" customHeight="true" outlineLevel="0" collapsed="false">
      <c r="E194" s="23"/>
      <c r="G194" s="32"/>
    </row>
    <row r="195" s="9" customFormat="true" ht="18" hidden="false" customHeight="true" outlineLevel="0" collapsed="false">
      <c r="E195" s="23"/>
      <c r="G195" s="32"/>
    </row>
    <row r="196" s="9" customFormat="true" ht="18" hidden="false" customHeight="true" outlineLevel="0" collapsed="false">
      <c r="E196" s="23"/>
      <c r="G196" s="32"/>
    </row>
    <row r="197" s="9" customFormat="true" ht="18" hidden="false" customHeight="true" outlineLevel="0" collapsed="false">
      <c r="E197" s="23"/>
      <c r="G197" s="32"/>
    </row>
    <row r="198" s="9" customFormat="true" ht="18" hidden="false" customHeight="true" outlineLevel="0" collapsed="false">
      <c r="E198" s="23"/>
      <c r="G198" s="32"/>
    </row>
    <row r="199" s="9" customFormat="true" ht="18" hidden="false" customHeight="true" outlineLevel="0" collapsed="false">
      <c r="E199" s="23"/>
      <c r="G199" s="32"/>
    </row>
    <row r="200" s="9" customFormat="true" ht="18" hidden="false" customHeight="true" outlineLevel="0" collapsed="false">
      <c r="E200" s="23"/>
      <c r="G200" s="32"/>
    </row>
    <row r="201" s="9" customFormat="true" ht="18" hidden="false" customHeight="true" outlineLevel="0" collapsed="false">
      <c r="E201" s="23"/>
      <c r="G201" s="32"/>
    </row>
    <row r="202" s="9" customFormat="true" ht="18" hidden="false" customHeight="true" outlineLevel="0" collapsed="false">
      <c r="E202" s="23"/>
      <c r="G202" s="32"/>
    </row>
    <row r="203" s="9" customFormat="true" ht="18" hidden="false" customHeight="true" outlineLevel="0" collapsed="false">
      <c r="E203" s="23"/>
      <c r="G203" s="32"/>
    </row>
    <row r="204" s="9" customFormat="true" ht="18" hidden="false" customHeight="true" outlineLevel="0" collapsed="false">
      <c r="E204" s="23"/>
      <c r="G204" s="32"/>
    </row>
    <row r="205" s="9" customFormat="true" ht="18" hidden="false" customHeight="true" outlineLevel="0" collapsed="false">
      <c r="E205" s="23"/>
      <c r="G205" s="32"/>
    </row>
    <row r="206" s="9" customFormat="true" ht="18" hidden="false" customHeight="true" outlineLevel="0" collapsed="false">
      <c r="E206" s="23"/>
      <c r="G206" s="32"/>
    </row>
    <row r="207" s="9" customFormat="true" ht="18" hidden="false" customHeight="true" outlineLevel="0" collapsed="false">
      <c r="E207" s="23"/>
      <c r="G207" s="32"/>
    </row>
    <row r="208" s="9" customFormat="true" ht="18" hidden="false" customHeight="true" outlineLevel="0" collapsed="false">
      <c r="E208" s="23"/>
      <c r="G208" s="32"/>
    </row>
    <row r="209" s="9" customFormat="true" ht="18" hidden="false" customHeight="true" outlineLevel="0" collapsed="false">
      <c r="E209" s="23"/>
      <c r="G209" s="32"/>
    </row>
    <row r="210" s="9" customFormat="true" ht="18" hidden="false" customHeight="true" outlineLevel="0" collapsed="false">
      <c r="E210" s="23"/>
      <c r="G210" s="32"/>
    </row>
    <row r="211" s="9" customFormat="true" ht="18" hidden="false" customHeight="true" outlineLevel="0" collapsed="false">
      <c r="E211" s="23"/>
      <c r="G211" s="32"/>
    </row>
    <row r="212" s="9" customFormat="true" ht="18" hidden="false" customHeight="true" outlineLevel="0" collapsed="false">
      <c r="E212" s="23"/>
      <c r="G212" s="32"/>
    </row>
    <row r="213" s="9" customFormat="true" ht="18" hidden="false" customHeight="true" outlineLevel="0" collapsed="false">
      <c r="E213" s="23"/>
      <c r="G213" s="32"/>
    </row>
    <row r="214" s="9" customFormat="true" ht="18" hidden="false" customHeight="true" outlineLevel="0" collapsed="false">
      <c r="E214" s="23"/>
      <c r="G214" s="32"/>
    </row>
    <row r="215" s="9" customFormat="true" ht="18" hidden="false" customHeight="true" outlineLevel="0" collapsed="false">
      <c r="E215" s="23"/>
      <c r="G215" s="32"/>
    </row>
    <row r="216" s="9" customFormat="true" ht="18" hidden="false" customHeight="true" outlineLevel="0" collapsed="false">
      <c r="E216" s="23"/>
      <c r="G216" s="32"/>
    </row>
    <row r="217" s="9" customFormat="true" ht="18" hidden="false" customHeight="true" outlineLevel="0" collapsed="false">
      <c r="E217" s="23"/>
      <c r="G217" s="32"/>
    </row>
    <row r="218" s="9" customFormat="true" ht="18" hidden="false" customHeight="true" outlineLevel="0" collapsed="false">
      <c r="E218" s="23"/>
      <c r="G218" s="32"/>
    </row>
    <row r="219" s="9" customFormat="true" ht="18" hidden="false" customHeight="true" outlineLevel="0" collapsed="false">
      <c r="E219" s="23"/>
      <c r="G219" s="32"/>
    </row>
    <row r="220" s="9" customFormat="true" ht="18" hidden="false" customHeight="true" outlineLevel="0" collapsed="false">
      <c r="E220" s="23"/>
      <c r="G220" s="32"/>
    </row>
    <row r="221" s="9" customFormat="true" ht="18" hidden="false" customHeight="true" outlineLevel="0" collapsed="false">
      <c r="E221" s="23"/>
      <c r="G221" s="32"/>
    </row>
    <row r="222" s="9" customFormat="true" ht="18" hidden="false" customHeight="true" outlineLevel="0" collapsed="false">
      <c r="E222" s="23"/>
      <c r="G222" s="32"/>
    </row>
    <row r="223" s="9" customFormat="true" ht="18" hidden="false" customHeight="true" outlineLevel="0" collapsed="false">
      <c r="E223" s="23"/>
      <c r="G223" s="32"/>
    </row>
    <row r="224" s="9" customFormat="true" ht="18" hidden="false" customHeight="true" outlineLevel="0" collapsed="false">
      <c r="E224" s="23"/>
      <c r="G224" s="32"/>
    </row>
    <row r="225" s="9" customFormat="true" ht="18" hidden="false" customHeight="true" outlineLevel="0" collapsed="false">
      <c r="E225" s="23"/>
      <c r="G225" s="32"/>
    </row>
    <row r="226" s="9" customFormat="true" ht="18" hidden="false" customHeight="true" outlineLevel="0" collapsed="false">
      <c r="E226" s="23"/>
      <c r="G226" s="32"/>
    </row>
    <row r="227" s="9" customFormat="true" ht="18" hidden="false" customHeight="true" outlineLevel="0" collapsed="false">
      <c r="E227" s="23"/>
      <c r="G227" s="32"/>
    </row>
    <row r="228" s="9" customFormat="true" ht="18" hidden="false" customHeight="true" outlineLevel="0" collapsed="false">
      <c r="E228" s="23"/>
      <c r="G228" s="32"/>
    </row>
    <row r="229" s="9" customFormat="true" ht="18" hidden="false" customHeight="true" outlineLevel="0" collapsed="false">
      <c r="E229" s="23"/>
      <c r="G229" s="32"/>
    </row>
    <row r="230" s="9" customFormat="true" ht="18" hidden="false" customHeight="true" outlineLevel="0" collapsed="false">
      <c r="E230" s="23"/>
      <c r="G230" s="32"/>
    </row>
    <row r="231" s="9" customFormat="true" ht="18" hidden="false" customHeight="true" outlineLevel="0" collapsed="false">
      <c r="E231" s="23"/>
      <c r="G231" s="32"/>
    </row>
    <row r="232" s="9" customFormat="true" ht="18" hidden="false" customHeight="true" outlineLevel="0" collapsed="false">
      <c r="E232" s="23"/>
      <c r="G232" s="32"/>
    </row>
    <row r="233" s="9" customFormat="true" ht="18" hidden="false" customHeight="true" outlineLevel="0" collapsed="false">
      <c r="E233" s="23"/>
      <c r="G233" s="32"/>
    </row>
    <row r="234" s="9" customFormat="true" ht="18" hidden="false" customHeight="true" outlineLevel="0" collapsed="false">
      <c r="E234" s="23"/>
      <c r="G234" s="32"/>
    </row>
    <row r="235" s="9" customFormat="true" ht="18" hidden="false" customHeight="true" outlineLevel="0" collapsed="false">
      <c r="E235" s="23"/>
      <c r="G235" s="32"/>
    </row>
    <row r="236" s="9" customFormat="true" ht="15" hidden="false" customHeight="false" outlineLevel="0" collapsed="false">
      <c r="E236" s="23"/>
      <c r="G236" s="32"/>
    </row>
    <row r="237" s="9" customFormat="true" ht="15" hidden="false" customHeight="false" outlineLevel="0" collapsed="false">
      <c r="E237" s="23"/>
      <c r="G237" s="32"/>
    </row>
    <row r="238" s="9" customFormat="true" ht="15" hidden="false" customHeight="false" outlineLevel="0" collapsed="false">
      <c r="E238" s="23"/>
      <c r="G238" s="32"/>
    </row>
    <row r="239" s="9" customFormat="true" ht="15" hidden="false" customHeight="false" outlineLevel="0" collapsed="false">
      <c r="E239" s="23"/>
      <c r="G239" s="32"/>
    </row>
    <row r="240" s="9" customFormat="true" ht="15" hidden="false" customHeight="false" outlineLevel="0" collapsed="false">
      <c r="E240" s="23"/>
      <c r="G240" s="32"/>
    </row>
    <row r="241" s="9" customFormat="true" ht="15" hidden="false" customHeight="false" outlineLevel="0" collapsed="false">
      <c r="E241" s="23"/>
      <c r="G241" s="32"/>
    </row>
    <row r="242" s="9" customFormat="true" ht="15" hidden="false" customHeight="false" outlineLevel="0" collapsed="false">
      <c r="E242" s="23"/>
      <c r="G242" s="32"/>
    </row>
    <row r="243" s="9" customFormat="true" ht="15" hidden="false" customHeight="false" outlineLevel="0" collapsed="false">
      <c r="E243" s="23"/>
      <c r="G243" s="32"/>
    </row>
    <row r="244" s="9" customFormat="true" ht="15" hidden="false" customHeight="false" outlineLevel="0" collapsed="false">
      <c r="E244" s="23"/>
      <c r="G244" s="32"/>
    </row>
    <row r="245" s="9" customFormat="true" ht="15" hidden="false" customHeight="false" outlineLevel="0" collapsed="false">
      <c r="E245" s="23"/>
      <c r="G245" s="32"/>
    </row>
    <row r="246" s="9" customFormat="true" ht="15" hidden="false" customHeight="false" outlineLevel="0" collapsed="false">
      <c r="E246" s="23"/>
      <c r="G246" s="32"/>
    </row>
    <row r="247" s="9" customFormat="true" ht="15" hidden="false" customHeight="false" outlineLevel="0" collapsed="false">
      <c r="E247" s="23"/>
      <c r="G247" s="32"/>
    </row>
    <row r="248" s="9" customFormat="true" ht="15" hidden="false" customHeight="false" outlineLevel="0" collapsed="false">
      <c r="E248" s="23"/>
      <c r="G248" s="32"/>
    </row>
    <row r="249" s="9" customFormat="true" ht="15" hidden="false" customHeight="false" outlineLevel="0" collapsed="false">
      <c r="E249" s="23"/>
      <c r="G249" s="32"/>
    </row>
    <row r="250" s="9" customFormat="true" ht="15" hidden="false" customHeight="false" outlineLevel="0" collapsed="false">
      <c r="E250" s="23"/>
      <c r="G250" s="32"/>
    </row>
    <row r="251" s="9" customFormat="true" ht="15" hidden="false" customHeight="false" outlineLevel="0" collapsed="false">
      <c r="E251" s="23"/>
      <c r="G251" s="32"/>
    </row>
    <row r="252" s="9" customFormat="true" ht="15" hidden="false" customHeight="false" outlineLevel="0" collapsed="false">
      <c r="E252" s="23"/>
      <c r="G252" s="32"/>
    </row>
    <row r="253" s="9" customFormat="true" ht="15" hidden="false" customHeight="false" outlineLevel="0" collapsed="false">
      <c r="E253" s="23"/>
      <c r="G253" s="32"/>
    </row>
    <row r="254" s="9" customFormat="true" ht="15" hidden="false" customHeight="false" outlineLevel="0" collapsed="false">
      <c r="E254" s="23"/>
      <c r="G254" s="32"/>
    </row>
    <row r="255" s="9" customFormat="true" ht="15" hidden="false" customHeight="false" outlineLevel="0" collapsed="false">
      <c r="E255" s="23"/>
      <c r="G255" s="32"/>
    </row>
    <row r="256" s="9" customFormat="true" ht="15" hidden="false" customHeight="false" outlineLevel="0" collapsed="false">
      <c r="E256" s="23"/>
      <c r="G256" s="32"/>
    </row>
    <row r="257" s="9" customFormat="true" ht="15" hidden="false" customHeight="false" outlineLevel="0" collapsed="false">
      <c r="E257" s="23"/>
      <c r="G257" s="32"/>
    </row>
    <row r="258" s="9" customFormat="true" ht="15" hidden="false" customHeight="false" outlineLevel="0" collapsed="false">
      <c r="E258" s="23"/>
      <c r="G258" s="32"/>
    </row>
    <row r="259" s="9" customFormat="true" ht="15" hidden="false" customHeight="false" outlineLevel="0" collapsed="false">
      <c r="E259" s="23"/>
      <c r="G259" s="32"/>
    </row>
    <row r="260" s="9" customFormat="true" ht="15" hidden="false" customHeight="false" outlineLevel="0" collapsed="false">
      <c r="E260" s="23"/>
      <c r="G260" s="32"/>
    </row>
    <row r="261" s="9" customFormat="true" ht="15" hidden="false" customHeight="false" outlineLevel="0" collapsed="false">
      <c r="E261" s="23"/>
      <c r="G261" s="32"/>
    </row>
    <row r="262" s="9" customFormat="true" ht="15" hidden="false" customHeight="false" outlineLevel="0" collapsed="false">
      <c r="E262" s="23"/>
      <c r="G262" s="32"/>
    </row>
    <row r="263" s="9" customFormat="true" ht="15" hidden="false" customHeight="false" outlineLevel="0" collapsed="false">
      <c r="E263" s="23"/>
      <c r="G263" s="32"/>
    </row>
    <row r="264" s="9" customFormat="true" ht="15" hidden="false" customHeight="false" outlineLevel="0" collapsed="false">
      <c r="E264" s="23"/>
      <c r="G264" s="32"/>
    </row>
    <row r="265" s="9" customFormat="true" ht="15" hidden="false" customHeight="false" outlineLevel="0" collapsed="false">
      <c r="E265" s="23"/>
      <c r="G265" s="32"/>
    </row>
    <row r="266" s="9" customFormat="true" ht="15" hidden="false" customHeight="false" outlineLevel="0" collapsed="false">
      <c r="E266" s="23"/>
      <c r="G266" s="32"/>
    </row>
    <row r="267" s="9" customFormat="true" ht="15" hidden="false" customHeight="false" outlineLevel="0" collapsed="false">
      <c r="E267" s="23"/>
      <c r="G267" s="32"/>
    </row>
    <row r="268" s="9" customFormat="true" ht="15" hidden="false" customHeight="false" outlineLevel="0" collapsed="false">
      <c r="E268" s="23"/>
      <c r="G268" s="32"/>
    </row>
    <row r="269" s="9" customFormat="true" ht="15" hidden="false" customHeight="false" outlineLevel="0" collapsed="false">
      <c r="E269" s="23"/>
      <c r="G269" s="32"/>
    </row>
    <row r="270" s="9" customFormat="true" ht="15" hidden="false" customHeight="false" outlineLevel="0" collapsed="false">
      <c r="E270" s="23"/>
      <c r="G270" s="32"/>
    </row>
    <row r="271" s="9" customFormat="true" ht="15" hidden="false" customHeight="false" outlineLevel="0" collapsed="false">
      <c r="E271" s="23"/>
      <c r="G271" s="32"/>
    </row>
    <row r="272" s="9" customFormat="true" ht="15" hidden="false" customHeight="false" outlineLevel="0" collapsed="false">
      <c r="E272" s="23"/>
      <c r="G272" s="32"/>
    </row>
    <row r="273" s="9" customFormat="true" ht="15" hidden="false" customHeight="false" outlineLevel="0" collapsed="false">
      <c r="E273" s="23"/>
      <c r="G273" s="32"/>
    </row>
    <row r="274" s="9" customFormat="true" ht="15" hidden="false" customHeight="false" outlineLevel="0" collapsed="false">
      <c r="E274" s="23"/>
      <c r="G274" s="32"/>
    </row>
    <row r="275" s="9" customFormat="true" ht="15" hidden="false" customHeight="false" outlineLevel="0" collapsed="false">
      <c r="E275" s="23"/>
      <c r="G275" s="32"/>
    </row>
    <row r="276" s="9" customFormat="true" ht="15" hidden="false" customHeight="false" outlineLevel="0" collapsed="false">
      <c r="E276" s="23"/>
      <c r="G276" s="32"/>
    </row>
    <row r="277" s="9" customFormat="true" ht="15" hidden="false" customHeight="false" outlineLevel="0" collapsed="false">
      <c r="E277" s="23"/>
      <c r="G277" s="32"/>
    </row>
    <row r="278" s="9" customFormat="true" ht="15" hidden="false" customHeight="false" outlineLevel="0" collapsed="false">
      <c r="E278" s="23"/>
      <c r="G278" s="32"/>
    </row>
    <row r="279" s="9" customFormat="true" ht="15" hidden="false" customHeight="false" outlineLevel="0" collapsed="false">
      <c r="E279" s="23"/>
      <c r="G279" s="32"/>
    </row>
    <row r="280" s="9" customFormat="true" ht="15" hidden="false" customHeight="false" outlineLevel="0" collapsed="false">
      <c r="E280" s="23"/>
      <c r="G280" s="32"/>
    </row>
    <row r="281" s="9" customFormat="true" ht="15" hidden="false" customHeight="false" outlineLevel="0" collapsed="false">
      <c r="E281" s="23"/>
      <c r="G281" s="32"/>
    </row>
    <row r="282" s="9" customFormat="true" ht="15" hidden="false" customHeight="false" outlineLevel="0" collapsed="false">
      <c r="E282" s="23"/>
      <c r="G282" s="32"/>
    </row>
    <row r="283" s="9" customFormat="true" ht="15" hidden="false" customHeight="false" outlineLevel="0" collapsed="false">
      <c r="E283" s="23"/>
      <c r="G283" s="32"/>
    </row>
    <row r="284" s="9" customFormat="true" ht="15" hidden="false" customHeight="false" outlineLevel="0" collapsed="false">
      <c r="E284" s="23"/>
      <c r="G284" s="32"/>
    </row>
    <row r="285" s="9" customFormat="true" ht="15" hidden="false" customHeight="false" outlineLevel="0" collapsed="false">
      <c r="E285" s="23"/>
      <c r="G285" s="32"/>
    </row>
    <row r="286" s="9" customFormat="true" ht="15" hidden="false" customHeight="false" outlineLevel="0" collapsed="false">
      <c r="E286" s="23"/>
      <c r="G286" s="32"/>
    </row>
    <row r="287" s="9" customFormat="true" ht="15" hidden="false" customHeight="false" outlineLevel="0" collapsed="false">
      <c r="E287" s="23"/>
      <c r="G287" s="32"/>
    </row>
    <row r="288" s="9" customFormat="true" ht="15" hidden="false" customHeight="false" outlineLevel="0" collapsed="false">
      <c r="E288" s="23"/>
      <c r="G288" s="32"/>
    </row>
    <row r="289" s="9" customFormat="true" ht="15" hidden="false" customHeight="false" outlineLevel="0" collapsed="false">
      <c r="E289" s="23"/>
      <c r="G289" s="32"/>
    </row>
    <row r="290" s="9" customFormat="true" ht="15" hidden="false" customHeight="false" outlineLevel="0" collapsed="false">
      <c r="E290" s="23"/>
      <c r="G290" s="32"/>
    </row>
    <row r="291" s="9" customFormat="true" ht="15" hidden="false" customHeight="false" outlineLevel="0" collapsed="false">
      <c r="E291" s="23"/>
      <c r="G291" s="32"/>
    </row>
    <row r="292" s="9" customFormat="true" ht="15" hidden="false" customHeight="false" outlineLevel="0" collapsed="false">
      <c r="E292" s="23"/>
      <c r="G292" s="32"/>
    </row>
    <row r="293" s="9" customFormat="true" ht="15" hidden="false" customHeight="false" outlineLevel="0" collapsed="false">
      <c r="E293" s="23"/>
      <c r="G293" s="32"/>
    </row>
    <row r="294" s="9" customFormat="true" ht="15" hidden="false" customHeight="false" outlineLevel="0" collapsed="false">
      <c r="E294" s="23"/>
      <c r="G294" s="32"/>
    </row>
    <row r="295" s="9" customFormat="true" ht="15" hidden="false" customHeight="false" outlineLevel="0" collapsed="false">
      <c r="E295" s="23"/>
      <c r="G295" s="32"/>
    </row>
    <row r="296" s="9" customFormat="true" ht="15" hidden="false" customHeight="false" outlineLevel="0" collapsed="false">
      <c r="E296" s="23"/>
      <c r="G296" s="32"/>
    </row>
    <row r="297" s="9" customFormat="true" ht="15" hidden="false" customHeight="false" outlineLevel="0" collapsed="false">
      <c r="E297" s="23"/>
      <c r="G297" s="32"/>
    </row>
    <row r="298" s="9" customFormat="true" ht="15" hidden="false" customHeight="false" outlineLevel="0" collapsed="false">
      <c r="E298" s="23"/>
      <c r="G298" s="32"/>
    </row>
    <row r="299" s="9" customFormat="true" ht="15" hidden="false" customHeight="false" outlineLevel="0" collapsed="false">
      <c r="E299" s="23"/>
      <c r="G299" s="32"/>
    </row>
    <row r="300" s="9" customFormat="true" ht="15" hidden="false" customHeight="false" outlineLevel="0" collapsed="false">
      <c r="E300" s="23"/>
      <c r="G300" s="32"/>
    </row>
    <row r="301" s="9" customFormat="true" ht="15" hidden="false" customHeight="false" outlineLevel="0" collapsed="false">
      <c r="E301" s="23"/>
      <c r="G301" s="32"/>
    </row>
    <row r="302" s="9" customFormat="true" ht="15" hidden="false" customHeight="false" outlineLevel="0" collapsed="false">
      <c r="E302" s="23"/>
      <c r="G302" s="32"/>
    </row>
    <row r="303" s="9" customFormat="true" ht="15" hidden="false" customHeight="false" outlineLevel="0" collapsed="false">
      <c r="E303" s="23"/>
      <c r="G303" s="32"/>
    </row>
    <row r="304" s="9" customFormat="true" ht="15" hidden="false" customHeight="false" outlineLevel="0" collapsed="false">
      <c r="E304" s="23"/>
      <c r="G304" s="32"/>
    </row>
    <row r="305" s="9" customFormat="true" ht="15" hidden="false" customHeight="false" outlineLevel="0" collapsed="false">
      <c r="E305" s="23"/>
      <c r="G305" s="32"/>
    </row>
    <row r="306" s="9" customFormat="true" ht="15" hidden="false" customHeight="false" outlineLevel="0" collapsed="false">
      <c r="E306" s="23"/>
      <c r="G306" s="32"/>
    </row>
    <row r="307" s="9" customFormat="true" ht="15" hidden="false" customHeight="false" outlineLevel="0" collapsed="false">
      <c r="E307" s="23"/>
      <c r="G307" s="32"/>
    </row>
    <row r="308" s="9" customFormat="true" ht="15" hidden="false" customHeight="false" outlineLevel="0" collapsed="false">
      <c r="E308" s="23"/>
      <c r="G308" s="32"/>
    </row>
    <row r="309" s="9" customFormat="true" ht="15" hidden="false" customHeight="false" outlineLevel="0" collapsed="false">
      <c r="E309" s="23"/>
      <c r="G309" s="32"/>
    </row>
    <row r="310" s="9" customFormat="true" ht="15" hidden="false" customHeight="false" outlineLevel="0" collapsed="false">
      <c r="E310" s="23"/>
      <c r="G310" s="32"/>
    </row>
    <row r="311" s="9" customFormat="true" ht="15" hidden="false" customHeight="false" outlineLevel="0" collapsed="false">
      <c r="E311" s="23"/>
      <c r="G311" s="32"/>
    </row>
    <row r="312" s="9" customFormat="true" ht="15" hidden="false" customHeight="false" outlineLevel="0" collapsed="false">
      <c r="E312" s="23"/>
      <c r="G312" s="32"/>
    </row>
    <row r="313" s="9" customFormat="true" ht="15" hidden="false" customHeight="false" outlineLevel="0" collapsed="false">
      <c r="E313" s="23"/>
      <c r="G313" s="32"/>
    </row>
    <row r="314" s="9" customFormat="true" ht="15" hidden="false" customHeight="false" outlineLevel="0" collapsed="false">
      <c r="E314" s="23"/>
      <c r="G314" s="32"/>
    </row>
    <row r="315" s="9" customFormat="true" ht="15" hidden="false" customHeight="false" outlineLevel="0" collapsed="false">
      <c r="E315" s="23"/>
      <c r="G315" s="32"/>
    </row>
    <row r="316" s="9" customFormat="true" ht="15" hidden="false" customHeight="false" outlineLevel="0" collapsed="false">
      <c r="E316" s="23"/>
      <c r="G316" s="32"/>
    </row>
    <row r="317" s="9" customFormat="true" ht="15" hidden="false" customHeight="false" outlineLevel="0" collapsed="false">
      <c r="E317" s="23"/>
      <c r="G317" s="32"/>
    </row>
    <row r="318" s="9" customFormat="true" ht="15" hidden="false" customHeight="false" outlineLevel="0" collapsed="false">
      <c r="E318" s="23"/>
      <c r="G318" s="32"/>
    </row>
    <row r="319" s="9" customFormat="true" ht="15" hidden="false" customHeight="false" outlineLevel="0" collapsed="false">
      <c r="E319" s="23"/>
      <c r="G319" s="32"/>
    </row>
    <row r="320" s="9" customFormat="true" ht="15" hidden="false" customHeight="false" outlineLevel="0" collapsed="false">
      <c r="E320" s="23"/>
      <c r="G320" s="32"/>
    </row>
    <row r="321" s="9" customFormat="true" ht="15" hidden="false" customHeight="false" outlineLevel="0" collapsed="false">
      <c r="E321" s="23"/>
      <c r="G321" s="32"/>
    </row>
    <row r="322" s="9" customFormat="true" ht="15" hidden="false" customHeight="false" outlineLevel="0" collapsed="false">
      <c r="E322" s="23"/>
      <c r="G322" s="32"/>
    </row>
    <row r="323" s="9" customFormat="true" ht="15" hidden="false" customHeight="false" outlineLevel="0" collapsed="false">
      <c r="E323" s="23"/>
      <c r="G323" s="32"/>
    </row>
    <row r="324" s="9" customFormat="true" ht="15" hidden="false" customHeight="false" outlineLevel="0" collapsed="false">
      <c r="E324" s="23"/>
      <c r="G324" s="32"/>
    </row>
    <row r="325" s="9" customFormat="true" ht="15" hidden="false" customHeight="false" outlineLevel="0" collapsed="false">
      <c r="E325" s="23"/>
      <c r="G325" s="32"/>
    </row>
    <row r="326" s="9" customFormat="true" ht="15" hidden="false" customHeight="false" outlineLevel="0" collapsed="false">
      <c r="E326" s="23"/>
      <c r="G326" s="32"/>
    </row>
    <row r="327" s="9" customFormat="true" ht="15" hidden="false" customHeight="false" outlineLevel="0" collapsed="false">
      <c r="E327" s="23"/>
      <c r="G327" s="32"/>
    </row>
    <row r="328" s="9" customFormat="true" ht="15" hidden="false" customHeight="false" outlineLevel="0" collapsed="false">
      <c r="E328" s="23"/>
      <c r="G328" s="32"/>
    </row>
    <row r="329" s="9" customFormat="true" ht="15" hidden="false" customHeight="false" outlineLevel="0" collapsed="false">
      <c r="E329" s="23"/>
      <c r="G329" s="32"/>
    </row>
    <row r="330" s="9" customFormat="true" ht="15" hidden="false" customHeight="false" outlineLevel="0" collapsed="false">
      <c r="E330" s="23"/>
      <c r="G330" s="32"/>
    </row>
    <row r="331" s="9" customFormat="true" ht="15" hidden="false" customHeight="false" outlineLevel="0" collapsed="false">
      <c r="E331" s="23"/>
      <c r="G331" s="32"/>
    </row>
    <row r="332" s="9" customFormat="true" ht="15" hidden="false" customHeight="false" outlineLevel="0" collapsed="false">
      <c r="E332" s="23"/>
      <c r="G332" s="32"/>
    </row>
    <row r="333" s="9" customFormat="true" ht="15" hidden="false" customHeight="false" outlineLevel="0" collapsed="false">
      <c r="E333" s="23"/>
      <c r="G333" s="32"/>
    </row>
    <row r="334" s="9" customFormat="true" ht="15" hidden="false" customHeight="false" outlineLevel="0" collapsed="false">
      <c r="E334" s="23"/>
      <c r="G334" s="32"/>
    </row>
    <row r="335" s="9" customFormat="true" ht="15" hidden="false" customHeight="false" outlineLevel="0" collapsed="false">
      <c r="E335" s="23"/>
      <c r="G335" s="32"/>
    </row>
    <row r="336" s="9" customFormat="true" ht="15" hidden="false" customHeight="false" outlineLevel="0" collapsed="false">
      <c r="E336" s="23"/>
      <c r="G336" s="32"/>
    </row>
    <row r="337" s="9" customFormat="true" ht="15" hidden="false" customHeight="false" outlineLevel="0" collapsed="false">
      <c r="E337" s="23"/>
      <c r="G337" s="32"/>
    </row>
    <row r="338" s="9" customFormat="true" ht="15" hidden="false" customHeight="false" outlineLevel="0" collapsed="false">
      <c r="E338" s="23"/>
      <c r="G338" s="32"/>
    </row>
    <row r="339" s="9" customFormat="true" ht="15" hidden="false" customHeight="false" outlineLevel="0" collapsed="false">
      <c r="E339" s="23"/>
      <c r="G339" s="32"/>
    </row>
    <row r="340" s="9" customFormat="true" ht="15" hidden="false" customHeight="false" outlineLevel="0" collapsed="false">
      <c r="E340" s="23"/>
      <c r="G340" s="32"/>
    </row>
    <row r="341" s="9" customFormat="true" ht="15" hidden="false" customHeight="false" outlineLevel="0" collapsed="false">
      <c r="E341" s="23"/>
      <c r="G341" s="32"/>
    </row>
    <row r="342" s="9" customFormat="true" ht="15" hidden="false" customHeight="false" outlineLevel="0" collapsed="false">
      <c r="E342" s="23"/>
      <c r="G342" s="32"/>
    </row>
    <row r="343" s="9" customFormat="true" ht="15" hidden="false" customHeight="false" outlineLevel="0" collapsed="false">
      <c r="E343" s="23"/>
      <c r="G343" s="32"/>
    </row>
    <row r="344" s="9" customFormat="true" ht="15" hidden="false" customHeight="false" outlineLevel="0" collapsed="false">
      <c r="E344" s="23"/>
      <c r="G344" s="32"/>
    </row>
    <row r="345" s="9" customFormat="true" ht="15" hidden="false" customHeight="false" outlineLevel="0" collapsed="false">
      <c r="E345" s="23"/>
      <c r="G345" s="32"/>
    </row>
    <row r="346" s="9" customFormat="true" ht="15" hidden="false" customHeight="false" outlineLevel="0" collapsed="false">
      <c r="E346" s="23"/>
      <c r="G346" s="32"/>
    </row>
    <row r="347" s="9" customFormat="true" ht="15" hidden="false" customHeight="false" outlineLevel="0" collapsed="false">
      <c r="E347" s="23"/>
      <c r="G347" s="32"/>
    </row>
    <row r="348" s="9" customFormat="true" ht="15" hidden="false" customHeight="false" outlineLevel="0" collapsed="false">
      <c r="E348" s="23"/>
      <c r="G348" s="32"/>
    </row>
    <row r="349" s="9" customFormat="true" ht="15" hidden="false" customHeight="false" outlineLevel="0" collapsed="false">
      <c r="E349" s="23"/>
      <c r="G349" s="32"/>
    </row>
    <row r="350" s="9" customFormat="true" ht="15" hidden="false" customHeight="false" outlineLevel="0" collapsed="false">
      <c r="E350" s="23"/>
      <c r="G350" s="32"/>
    </row>
    <row r="351" s="9" customFormat="true" ht="15" hidden="false" customHeight="false" outlineLevel="0" collapsed="false">
      <c r="E351" s="23"/>
      <c r="G351" s="32"/>
    </row>
    <row r="352" s="9" customFormat="true" ht="15" hidden="false" customHeight="false" outlineLevel="0" collapsed="false">
      <c r="E352" s="23"/>
      <c r="G352" s="32"/>
    </row>
    <row r="353" s="9" customFormat="true" ht="15" hidden="false" customHeight="false" outlineLevel="0" collapsed="false">
      <c r="E353" s="23"/>
      <c r="G353" s="32"/>
    </row>
    <row r="354" s="9" customFormat="true" ht="15" hidden="false" customHeight="false" outlineLevel="0" collapsed="false">
      <c r="E354" s="23"/>
      <c r="G354" s="32"/>
    </row>
    <row r="355" s="9" customFormat="true" ht="15" hidden="false" customHeight="false" outlineLevel="0" collapsed="false">
      <c r="E355" s="23"/>
      <c r="G355" s="32"/>
    </row>
    <row r="356" s="9" customFormat="true" ht="15" hidden="false" customHeight="false" outlineLevel="0" collapsed="false">
      <c r="E356" s="23"/>
      <c r="G356" s="32"/>
    </row>
    <row r="357" s="9" customFormat="true" ht="15" hidden="false" customHeight="false" outlineLevel="0" collapsed="false">
      <c r="E357" s="23"/>
      <c r="G357" s="32"/>
    </row>
    <row r="358" s="9" customFormat="true" ht="15" hidden="false" customHeight="false" outlineLevel="0" collapsed="false">
      <c r="E358" s="23"/>
      <c r="G358" s="32"/>
    </row>
    <row r="359" s="9" customFormat="true" ht="15" hidden="false" customHeight="false" outlineLevel="0" collapsed="false">
      <c r="E359" s="23"/>
      <c r="G359" s="32"/>
    </row>
    <row r="360" s="9" customFormat="true" ht="15" hidden="false" customHeight="false" outlineLevel="0" collapsed="false">
      <c r="E360" s="23"/>
      <c r="G360" s="32"/>
    </row>
    <row r="361" s="9" customFormat="true" ht="15" hidden="false" customHeight="false" outlineLevel="0" collapsed="false">
      <c r="E361" s="23"/>
      <c r="G361" s="32"/>
    </row>
    <row r="362" s="9" customFormat="true" ht="15" hidden="false" customHeight="false" outlineLevel="0" collapsed="false">
      <c r="E362" s="23"/>
      <c r="G362" s="32"/>
    </row>
    <row r="363" s="9" customFormat="true" ht="15" hidden="false" customHeight="false" outlineLevel="0" collapsed="false">
      <c r="E363" s="23"/>
      <c r="G363" s="32"/>
    </row>
    <row r="364" s="9" customFormat="true" ht="15" hidden="false" customHeight="false" outlineLevel="0" collapsed="false">
      <c r="E364" s="23"/>
      <c r="G364" s="32"/>
    </row>
    <row r="365" s="9" customFormat="true" ht="15" hidden="false" customHeight="false" outlineLevel="0" collapsed="false">
      <c r="E365" s="23"/>
      <c r="G365" s="32"/>
    </row>
    <row r="366" s="9" customFormat="true" ht="15" hidden="false" customHeight="false" outlineLevel="0" collapsed="false">
      <c r="E366" s="23"/>
      <c r="G366" s="32"/>
    </row>
    <row r="367" s="9" customFormat="true" ht="15" hidden="false" customHeight="false" outlineLevel="0" collapsed="false">
      <c r="E367" s="23"/>
      <c r="G367" s="32"/>
    </row>
    <row r="368" s="9" customFormat="true" ht="15" hidden="false" customHeight="false" outlineLevel="0" collapsed="false">
      <c r="E368" s="23"/>
      <c r="G368" s="32"/>
    </row>
    <row r="369" s="9" customFormat="true" ht="15" hidden="false" customHeight="false" outlineLevel="0" collapsed="false">
      <c r="E369" s="23"/>
      <c r="G369" s="32"/>
    </row>
    <row r="370" s="9" customFormat="true" ht="15" hidden="false" customHeight="false" outlineLevel="0" collapsed="false">
      <c r="E370" s="23"/>
      <c r="G370" s="32"/>
    </row>
    <row r="371" s="9" customFormat="true" ht="15" hidden="false" customHeight="false" outlineLevel="0" collapsed="false">
      <c r="E371" s="23"/>
      <c r="G371" s="32"/>
    </row>
    <row r="372" s="9" customFormat="true" ht="15" hidden="false" customHeight="false" outlineLevel="0" collapsed="false">
      <c r="E372" s="23"/>
      <c r="G372" s="32"/>
    </row>
    <row r="373" s="9" customFormat="true" ht="15" hidden="false" customHeight="false" outlineLevel="0" collapsed="false">
      <c r="E373" s="23"/>
      <c r="G373" s="32"/>
    </row>
    <row r="374" s="9" customFormat="true" ht="15" hidden="false" customHeight="false" outlineLevel="0" collapsed="false">
      <c r="E374" s="23"/>
      <c r="G374" s="32"/>
    </row>
    <row r="375" s="9" customFormat="true" ht="15" hidden="false" customHeight="false" outlineLevel="0" collapsed="false">
      <c r="E375" s="23"/>
      <c r="G375" s="32"/>
    </row>
    <row r="376" s="9" customFormat="true" ht="15" hidden="false" customHeight="false" outlineLevel="0" collapsed="false">
      <c r="E376" s="23"/>
      <c r="G376" s="32"/>
    </row>
    <row r="377" s="9" customFormat="true" ht="15" hidden="false" customHeight="false" outlineLevel="0" collapsed="false">
      <c r="E377" s="23"/>
      <c r="G377" s="32"/>
    </row>
    <row r="378" s="9" customFormat="true" ht="15" hidden="false" customHeight="false" outlineLevel="0" collapsed="false">
      <c r="E378" s="23"/>
      <c r="G378" s="32"/>
    </row>
    <row r="379" s="9" customFormat="true" ht="15" hidden="false" customHeight="false" outlineLevel="0" collapsed="false">
      <c r="E379" s="23"/>
      <c r="G379" s="32"/>
    </row>
    <row r="380" s="9" customFormat="true" ht="15" hidden="false" customHeight="false" outlineLevel="0" collapsed="false">
      <c r="E380" s="23"/>
      <c r="G380" s="32"/>
    </row>
    <row r="381" s="9" customFormat="true" ht="15" hidden="false" customHeight="false" outlineLevel="0" collapsed="false">
      <c r="E381" s="23"/>
      <c r="G381" s="32"/>
    </row>
    <row r="382" s="9" customFormat="true" ht="15" hidden="false" customHeight="false" outlineLevel="0" collapsed="false">
      <c r="E382" s="23"/>
      <c r="G382" s="32"/>
    </row>
    <row r="383" s="9" customFormat="true" ht="15" hidden="false" customHeight="false" outlineLevel="0" collapsed="false">
      <c r="E383" s="23"/>
      <c r="G383" s="32"/>
    </row>
    <row r="384" s="9" customFormat="true" ht="15" hidden="false" customHeight="false" outlineLevel="0" collapsed="false">
      <c r="E384" s="23"/>
      <c r="G384" s="32"/>
    </row>
    <row r="385" s="9" customFormat="true" ht="15" hidden="false" customHeight="false" outlineLevel="0" collapsed="false">
      <c r="E385" s="23"/>
      <c r="G385" s="32"/>
    </row>
    <row r="386" s="9" customFormat="true" ht="15" hidden="false" customHeight="false" outlineLevel="0" collapsed="false">
      <c r="E386" s="23"/>
      <c r="G386" s="32"/>
    </row>
    <row r="387" s="9" customFormat="true" ht="15" hidden="false" customHeight="false" outlineLevel="0" collapsed="false">
      <c r="E387" s="23"/>
      <c r="G387" s="32"/>
    </row>
    <row r="388" s="9" customFormat="true" ht="15" hidden="false" customHeight="false" outlineLevel="0" collapsed="false">
      <c r="E388" s="23"/>
      <c r="G388" s="32"/>
    </row>
    <row r="389" s="9" customFormat="true" ht="15" hidden="false" customHeight="false" outlineLevel="0" collapsed="false">
      <c r="E389" s="23"/>
      <c r="G389" s="32"/>
    </row>
    <row r="390" s="9" customFormat="true" ht="15" hidden="false" customHeight="false" outlineLevel="0" collapsed="false">
      <c r="E390" s="23"/>
      <c r="G390" s="32"/>
    </row>
    <row r="391" s="9" customFormat="true" ht="15" hidden="false" customHeight="false" outlineLevel="0" collapsed="false">
      <c r="E391" s="23"/>
      <c r="G391" s="32"/>
    </row>
    <row r="392" s="9" customFormat="true" ht="15" hidden="false" customHeight="false" outlineLevel="0" collapsed="false">
      <c r="E392" s="23"/>
      <c r="G392" s="32"/>
    </row>
    <row r="393" s="9" customFormat="true" ht="15" hidden="false" customHeight="false" outlineLevel="0" collapsed="false">
      <c r="E393" s="23"/>
      <c r="G393" s="32"/>
    </row>
    <row r="394" s="9" customFormat="true" ht="15" hidden="false" customHeight="false" outlineLevel="0" collapsed="false">
      <c r="E394" s="23"/>
      <c r="G394" s="32"/>
    </row>
    <row r="395" s="9" customFormat="true" ht="15" hidden="false" customHeight="false" outlineLevel="0" collapsed="false">
      <c r="E395" s="23"/>
      <c r="G395" s="32"/>
    </row>
    <row r="396" s="9" customFormat="true" ht="15" hidden="false" customHeight="false" outlineLevel="0" collapsed="false">
      <c r="E396" s="23"/>
      <c r="G396" s="32"/>
    </row>
    <row r="397" s="9" customFormat="true" ht="15" hidden="false" customHeight="false" outlineLevel="0" collapsed="false">
      <c r="E397" s="23"/>
      <c r="G397" s="32"/>
    </row>
    <row r="398" s="9" customFormat="true" ht="15" hidden="false" customHeight="false" outlineLevel="0" collapsed="false">
      <c r="E398" s="23"/>
      <c r="G398" s="32"/>
    </row>
    <row r="399" s="9" customFormat="true" ht="15" hidden="false" customHeight="false" outlineLevel="0" collapsed="false">
      <c r="E399" s="23"/>
      <c r="G399" s="32"/>
    </row>
    <row r="400" s="9" customFormat="true" ht="15" hidden="false" customHeight="false" outlineLevel="0" collapsed="false">
      <c r="E400" s="23"/>
      <c r="G400" s="32"/>
    </row>
    <row r="401" s="9" customFormat="true" ht="15" hidden="false" customHeight="false" outlineLevel="0" collapsed="false">
      <c r="E401" s="23"/>
      <c r="G401" s="32"/>
    </row>
    <row r="402" s="9" customFormat="true" ht="15" hidden="false" customHeight="false" outlineLevel="0" collapsed="false">
      <c r="E402" s="23"/>
      <c r="G402" s="32"/>
    </row>
    <row r="403" s="9" customFormat="true" ht="15" hidden="false" customHeight="false" outlineLevel="0" collapsed="false">
      <c r="E403" s="23"/>
      <c r="G403" s="32"/>
    </row>
    <row r="404" s="9" customFormat="true" ht="15" hidden="false" customHeight="false" outlineLevel="0" collapsed="false">
      <c r="E404" s="23"/>
      <c r="G404" s="32"/>
    </row>
    <row r="405" s="9" customFormat="true" ht="15" hidden="false" customHeight="false" outlineLevel="0" collapsed="false">
      <c r="E405" s="23"/>
      <c r="G405" s="32"/>
    </row>
    <row r="406" s="9" customFormat="true" ht="15" hidden="false" customHeight="false" outlineLevel="0" collapsed="false">
      <c r="E406" s="23"/>
      <c r="G406" s="32"/>
    </row>
    <row r="407" s="9" customFormat="true" ht="15" hidden="false" customHeight="false" outlineLevel="0" collapsed="false">
      <c r="E407" s="23"/>
      <c r="G407" s="32"/>
    </row>
    <row r="408" s="9" customFormat="true" ht="15" hidden="false" customHeight="false" outlineLevel="0" collapsed="false">
      <c r="E408" s="23"/>
      <c r="G408" s="32"/>
    </row>
    <row r="409" s="9" customFormat="true" ht="15" hidden="false" customHeight="false" outlineLevel="0" collapsed="false">
      <c r="E409" s="23"/>
      <c r="G409" s="32"/>
    </row>
    <row r="410" s="9" customFormat="true" ht="15" hidden="false" customHeight="false" outlineLevel="0" collapsed="false">
      <c r="E410" s="23"/>
      <c r="G410" s="32"/>
    </row>
    <row r="411" s="9" customFormat="true" ht="15" hidden="false" customHeight="false" outlineLevel="0" collapsed="false">
      <c r="E411" s="23"/>
      <c r="G411" s="32"/>
    </row>
    <row r="412" s="9" customFormat="true" ht="15" hidden="false" customHeight="false" outlineLevel="0" collapsed="false">
      <c r="E412" s="23"/>
      <c r="G412" s="32"/>
    </row>
    <row r="413" s="9" customFormat="true" ht="15" hidden="false" customHeight="false" outlineLevel="0" collapsed="false">
      <c r="E413" s="23"/>
      <c r="G413" s="32"/>
    </row>
    <row r="414" s="9" customFormat="true" ht="15" hidden="false" customHeight="false" outlineLevel="0" collapsed="false">
      <c r="E414" s="23"/>
      <c r="G414" s="32"/>
    </row>
    <row r="415" s="9" customFormat="true" ht="15" hidden="false" customHeight="false" outlineLevel="0" collapsed="false">
      <c r="E415" s="23"/>
      <c r="G415" s="32"/>
    </row>
    <row r="416" s="9" customFormat="true" ht="15" hidden="false" customHeight="false" outlineLevel="0" collapsed="false">
      <c r="E416" s="23"/>
      <c r="G416" s="32"/>
    </row>
    <row r="417" s="9" customFormat="true" ht="15" hidden="false" customHeight="false" outlineLevel="0" collapsed="false">
      <c r="E417" s="23"/>
      <c r="G417" s="32"/>
    </row>
    <row r="418" s="9" customFormat="true" ht="15" hidden="false" customHeight="false" outlineLevel="0" collapsed="false">
      <c r="E418" s="23"/>
      <c r="G418" s="32"/>
    </row>
    <row r="419" s="9" customFormat="true" ht="15" hidden="false" customHeight="false" outlineLevel="0" collapsed="false">
      <c r="E419" s="23"/>
      <c r="G419" s="32"/>
    </row>
    <row r="420" s="9" customFormat="true" ht="15" hidden="false" customHeight="false" outlineLevel="0" collapsed="false">
      <c r="E420" s="23"/>
      <c r="G420" s="32"/>
    </row>
    <row r="421" s="9" customFormat="true" ht="15" hidden="false" customHeight="false" outlineLevel="0" collapsed="false">
      <c r="E421" s="23"/>
      <c r="G421" s="32"/>
    </row>
    <row r="422" s="9" customFormat="true" ht="15" hidden="false" customHeight="false" outlineLevel="0" collapsed="false">
      <c r="E422" s="23"/>
      <c r="G422" s="32"/>
    </row>
    <row r="423" s="9" customFormat="true" ht="15" hidden="false" customHeight="false" outlineLevel="0" collapsed="false">
      <c r="E423" s="23"/>
      <c r="G423" s="32"/>
    </row>
    <row r="424" s="9" customFormat="true" ht="15" hidden="false" customHeight="false" outlineLevel="0" collapsed="false">
      <c r="E424" s="23"/>
      <c r="G424" s="32"/>
    </row>
    <row r="425" s="9" customFormat="true" ht="15" hidden="false" customHeight="false" outlineLevel="0" collapsed="false">
      <c r="E425" s="23"/>
      <c r="G425" s="32"/>
    </row>
    <row r="426" s="9" customFormat="true" ht="15" hidden="false" customHeight="false" outlineLevel="0" collapsed="false">
      <c r="E426" s="23"/>
      <c r="G426" s="32"/>
    </row>
    <row r="427" s="9" customFormat="true" ht="15" hidden="false" customHeight="false" outlineLevel="0" collapsed="false">
      <c r="E427" s="23"/>
      <c r="G427" s="32"/>
    </row>
    <row r="428" s="9" customFormat="true" ht="15" hidden="false" customHeight="false" outlineLevel="0" collapsed="false">
      <c r="E428" s="23"/>
      <c r="G428" s="32"/>
    </row>
    <row r="429" s="9" customFormat="true" ht="15" hidden="false" customHeight="false" outlineLevel="0" collapsed="false">
      <c r="E429" s="23"/>
      <c r="G429" s="32"/>
    </row>
    <row r="430" s="9" customFormat="true" ht="15" hidden="false" customHeight="false" outlineLevel="0" collapsed="false">
      <c r="E430" s="23"/>
      <c r="G430" s="32"/>
    </row>
    <row r="431" s="9" customFormat="true" ht="15" hidden="false" customHeight="false" outlineLevel="0" collapsed="false">
      <c r="E431" s="23"/>
      <c r="G431" s="32"/>
    </row>
    <row r="432" s="9" customFormat="true" ht="15" hidden="false" customHeight="false" outlineLevel="0" collapsed="false">
      <c r="E432" s="23"/>
      <c r="G432" s="32"/>
    </row>
    <row r="433" s="9" customFormat="true" ht="15" hidden="false" customHeight="false" outlineLevel="0" collapsed="false">
      <c r="E433" s="23"/>
      <c r="G433" s="32"/>
    </row>
    <row r="434" s="9" customFormat="true" ht="15" hidden="false" customHeight="false" outlineLevel="0" collapsed="false">
      <c r="E434" s="23"/>
      <c r="G434" s="32"/>
    </row>
    <row r="435" s="9" customFormat="true" ht="15" hidden="false" customHeight="false" outlineLevel="0" collapsed="false">
      <c r="E435" s="23"/>
      <c r="G435" s="32"/>
    </row>
    <row r="436" s="9" customFormat="true" ht="15" hidden="false" customHeight="false" outlineLevel="0" collapsed="false">
      <c r="E436" s="23"/>
      <c r="G436" s="32"/>
    </row>
    <row r="437" s="9" customFormat="true" ht="15" hidden="false" customHeight="false" outlineLevel="0" collapsed="false">
      <c r="E437" s="23"/>
      <c r="G437" s="32"/>
    </row>
    <row r="438" s="9" customFormat="true" ht="15" hidden="false" customHeight="false" outlineLevel="0" collapsed="false">
      <c r="E438" s="23"/>
      <c r="G438" s="32"/>
    </row>
    <row r="439" s="9" customFormat="true" ht="15" hidden="false" customHeight="false" outlineLevel="0" collapsed="false">
      <c r="E439" s="23"/>
      <c r="G439" s="32"/>
    </row>
    <row r="440" s="9" customFormat="true" ht="15" hidden="false" customHeight="false" outlineLevel="0" collapsed="false">
      <c r="E440" s="23"/>
      <c r="G440" s="32"/>
    </row>
    <row r="441" s="9" customFormat="true" ht="15" hidden="false" customHeight="false" outlineLevel="0" collapsed="false">
      <c r="E441" s="23"/>
      <c r="G441" s="32"/>
    </row>
    <row r="442" s="9" customFormat="true" ht="15" hidden="false" customHeight="false" outlineLevel="0" collapsed="false">
      <c r="E442" s="23"/>
      <c r="G442" s="32"/>
    </row>
    <row r="443" s="9" customFormat="true" ht="15" hidden="false" customHeight="false" outlineLevel="0" collapsed="false">
      <c r="E443" s="23"/>
      <c r="G443" s="32"/>
    </row>
    <row r="444" s="9" customFormat="true" ht="15" hidden="false" customHeight="false" outlineLevel="0" collapsed="false">
      <c r="E444" s="23"/>
      <c r="G444" s="32"/>
    </row>
    <row r="445" s="9" customFormat="true" ht="15" hidden="false" customHeight="false" outlineLevel="0" collapsed="false">
      <c r="E445" s="23"/>
      <c r="G445" s="32"/>
    </row>
    <row r="446" s="9" customFormat="true" ht="15" hidden="false" customHeight="false" outlineLevel="0" collapsed="false">
      <c r="E446" s="23"/>
      <c r="G446" s="32"/>
    </row>
    <row r="447" s="9" customFormat="true" ht="15" hidden="false" customHeight="false" outlineLevel="0" collapsed="false">
      <c r="E447" s="23"/>
      <c r="G447" s="32"/>
    </row>
    <row r="448" s="9" customFormat="true" ht="15" hidden="false" customHeight="false" outlineLevel="0" collapsed="false">
      <c r="E448" s="23"/>
      <c r="G448" s="32"/>
    </row>
    <row r="449" s="9" customFormat="true" ht="15" hidden="false" customHeight="false" outlineLevel="0" collapsed="false">
      <c r="E449" s="23"/>
      <c r="G449" s="32"/>
    </row>
    <row r="450" s="9" customFormat="true" ht="15" hidden="false" customHeight="false" outlineLevel="0" collapsed="false">
      <c r="E450" s="23"/>
      <c r="G450" s="32"/>
    </row>
    <row r="451" s="9" customFormat="true" ht="15" hidden="false" customHeight="false" outlineLevel="0" collapsed="false">
      <c r="E451" s="23"/>
      <c r="G451" s="32"/>
    </row>
    <row r="452" s="9" customFormat="true" ht="15" hidden="false" customHeight="false" outlineLevel="0" collapsed="false">
      <c r="E452" s="23"/>
      <c r="G452" s="32"/>
    </row>
    <row r="453" s="9" customFormat="true" ht="15" hidden="false" customHeight="false" outlineLevel="0" collapsed="false">
      <c r="E453" s="23"/>
      <c r="G453" s="32"/>
    </row>
    <row r="454" s="9" customFormat="true" ht="15" hidden="false" customHeight="false" outlineLevel="0" collapsed="false">
      <c r="E454" s="23"/>
      <c r="G454" s="32"/>
    </row>
    <row r="455" s="9" customFormat="true" ht="15" hidden="false" customHeight="false" outlineLevel="0" collapsed="false">
      <c r="E455" s="23"/>
      <c r="G455" s="32"/>
    </row>
    <row r="456" s="9" customFormat="true" ht="15" hidden="false" customHeight="false" outlineLevel="0" collapsed="false">
      <c r="E456" s="23"/>
      <c r="G456" s="32"/>
    </row>
    <row r="457" s="9" customFormat="true" ht="15" hidden="false" customHeight="false" outlineLevel="0" collapsed="false">
      <c r="E457" s="23"/>
      <c r="G457" s="32"/>
    </row>
    <row r="458" s="9" customFormat="true" ht="15" hidden="false" customHeight="false" outlineLevel="0" collapsed="false">
      <c r="E458" s="23"/>
      <c r="G458" s="32"/>
    </row>
    <row r="459" s="9" customFormat="true" ht="15" hidden="false" customHeight="false" outlineLevel="0" collapsed="false">
      <c r="E459" s="23"/>
      <c r="G459" s="32"/>
    </row>
    <row r="460" s="9" customFormat="true" ht="15" hidden="false" customHeight="false" outlineLevel="0" collapsed="false">
      <c r="E460" s="23"/>
      <c r="G460" s="32"/>
    </row>
    <row r="461" s="9" customFormat="true" ht="15" hidden="false" customHeight="false" outlineLevel="0" collapsed="false">
      <c r="E461" s="23"/>
      <c r="G461" s="32"/>
    </row>
    <row r="462" s="9" customFormat="true" ht="15" hidden="false" customHeight="false" outlineLevel="0" collapsed="false">
      <c r="E462" s="23"/>
      <c r="G462" s="32"/>
    </row>
    <row r="463" s="9" customFormat="true" ht="15" hidden="false" customHeight="false" outlineLevel="0" collapsed="false">
      <c r="E463" s="23"/>
      <c r="G463" s="32"/>
    </row>
    <row r="464" s="9" customFormat="true" ht="15" hidden="false" customHeight="false" outlineLevel="0" collapsed="false">
      <c r="E464" s="23"/>
      <c r="G464" s="32"/>
    </row>
    <row r="465" s="9" customFormat="true" ht="15" hidden="false" customHeight="false" outlineLevel="0" collapsed="false">
      <c r="E465" s="23"/>
      <c r="G465" s="32"/>
    </row>
    <row r="466" s="9" customFormat="true" ht="15" hidden="false" customHeight="false" outlineLevel="0" collapsed="false">
      <c r="E466" s="23"/>
      <c r="G466" s="32"/>
    </row>
    <row r="467" s="9" customFormat="true" ht="15" hidden="false" customHeight="false" outlineLevel="0" collapsed="false">
      <c r="E467" s="23"/>
      <c r="G467" s="32"/>
    </row>
    <row r="468" s="9" customFormat="true" ht="15" hidden="false" customHeight="false" outlineLevel="0" collapsed="false">
      <c r="E468" s="23"/>
      <c r="G468" s="32"/>
    </row>
    <row r="469" s="9" customFormat="true" ht="15" hidden="false" customHeight="false" outlineLevel="0" collapsed="false">
      <c r="E469" s="23"/>
      <c r="G469" s="32"/>
    </row>
    <row r="470" s="9" customFormat="true" ht="15" hidden="false" customHeight="false" outlineLevel="0" collapsed="false">
      <c r="E470" s="23"/>
      <c r="G470" s="32"/>
    </row>
    <row r="471" s="9" customFormat="true" ht="15" hidden="false" customHeight="false" outlineLevel="0" collapsed="false">
      <c r="E471" s="23"/>
      <c r="G471" s="32"/>
    </row>
    <row r="472" s="9" customFormat="true" ht="15" hidden="false" customHeight="false" outlineLevel="0" collapsed="false">
      <c r="E472" s="23"/>
      <c r="G472" s="32"/>
    </row>
    <row r="473" s="9" customFormat="true" ht="15" hidden="false" customHeight="false" outlineLevel="0" collapsed="false">
      <c r="E473" s="23"/>
      <c r="G473" s="32"/>
    </row>
    <row r="474" s="9" customFormat="true" ht="15" hidden="false" customHeight="false" outlineLevel="0" collapsed="false">
      <c r="E474" s="23"/>
      <c r="G474" s="32"/>
    </row>
    <row r="475" s="9" customFormat="true" ht="15" hidden="false" customHeight="false" outlineLevel="0" collapsed="false">
      <c r="E475" s="23"/>
      <c r="G475" s="32"/>
    </row>
    <row r="476" s="9" customFormat="true" ht="15" hidden="false" customHeight="false" outlineLevel="0" collapsed="false">
      <c r="E476" s="23"/>
      <c r="G476" s="32"/>
    </row>
    <row r="477" s="9" customFormat="true" ht="15" hidden="false" customHeight="false" outlineLevel="0" collapsed="false">
      <c r="E477" s="23"/>
      <c r="G477" s="32"/>
    </row>
    <row r="478" s="9" customFormat="true" ht="15" hidden="false" customHeight="false" outlineLevel="0" collapsed="false">
      <c r="E478" s="23"/>
      <c r="G478" s="32"/>
    </row>
    <row r="479" s="9" customFormat="true" ht="15" hidden="false" customHeight="false" outlineLevel="0" collapsed="false">
      <c r="E479" s="23"/>
      <c r="G479" s="32"/>
    </row>
    <row r="480" s="9" customFormat="true" ht="15" hidden="false" customHeight="false" outlineLevel="0" collapsed="false">
      <c r="E480" s="23"/>
      <c r="G480" s="32"/>
    </row>
    <row r="481" s="9" customFormat="true" ht="15" hidden="false" customHeight="false" outlineLevel="0" collapsed="false">
      <c r="E481" s="23"/>
      <c r="G481" s="32"/>
    </row>
    <row r="482" s="9" customFormat="true" ht="15" hidden="false" customHeight="false" outlineLevel="0" collapsed="false">
      <c r="E482" s="23"/>
      <c r="G482" s="32"/>
    </row>
    <row r="483" s="9" customFormat="true" ht="15" hidden="false" customHeight="false" outlineLevel="0" collapsed="false">
      <c r="E483" s="23"/>
      <c r="G483" s="32"/>
    </row>
    <row r="484" s="9" customFormat="true" ht="15" hidden="false" customHeight="false" outlineLevel="0" collapsed="false">
      <c r="E484" s="23"/>
      <c r="G484" s="32"/>
    </row>
    <row r="485" s="9" customFormat="true" ht="15" hidden="false" customHeight="false" outlineLevel="0" collapsed="false">
      <c r="E485" s="23"/>
      <c r="G485" s="32"/>
    </row>
    <row r="486" s="9" customFormat="true" ht="15" hidden="false" customHeight="false" outlineLevel="0" collapsed="false">
      <c r="E486" s="23"/>
      <c r="G486" s="32"/>
    </row>
    <row r="487" s="9" customFormat="true" ht="15" hidden="false" customHeight="false" outlineLevel="0" collapsed="false">
      <c r="E487" s="23"/>
      <c r="G487" s="32"/>
    </row>
    <row r="488" s="9" customFormat="true" ht="15" hidden="false" customHeight="false" outlineLevel="0" collapsed="false">
      <c r="E488" s="23"/>
      <c r="G488" s="32"/>
    </row>
    <row r="489" s="9" customFormat="true" ht="15" hidden="false" customHeight="false" outlineLevel="0" collapsed="false">
      <c r="E489" s="23"/>
      <c r="G489" s="32"/>
    </row>
    <row r="490" s="9" customFormat="true" ht="15" hidden="false" customHeight="false" outlineLevel="0" collapsed="false">
      <c r="E490" s="23"/>
      <c r="G490" s="32"/>
    </row>
    <row r="491" s="9" customFormat="true" ht="15" hidden="false" customHeight="false" outlineLevel="0" collapsed="false">
      <c r="E491" s="23"/>
      <c r="G491" s="32"/>
    </row>
    <row r="492" s="9" customFormat="true" ht="15" hidden="false" customHeight="false" outlineLevel="0" collapsed="false">
      <c r="E492" s="23"/>
      <c r="G492" s="32"/>
    </row>
    <row r="493" s="9" customFormat="true" ht="15" hidden="false" customHeight="false" outlineLevel="0" collapsed="false">
      <c r="E493" s="23"/>
      <c r="G493" s="32"/>
    </row>
    <row r="494" s="9" customFormat="true" ht="15" hidden="false" customHeight="false" outlineLevel="0" collapsed="false">
      <c r="E494" s="23"/>
      <c r="G494" s="32"/>
    </row>
    <row r="495" s="9" customFormat="true" ht="15" hidden="false" customHeight="false" outlineLevel="0" collapsed="false">
      <c r="E495" s="23"/>
      <c r="G495" s="32"/>
    </row>
    <row r="496" s="9" customFormat="true" ht="15" hidden="false" customHeight="false" outlineLevel="0" collapsed="false">
      <c r="E496" s="23"/>
      <c r="G496" s="32"/>
    </row>
    <row r="497" s="9" customFormat="true" ht="15" hidden="false" customHeight="false" outlineLevel="0" collapsed="false">
      <c r="E497" s="23"/>
      <c r="G497" s="32"/>
    </row>
    <row r="498" s="9" customFormat="true" ht="15" hidden="false" customHeight="false" outlineLevel="0" collapsed="false">
      <c r="E498" s="23"/>
      <c r="G498" s="32"/>
    </row>
    <row r="499" s="9" customFormat="true" ht="15" hidden="false" customHeight="false" outlineLevel="0" collapsed="false">
      <c r="E499" s="23"/>
      <c r="G499" s="32"/>
    </row>
    <row r="500" s="9" customFormat="true" ht="15" hidden="false" customHeight="false" outlineLevel="0" collapsed="false">
      <c r="E500" s="23"/>
      <c r="G500" s="32"/>
    </row>
    <row r="501" s="9" customFormat="true" ht="15" hidden="false" customHeight="false" outlineLevel="0" collapsed="false">
      <c r="E501" s="23"/>
      <c r="G501" s="32"/>
    </row>
    <row r="502" s="9" customFormat="true" ht="15" hidden="false" customHeight="false" outlineLevel="0" collapsed="false">
      <c r="E502" s="23"/>
      <c r="G502" s="32"/>
    </row>
    <row r="503" s="9" customFormat="true" ht="15" hidden="false" customHeight="false" outlineLevel="0" collapsed="false">
      <c r="E503" s="23"/>
      <c r="G503" s="32"/>
    </row>
    <row r="504" s="9" customFormat="true" ht="15" hidden="false" customHeight="false" outlineLevel="0" collapsed="false">
      <c r="E504" s="23"/>
      <c r="G504" s="32"/>
    </row>
    <row r="505" s="9" customFormat="true" ht="15" hidden="false" customHeight="false" outlineLevel="0" collapsed="false">
      <c r="E505" s="23"/>
      <c r="G505" s="32"/>
    </row>
    <row r="506" s="9" customFormat="true" ht="15" hidden="false" customHeight="false" outlineLevel="0" collapsed="false">
      <c r="E506" s="23"/>
      <c r="G506" s="32"/>
    </row>
    <row r="507" s="9" customFormat="true" ht="15" hidden="false" customHeight="false" outlineLevel="0" collapsed="false">
      <c r="E507" s="23"/>
      <c r="G507" s="32"/>
    </row>
    <row r="508" s="9" customFormat="true" ht="15" hidden="false" customHeight="false" outlineLevel="0" collapsed="false">
      <c r="E508" s="23"/>
      <c r="G508" s="32"/>
    </row>
    <row r="509" s="9" customFormat="true" ht="15" hidden="false" customHeight="false" outlineLevel="0" collapsed="false">
      <c r="E509" s="23"/>
      <c r="G509" s="32"/>
    </row>
    <row r="510" s="9" customFormat="true" ht="15" hidden="false" customHeight="false" outlineLevel="0" collapsed="false">
      <c r="E510" s="23"/>
      <c r="G510" s="32"/>
    </row>
    <row r="511" s="9" customFormat="true" ht="15" hidden="false" customHeight="false" outlineLevel="0" collapsed="false">
      <c r="E511" s="23"/>
      <c r="G511" s="32"/>
    </row>
    <row r="512" s="9" customFormat="true" ht="15" hidden="false" customHeight="false" outlineLevel="0" collapsed="false">
      <c r="E512" s="23"/>
      <c r="G512" s="32"/>
    </row>
    <row r="513" s="9" customFormat="true" ht="15" hidden="false" customHeight="false" outlineLevel="0" collapsed="false">
      <c r="E513" s="23"/>
      <c r="G513" s="32"/>
    </row>
    <row r="514" s="9" customFormat="true" ht="15" hidden="false" customHeight="false" outlineLevel="0" collapsed="false">
      <c r="E514" s="23"/>
      <c r="G514" s="32"/>
    </row>
    <row r="515" s="9" customFormat="true" ht="15" hidden="false" customHeight="false" outlineLevel="0" collapsed="false">
      <c r="E515" s="23"/>
      <c r="G515" s="32"/>
    </row>
    <row r="516" s="9" customFormat="true" ht="15" hidden="false" customHeight="false" outlineLevel="0" collapsed="false">
      <c r="E516" s="23"/>
      <c r="G516" s="32"/>
    </row>
    <row r="517" s="9" customFormat="true" ht="15" hidden="false" customHeight="false" outlineLevel="0" collapsed="false">
      <c r="E517" s="23"/>
      <c r="G517" s="32"/>
    </row>
    <row r="518" s="9" customFormat="true" ht="15" hidden="false" customHeight="false" outlineLevel="0" collapsed="false">
      <c r="E518" s="23"/>
      <c r="G518" s="32"/>
    </row>
    <row r="519" s="9" customFormat="true" ht="15" hidden="false" customHeight="false" outlineLevel="0" collapsed="false">
      <c r="E519" s="23"/>
      <c r="G519" s="32"/>
    </row>
    <row r="520" s="9" customFormat="true" ht="15" hidden="false" customHeight="false" outlineLevel="0" collapsed="false">
      <c r="E520" s="23"/>
      <c r="G520" s="32"/>
    </row>
    <row r="521" s="9" customFormat="true" ht="15" hidden="false" customHeight="false" outlineLevel="0" collapsed="false">
      <c r="E521" s="23"/>
      <c r="G521" s="32"/>
    </row>
    <row r="522" s="9" customFormat="true" ht="15" hidden="false" customHeight="false" outlineLevel="0" collapsed="false">
      <c r="E522" s="23"/>
      <c r="G522" s="32"/>
    </row>
    <row r="523" s="9" customFormat="true" ht="15" hidden="false" customHeight="false" outlineLevel="0" collapsed="false">
      <c r="E523" s="23"/>
      <c r="G523" s="32"/>
    </row>
    <row r="524" s="9" customFormat="true" ht="15" hidden="false" customHeight="false" outlineLevel="0" collapsed="false">
      <c r="E524" s="23"/>
      <c r="G524" s="32"/>
    </row>
    <row r="525" s="9" customFormat="true" ht="15" hidden="false" customHeight="false" outlineLevel="0" collapsed="false">
      <c r="E525" s="23"/>
      <c r="G525" s="32"/>
    </row>
    <row r="526" s="9" customFormat="true" ht="15" hidden="false" customHeight="false" outlineLevel="0" collapsed="false">
      <c r="E526" s="23"/>
      <c r="G526" s="32"/>
    </row>
    <row r="527" s="9" customFormat="true" ht="15" hidden="false" customHeight="false" outlineLevel="0" collapsed="false">
      <c r="E527" s="23"/>
      <c r="G527" s="32"/>
    </row>
    <row r="528" s="9" customFormat="true" ht="15" hidden="false" customHeight="false" outlineLevel="0" collapsed="false">
      <c r="E528" s="23"/>
      <c r="G528" s="32"/>
    </row>
    <row r="529" s="9" customFormat="true" ht="15" hidden="false" customHeight="false" outlineLevel="0" collapsed="false">
      <c r="E529" s="23"/>
      <c r="G529" s="32"/>
    </row>
    <row r="530" s="9" customFormat="true" ht="15" hidden="false" customHeight="false" outlineLevel="0" collapsed="false">
      <c r="E530" s="23"/>
      <c r="G530" s="32"/>
    </row>
    <row r="531" s="9" customFormat="true" ht="15" hidden="false" customHeight="false" outlineLevel="0" collapsed="false">
      <c r="E531" s="23"/>
      <c r="G531" s="32"/>
    </row>
    <row r="532" s="9" customFormat="true" ht="15" hidden="false" customHeight="false" outlineLevel="0" collapsed="false">
      <c r="E532" s="23"/>
      <c r="G532" s="32"/>
    </row>
    <row r="533" s="9" customFormat="true" ht="15" hidden="false" customHeight="false" outlineLevel="0" collapsed="false">
      <c r="E533" s="23"/>
      <c r="G533" s="32"/>
    </row>
    <row r="534" s="9" customFormat="true" ht="15" hidden="false" customHeight="false" outlineLevel="0" collapsed="false">
      <c r="E534" s="23"/>
      <c r="G534" s="32"/>
    </row>
    <row r="535" s="9" customFormat="true" ht="15" hidden="false" customHeight="false" outlineLevel="0" collapsed="false">
      <c r="E535" s="23"/>
      <c r="G535" s="32"/>
    </row>
    <row r="536" s="9" customFormat="true" ht="15" hidden="false" customHeight="false" outlineLevel="0" collapsed="false">
      <c r="E536" s="23"/>
      <c r="G536" s="32"/>
    </row>
    <row r="537" s="9" customFormat="true" ht="15" hidden="false" customHeight="false" outlineLevel="0" collapsed="false">
      <c r="E537" s="23"/>
      <c r="G537" s="32"/>
    </row>
    <row r="538" s="9" customFormat="true" ht="15" hidden="false" customHeight="false" outlineLevel="0" collapsed="false">
      <c r="E538" s="23"/>
      <c r="G538" s="32"/>
    </row>
    <row r="539" s="9" customFormat="true" ht="15" hidden="false" customHeight="false" outlineLevel="0" collapsed="false">
      <c r="E539" s="23"/>
      <c r="G539" s="32"/>
    </row>
    <row r="540" s="9" customFormat="true" ht="15" hidden="false" customHeight="false" outlineLevel="0" collapsed="false">
      <c r="E540" s="23"/>
      <c r="G540" s="32"/>
    </row>
    <row r="541" s="9" customFormat="true" ht="15" hidden="false" customHeight="false" outlineLevel="0" collapsed="false">
      <c r="E541" s="23"/>
      <c r="G541" s="32"/>
    </row>
    <row r="542" s="9" customFormat="true" ht="15" hidden="false" customHeight="false" outlineLevel="0" collapsed="false">
      <c r="E542" s="23"/>
      <c r="G542" s="32"/>
    </row>
    <row r="543" s="9" customFormat="true" ht="15" hidden="false" customHeight="false" outlineLevel="0" collapsed="false">
      <c r="E543" s="23"/>
      <c r="G543" s="32"/>
    </row>
    <row r="544" s="9" customFormat="true" ht="15" hidden="false" customHeight="false" outlineLevel="0" collapsed="false">
      <c r="E544" s="23"/>
      <c r="G544" s="32"/>
    </row>
    <row r="545" s="9" customFormat="true" ht="15" hidden="false" customHeight="false" outlineLevel="0" collapsed="false">
      <c r="E545" s="23"/>
      <c r="G545" s="32"/>
    </row>
    <row r="546" s="9" customFormat="true" ht="15" hidden="false" customHeight="false" outlineLevel="0" collapsed="false">
      <c r="E546" s="23"/>
      <c r="G546" s="32"/>
    </row>
    <row r="547" s="9" customFormat="true" ht="15" hidden="false" customHeight="false" outlineLevel="0" collapsed="false">
      <c r="E547" s="23"/>
      <c r="G547" s="32"/>
    </row>
    <row r="548" s="9" customFormat="true" ht="15" hidden="false" customHeight="false" outlineLevel="0" collapsed="false">
      <c r="E548" s="23"/>
      <c r="G548" s="32"/>
    </row>
    <row r="549" s="9" customFormat="true" ht="15" hidden="false" customHeight="false" outlineLevel="0" collapsed="false">
      <c r="E549" s="23"/>
      <c r="G549" s="32"/>
    </row>
    <row r="550" s="9" customFormat="true" ht="15" hidden="false" customHeight="false" outlineLevel="0" collapsed="false">
      <c r="E550" s="23"/>
      <c r="G550" s="32"/>
    </row>
    <row r="551" s="9" customFormat="true" ht="15" hidden="false" customHeight="false" outlineLevel="0" collapsed="false">
      <c r="E551" s="23"/>
      <c r="G551" s="32"/>
    </row>
    <row r="552" s="9" customFormat="true" ht="15" hidden="false" customHeight="false" outlineLevel="0" collapsed="false">
      <c r="E552" s="23"/>
      <c r="G552" s="32"/>
    </row>
    <row r="553" s="9" customFormat="true" ht="15" hidden="false" customHeight="false" outlineLevel="0" collapsed="false">
      <c r="E553" s="23"/>
      <c r="G553" s="32"/>
    </row>
    <row r="554" s="9" customFormat="true" ht="15" hidden="false" customHeight="false" outlineLevel="0" collapsed="false">
      <c r="E554" s="23"/>
      <c r="G554" s="32"/>
    </row>
    <row r="555" s="9" customFormat="true" ht="15" hidden="false" customHeight="false" outlineLevel="0" collapsed="false">
      <c r="E555" s="23"/>
      <c r="G555" s="32"/>
    </row>
    <row r="556" s="9" customFormat="true" ht="15" hidden="false" customHeight="false" outlineLevel="0" collapsed="false">
      <c r="E556" s="23"/>
      <c r="G556" s="32"/>
    </row>
    <row r="557" s="9" customFormat="true" ht="15" hidden="false" customHeight="false" outlineLevel="0" collapsed="false">
      <c r="E557" s="23"/>
      <c r="G557" s="32"/>
    </row>
    <row r="558" s="9" customFormat="true" ht="15" hidden="false" customHeight="false" outlineLevel="0" collapsed="false">
      <c r="E558" s="23"/>
      <c r="G558" s="32"/>
    </row>
    <row r="559" s="9" customFormat="true" ht="15" hidden="false" customHeight="false" outlineLevel="0" collapsed="false">
      <c r="E559" s="23"/>
      <c r="G559" s="32"/>
    </row>
    <row r="560" s="9" customFormat="true" ht="15" hidden="false" customHeight="false" outlineLevel="0" collapsed="false">
      <c r="E560" s="23"/>
      <c r="G560" s="32"/>
    </row>
    <row r="561" s="9" customFormat="true" ht="15" hidden="false" customHeight="false" outlineLevel="0" collapsed="false">
      <c r="E561" s="23"/>
      <c r="G561" s="32"/>
    </row>
    <row r="562" s="9" customFormat="true" ht="15" hidden="false" customHeight="false" outlineLevel="0" collapsed="false">
      <c r="E562" s="23"/>
      <c r="G562" s="32"/>
    </row>
    <row r="563" s="9" customFormat="true" ht="15" hidden="false" customHeight="false" outlineLevel="0" collapsed="false">
      <c r="E563" s="23"/>
      <c r="G563" s="32"/>
    </row>
    <row r="564" customFormat="false" ht="15" hidden="false" customHeight="false" outlineLevel="0" collapsed="false">
      <c r="A564" s="9"/>
      <c r="B564" s="9"/>
      <c r="C564" s="9"/>
      <c r="D564" s="9"/>
      <c r="E564" s="23"/>
      <c r="F564" s="9"/>
      <c r="G564" s="32"/>
      <c r="H564" s="9"/>
    </row>
    <row r="565" customFormat="false" ht="15" hidden="false" customHeight="false" outlineLevel="0" collapsed="false">
      <c r="A565" s="9"/>
      <c r="B565" s="9"/>
      <c r="C565" s="9"/>
      <c r="D565" s="9"/>
      <c r="E565" s="23"/>
      <c r="F565" s="9"/>
      <c r="G565" s="32"/>
      <c r="H565" s="9"/>
    </row>
    <row r="566" customFormat="false" ht="15" hidden="false" customHeight="false" outlineLevel="0" collapsed="false">
      <c r="A566" s="9"/>
      <c r="B566" s="9"/>
      <c r="C566" s="9"/>
      <c r="D566" s="9"/>
      <c r="E566" s="23"/>
      <c r="F566" s="9"/>
      <c r="G566" s="32"/>
      <c r="H566" s="9"/>
    </row>
    <row r="567" customFormat="false" ht="15" hidden="false" customHeight="false" outlineLevel="0" collapsed="false">
      <c r="A567" s="9"/>
      <c r="B567" s="9"/>
      <c r="C567" s="9"/>
      <c r="D567" s="9"/>
      <c r="E567" s="23"/>
      <c r="F567" s="9"/>
      <c r="G567" s="32"/>
      <c r="H567" s="9"/>
    </row>
    <row r="568" customFormat="false" ht="15" hidden="false" customHeight="false" outlineLevel="0" collapsed="false">
      <c r="A568" s="9"/>
      <c r="B568" s="9"/>
      <c r="C568" s="9"/>
      <c r="D568" s="9"/>
      <c r="E568" s="23"/>
      <c r="F568" s="9"/>
      <c r="G568" s="32"/>
      <c r="H568" s="9"/>
    </row>
    <row r="569" customFormat="false" ht="15" hidden="false" customHeight="false" outlineLevel="0" collapsed="false">
      <c r="A569" s="9"/>
      <c r="B569" s="9"/>
      <c r="C569" s="9"/>
      <c r="D569" s="9"/>
      <c r="E569" s="23"/>
      <c r="F569" s="9"/>
      <c r="G569" s="32"/>
      <c r="H569" s="9"/>
    </row>
    <row r="570" customFormat="false" ht="15" hidden="false" customHeight="false" outlineLevel="0" collapsed="false">
      <c r="A570" s="9"/>
      <c r="B570" s="9"/>
      <c r="C570" s="9"/>
      <c r="D570" s="9"/>
      <c r="E570" s="23"/>
      <c r="F570" s="9"/>
      <c r="G570" s="32"/>
      <c r="H570" s="9"/>
    </row>
    <row r="571" customFormat="false" ht="15" hidden="false" customHeight="false" outlineLevel="0" collapsed="false">
      <c r="A571" s="9"/>
      <c r="B571" s="9"/>
      <c r="C571" s="9"/>
      <c r="D571" s="9"/>
      <c r="E571" s="23"/>
      <c r="F571" s="9"/>
      <c r="G571" s="32"/>
      <c r="H571" s="9"/>
    </row>
    <row r="572" customFormat="false" ht="15" hidden="false" customHeight="false" outlineLevel="0" collapsed="false">
      <c r="A572" s="9"/>
      <c r="B572" s="9"/>
      <c r="C572" s="9"/>
      <c r="D572" s="9"/>
      <c r="E572" s="23"/>
      <c r="F572" s="9"/>
      <c r="G572" s="32"/>
      <c r="H572" s="9"/>
    </row>
    <row r="573" customFormat="false" ht="15" hidden="false" customHeight="false" outlineLevel="0" collapsed="false">
      <c r="A573" s="9"/>
      <c r="B573" s="9"/>
      <c r="C573" s="9"/>
      <c r="D573" s="9"/>
      <c r="E573" s="23"/>
      <c r="F573" s="9"/>
      <c r="G573" s="32"/>
      <c r="H573" s="9"/>
    </row>
    <row r="574" customFormat="false" ht="15" hidden="false" customHeight="false" outlineLevel="0" collapsed="false">
      <c r="A574" s="9"/>
      <c r="B574" s="9"/>
      <c r="C574" s="9"/>
      <c r="D574" s="9"/>
      <c r="E574" s="23"/>
      <c r="F574" s="9"/>
      <c r="G574" s="32"/>
      <c r="H574" s="9"/>
    </row>
    <row r="575" customFormat="false" ht="15" hidden="false" customHeight="false" outlineLevel="0" collapsed="false">
      <c r="A575" s="9"/>
      <c r="B575" s="9"/>
      <c r="C575" s="9"/>
      <c r="D575" s="9"/>
      <c r="E575" s="23"/>
      <c r="F575" s="9"/>
      <c r="G575" s="32"/>
      <c r="H575" s="9"/>
    </row>
    <row r="576" customFormat="false" ht="15" hidden="false" customHeight="false" outlineLevel="0" collapsed="false">
      <c r="A576" s="9"/>
      <c r="B576" s="9"/>
      <c r="C576" s="9"/>
      <c r="D576" s="9"/>
      <c r="E576" s="23"/>
      <c r="F576" s="9"/>
      <c r="G576" s="32"/>
      <c r="H576" s="9"/>
    </row>
    <row r="577" customFormat="false" ht="15" hidden="false" customHeight="false" outlineLevel="0" collapsed="false">
      <c r="A577" s="9"/>
      <c r="B577" s="9"/>
      <c r="C577" s="9"/>
      <c r="D577" s="9"/>
      <c r="E577" s="23"/>
      <c r="F577" s="9"/>
      <c r="G577" s="32"/>
      <c r="H577" s="9"/>
    </row>
    <row r="578" customFormat="false" ht="15" hidden="false" customHeight="false" outlineLevel="0" collapsed="false">
      <c r="A578" s="9"/>
      <c r="B578" s="9"/>
      <c r="C578" s="9"/>
      <c r="D578" s="9"/>
      <c r="E578" s="23"/>
      <c r="F578" s="9"/>
      <c r="G578" s="32"/>
      <c r="H578" s="9"/>
    </row>
    <row r="579" customFormat="false" ht="15" hidden="false" customHeight="false" outlineLevel="0" collapsed="false">
      <c r="A579" s="9"/>
      <c r="B579" s="9"/>
      <c r="C579" s="9"/>
      <c r="D579" s="9"/>
      <c r="E579" s="23"/>
      <c r="F579" s="9"/>
      <c r="G579" s="32"/>
      <c r="H579" s="9"/>
    </row>
    <row r="580" customFormat="false" ht="15" hidden="false" customHeight="false" outlineLevel="0" collapsed="false">
      <c r="A580" s="9"/>
      <c r="B580" s="9"/>
      <c r="C580" s="9"/>
      <c r="D580" s="9"/>
      <c r="E580" s="23"/>
      <c r="F580" s="9"/>
      <c r="G580" s="32"/>
      <c r="H580" s="9"/>
    </row>
    <row r="581" customFormat="false" ht="15" hidden="false" customHeight="false" outlineLevel="0" collapsed="false">
      <c r="A581" s="9"/>
      <c r="B581" s="9"/>
      <c r="C581" s="9"/>
      <c r="D581" s="9"/>
      <c r="E581" s="23"/>
      <c r="F581" s="9"/>
      <c r="G581" s="32"/>
      <c r="H581" s="9"/>
    </row>
    <row r="582" customFormat="false" ht="15" hidden="false" customHeight="false" outlineLevel="0" collapsed="false">
      <c r="A582" s="9"/>
      <c r="B582" s="9"/>
      <c r="C582" s="9"/>
      <c r="D582" s="9"/>
      <c r="E582" s="23"/>
      <c r="F582" s="9"/>
      <c r="G582" s="32"/>
      <c r="H582" s="9"/>
    </row>
    <row r="583" customFormat="false" ht="15" hidden="false" customHeight="false" outlineLevel="0" collapsed="false">
      <c r="A583" s="9"/>
      <c r="B583" s="9"/>
      <c r="C583" s="9"/>
      <c r="D583" s="9"/>
      <c r="E583" s="23"/>
      <c r="F583" s="9"/>
      <c r="G583" s="32"/>
      <c r="H583" s="9"/>
    </row>
    <row r="584" customFormat="false" ht="15" hidden="false" customHeight="false" outlineLevel="0" collapsed="false">
      <c r="A584" s="9"/>
      <c r="B584" s="9"/>
      <c r="C584" s="9"/>
      <c r="D584" s="9"/>
      <c r="E584" s="23"/>
      <c r="F584" s="9"/>
      <c r="G584" s="32"/>
      <c r="H584" s="9"/>
    </row>
    <row r="585" customFormat="false" ht="15" hidden="false" customHeight="false" outlineLevel="0" collapsed="false">
      <c r="A585" s="9"/>
      <c r="B585" s="9"/>
      <c r="C585" s="9"/>
      <c r="D585" s="9"/>
      <c r="E585" s="23"/>
      <c r="F585" s="9"/>
      <c r="G585" s="32"/>
      <c r="H585" s="9"/>
    </row>
    <row r="586" customFormat="false" ht="15" hidden="false" customHeight="false" outlineLevel="0" collapsed="false">
      <c r="A586" s="9"/>
      <c r="B586" s="9"/>
      <c r="H586" s="9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9:H9"/>
    <mergeCell ref="C27:D27"/>
  </mergeCells>
  <printOptions headings="false" gridLines="false" gridLinesSet="true" horizontalCentered="true" verticalCentered="false"/>
  <pageMargins left="0" right="0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9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41796875" defaultRowHeight="12.75" zeroHeight="false" outlineLevelRow="0" outlineLevelCol="0"/>
  <cols>
    <col collapsed="false" customWidth="true" hidden="false" outlineLevel="0" max="3" min="3" style="0" width="15.56"/>
    <col collapsed="false" customWidth="true" hidden="false" outlineLevel="0" max="4" min="4" style="33" width="31.85"/>
    <col collapsed="false" customWidth="true" hidden="false" outlineLevel="0" max="5" min="5" style="34" width="17.14"/>
    <col collapsed="false" customWidth="true" hidden="false" outlineLevel="0" max="6" min="6" style="0" width="20.7"/>
    <col collapsed="false" customWidth="true" hidden="false" outlineLevel="0" max="7" min="7" style="24" width="15.56"/>
  </cols>
  <sheetData>
    <row r="9" customFormat="false" ht="18" hidden="false" customHeight="false" outlineLevel="0" collapsed="false">
      <c r="D9" s="25" t="s">
        <v>88</v>
      </c>
      <c r="E9" s="25"/>
      <c r="F9" s="25"/>
      <c r="G9" s="25"/>
      <c r="H9" s="25"/>
    </row>
    <row r="10" customFormat="false" ht="12.75" hidden="false" customHeight="false" outlineLevel="0" collapsed="false">
      <c r="E10" s="34" t="s">
        <v>73</v>
      </c>
    </row>
    <row r="11" customFormat="false" ht="13.5" hidden="false" customHeight="false" outlineLevel="0" collapsed="false"/>
    <row r="12" s="3" customFormat="true" ht="16.5" hidden="false" customHeight="false" outlineLevel="0" collapsed="false">
      <c r="C12" s="5" t="s">
        <v>2</v>
      </c>
      <c r="D12" s="35" t="s">
        <v>3</v>
      </c>
      <c r="E12" s="36" t="s">
        <v>4</v>
      </c>
      <c r="F12" s="37" t="s">
        <v>5</v>
      </c>
      <c r="G12" s="38" t="s">
        <v>6</v>
      </c>
    </row>
    <row r="13" s="9" customFormat="true" ht="18" hidden="false" customHeight="true" outlineLevel="0" collapsed="false">
      <c r="C13" s="10" t="n">
        <v>1</v>
      </c>
      <c r="D13" s="39" t="s">
        <v>89</v>
      </c>
      <c r="E13" s="40" t="n">
        <f aca="false">16500+50000+100000+100000+100000</f>
        <v>366500</v>
      </c>
      <c r="F13" s="41" t="n">
        <f aca="false">G13-E13</f>
        <v>0</v>
      </c>
      <c r="G13" s="12" t="n">
        <v>366500</v>
      </c>
    </row>
    <row r="14" s="9" customFormat="true" ht="18" hidden="false" customHeight="true" outlineLevel="0" collapsed="false">
      <c r="C14" s="10" t="n">
        <v>2</v>
      </c>
      <c r="D14" s="39" t="s">
        <v>90</v>
      </c>
      <c r="E14" s="40" t="n">
        <f aca="false">16500+350000</f>
        <v>366500</v>
      </c>
      <c r="F14" s="41" t="n">
        <f aca="false">G14-E14</f>
        <v>0</v>
      </c>
      <c r="G14" s="12" t="n">
        <v>366500</v>
      </c>
    </row>
    <row r="15" s="9" customFormat="true" ht="18" hidden="false" customHeight="true" outlineLevel="0" collapsed="false">
      <c r="C15" s="10" t="n">
        <v>3</v>
      </c>
      <c r="D15" s="39" t="s">
        <v>91</v>
      </c>
      <c r="E15" s="40" t="n">
        <f aca="false">150000+150000+66500</f>
        <v>366500</v>
      </c>
      <c r="F15" s="41" t="n">
        <f aca="false">G15-E15</f>
        <v>0</v>
      </c>
      <c r="G15" s="12" t="n">
        <v>366500</v>
      </c>
    </row>
    <row r="16" s="9" customFormat="true" ht="18" hidden="false" customHeight="true" outlineLevel="0" collapsed="false">
      <c r="C16" s="10" t="n">
        <v>4</v>
      </c>
      <c r="D16" s="39" t="s">
        <v>92</v>
      </c>
      <c r="E16" s="40" t="n">
        <f aca="false">16500+130000+220000</f>
        <v>366500</v>
      </c>
      <c r="F16" s="41" t="n">
        <f aca="false">G16-E16</f>
        <v>0</v>
      </c>
      <c r="G16" s="12" t="n">
        <v>366500</v>
      </c>
    </row>
    <row r="17" s="9" customFormat="true" ht="18" hidden="false" customHeight="true" outlineLevel="0" collapsed="false">
      <c r="C17" s="10" t="n">
        <v>5</v>
      </c>
      <c r="D17" s="39" t="s">
        <v>93</v>
      </c>
      <c r="E17" s="40" t="n">
        <f aca="false">60000+16500+240000+50000</f>
        <v>366500</v>
      </c>
      <c r="F17" s="41" t="n">
        <f aca="false">G17-E17</f>
        <v>0</v>
      </c>
      <c r="G17" s="12" t="n">
        <v>366500</v>
      </c>
    </row>
    <row r="18" s="9" customFormat="true" ht="18" hidden="false" customHeight="true" outlineLevel="0" collapsed="false">
      <c r="C18" s="10" t="n">
        <v>6</v>
      </c>
      <c r="D18" s="39" t="s">
        <v>94</v>
      </c>
      <c r="E18" s="40" t="n">
        <f aca="false">16500+300000+50000</f>
        <v>366500</v>
      </c>
      <c r="F18" s="41" t="n">
        <f aca="false">G18-E18</f>
        <v>0</v>
      </c>
      <c r="G18" s="12" t="n">
        <v>366500</v>
      </c>
    </row>
    <row r="19" s="9" customFormat="true" ht="18" hidden="false" customHeight="true" outlineLevel="0" collapsed="false">
      <c r="C19" s="10" t="n">
        <v>7</v>
      </c>
      <c r="D19" s="39" t="s">
        <v>95</v>
      </c>
      <c r="E19" s="40" t="n">
        <f aca="false">116500+250000</f>
        <v>366500</v>
      </c>
      <c r="F19" s="41" t="n">
        <f aca="false">G19-E19</f>
        <v>0</v>
      </c>
      <c r="G19" s="12" t="n">
        <v>366500</v>
      </c>
    </row>
    <row r="20" s="9" customFormat="true" ht="18" hidden="false" customHeight="true" outlineLevel="0" collapsed="false">
      <c r="C20" s="10" t="n">
        <v>8</v>
      </c>
      <c r="D20" s="39" t="s">
        <v>96</v>
      </c>
      <c r="E20" s="40" t="n">
        <f aca="false">116500+50000+50000+100000+50000</f>
        <v>366500</v>
      </c>
      <c r="F20" s="41" t="n">
        <f aca="false">G20-E20</f>
        <v>0</v>
      </c>
      <c r="G20" s="12" t="n">
        <v>366500</v>
      </c>
    </row>
    <row r="21" s="9" customFormat="true" ht="18" hidden="false" customHeight="true" outlineLevel="0" collapsed="false">
      <c r="C21" s="10" t="n">
        <v>9</v>
      </c>
      <c r="D21" s="39" t="s">
        <v>97</v>
      </c>
      <c r="E21" s="40" t="n">
        <f aca="false">16500+350000</f>
        <v>366500</v>
      </c>
      <c r="F21" s="41" t="n">
        <f aca="false">G21-E21</f>
        <v>0</v>
      </c>
      <c r="G21" s="12" t="n">
        <v>366500</v>
      </c>
    </row>
    <row r="22" s="9" customFormat="true" ht="18" hidden="false" customHeight="true" outlineLevel="0" collapsed="false">
      <c r="C22" s="10" t="n">
        <v>10</v>
      </c>
      <c r="D22" s="39" t="s">
        <v>98</v>
      </c>
      <c r="E22" s="40" t="n">
        <f aca="false">66500+50000+250000</f>
        <v>366500</v>
      </c>
      <c r="F22" s="41" t="n">
        <f aca="false">G22-E22</f>
        <v>0</v>
      </c>
      <c r="G22" s="12" t="n">
        <v>366500</v>
      </c>
    </row>
    <row r="23" s="9" customFormat="true" ht="18" hidden="false" customHeight="true" outlineLevel="0" collapsed="false">
      <c r="C23" s="10" t="n">
        <v>11</v>
      </c>
      <c r="D23" s="39" t="s">
        <v>99</v>
      </c>
      <c r="E23" s="40" t="n">
        <f aca="false">166500+200000</f>
        <v>366500</v>
      </c>
      <c r="F23" s="41" t="n">
        <f aca="false">G23-E23</f>
        <v>0</v>
      </c>
      <c r="G23" s="12" t="n">
        <v>366500</v>
      </c>
    </row>
    <row r="24" s="9" customFormat="true" ht="18" hidden="false" customHeight="true" outlineLevel="0" collapsed="false">
      <c r="C24" s="10" t="n">
        <v>12</v>
      </c>
      <c r="D24" s="39" t="s">
        <v>100</v>
      </c>
      <c r="E24" s="40" t="n">
        <f aca="false">16500+200000+150000</f>
        <v>366500</v>
      </c>
      <c r="F24" s="41" t="n">
        <f aca="false">G24-E24</f>
        <v>0</v>
      </c>
      <c r="G24" s="12" t="n">
        <v>366500</v>
      </c>
    </row>
    <row r="25" s="9" customFormat="true" ht="18" hidden="false" customHeight="true" outlineLevel="0" collapsed="false">
      <c r="C25" s="10" t="n">
        <v>13</v>
      </c>
      <c r="D25" s="39" t="s">
        <v>101</v>
      </c>
      <c r="E25" s="40" t="n">
        <f aca="false">15000+1500+90000+260000</f>
        <v>366500</v>
      </c>
      <c r="F25" s="41" t="n">
        <f aca="false">G25-E25</f>
        <v>0</v>
      </c>
      <c r="G25" s="12" t="n">
        <v>366500</v>
      </c>
    </row>
    <row r="26" s="9" customFormat="true" ht="18" hidden="false" customHeight="true" outlineLevel="0" collapsed="false">
      <c r="C26" s="10" t="n">
        <v>14</v>
      </c>
      <c r="D26" s="39" t="s">
        <v>102</v>
      </c>
      <c r="E26" s="40" t="n">
        <f aca="false">100000+50000+216500</f>
        <v>366500</v>
      </c>
      <c r="F26" s="41" t="n">
        <f aca="false">G26-E26</f>
        <v>0</v>
      </c>
      <c r="G26" s="12" t="n">
        <v>366500</v>
      </c>
    </row>
    <row r="27" s="9" customFormat="true" ht="18" hidden="false" customHeight="true" outlineLevel="0" collapsed="false">
      <c r="C27" s="10" t="n">
        <v>15</v>
      </c>
      <c r="D27" s="39" t="s">
        <v>103</v>
      </c>
      <c r="E27" s="40" t="n">
        <f aca="false">100000+16500+50000+50000+50000+50000+50000</f>
        <v>366500</v>
      </c>
      <c r="F27" s="41" t="n">
        <f aca="false">G27-E27</f>
        <v>0</v>
      </c>
      <c r="G27" s="12" t="n">
        <v>366500</v>
      </c>
    </row>
    <row r="28" s="9" customFormat="true" ht="18" hidden="false" customHeight="true" outlineLevel="0" collapsed="false">
      <c r="C28" s="10" t="n">
        <v>16</v>
      </c>
      <c r="D28" s="39" t="s">
        <v>104</v>
      </c>
      <c r="E28" s="40" t="n">
        <f aca="false">166500+200000</f>
        <v>366500</v>
      </c>
      <c r="F28" s="41" t="n">
        <f aca="false">G28-E28</f>
        <v>0</v>
      </c>
      <c r="G28" s="12" t="n">
        <v>366500</v>
      </c>
    </row>
    <row r="29" s="9" customFormat="true" ht="18" hidden="false" customHeight="true" outlineLevel="0" collapsed="false">
      <c r="C29" s="10" t="n">
        <v>17</v>
      </c>
      <c r="D29" s="39" t="s">
        <v>105</v>
      </c>
      <c r="E29" s="40" t="n">
        <f aca="false">80000+16500+50000+120000+100000</f>
        <v>366500</v>
      </c>
      <c r="F29" s="41" t="n">
        <f aca="false">G29-E29</f>
        <v>0</v>
      </c>
      <c r="G29" s="12" t="n">
        <v>366500</v>
      </c>
    </row>
    <row r="30" s="9" customFormat="true" ht="18" hidden="false" customHeight="true" outlineLevel="0" collapsed="false">
      <c r="C30" s="10" t="n">
        <v>18</v>
      </c>
      <c r="D30" s="39" t="s">
        <v>106</v>
      </c>
      <c r="E30" s="40" t="n">
        <f aca="false">15000+150000+201500</f>
        <v>366500</v>
      </c>
      <c r="F30" s="41" t="n">
        <f aca="false">G30-E30</f>
        <v>0</v>
      </c>
      <c r="G30" s="12" t="n">
        <v>366500</v>
      </c>
    </row>
    <row r="31" s="9" customFormat="true" ht="18" hidden="false" customHeight="true" outlineLevel="0" collapsed="false">
      <c r="C31" s="10" t="n">
        <v>19</v>
      </c>
      <c r="D31" s="39" t="s">
        <v>107</v>
      </c>
      <c r="E31" s="40" t="n">
        <f aca="false">16500+50000+200000+100000</f>
        <v>366500</v>
      </c>
      <c r="F31" s="41" t="n">
        <f aca="false">G31-E31</f>
        <v>0</v>
      </c>
      <c r="G31" s="12" t="n">
        <v>366500</v>
      </c>
    </row>
    <row r="32" s="9" customFormat="true" ht="18" hidden="false" customHeight="true" outlineLevel="0" collapsed="false">
      <c r="C32" s="10" t="n">
        <v>20</v>
      </c>
      <c r="D32" s="39" t="s">
        <v>108</v>
      </c>
      <c r="E32" s="40" t="n">
        <f aca="false">16500+350000</f>
        <v>366500</v>
      </c>
      <c r="F32" s="41" t="n">
        <f aca="false">G32-E32</f>
        <v>0</v>
      </c>
      <c r="G32" s="12" t="n">
        <v>366500</v>
      </c>
    </row>
    <row r="33" s="9" customFormat="true" ht="18" hidden="false" customHeight="true" outlineLevel="0" collapsed="false">
      <c r="C33" s="10" t="n">
        <v>21</v>
      </c>
      <c r="D33" s="39" t="s">
        <v>109</v>
      </c>
      <c r="E33" s="40" t="n">
        <f aca="false">100000+16500+250000</f>
        <v>366500</v>
      </c>
      <c r="F33" s="41" t="n">
        <f aca="false">G33-E33</f>
        <v>0</v>
      </c>
      <c r="G33" s="12" t="n">
        <v>366500</v>
      </c>
    </row>
    <row r="34" s="9" customFormat="true" ht="18" hidden="false" customHeight="true" outlineLevel="0" collapsed="false">
      <c r="C34" s="10" t="n">
        <v>22</v>
      </c>
      <c r="D34" s="39" t="s">
        <v>110</v>
      </c>
      <c r="E34" s="40" t="n">
        <f aca="false">50000+50000+200000+50000+16500</f>
        <v>366500</v>
      </c>
      <c r="F34" s="41" t="n">
        <f aca="false">G34-E34</f>
        <v>0</v>
      </c>
      <c r="G34" s="12" t="n">
        <v>366500</v>
      </c>
    </row>
    <row r="35" s="9" customFormat="true" ht="18" hidden="false" customHeight="true" outlineLevel="0" collapsed="false">
      <c r="C35" s="42" t="n">
        <v>23</v>
      </c>
      <c r="D35" s="43" t="s">
        <v>111</v>
      </c>
      <c r="E35" s="44" t="n">
        <f aca="false">100000+16500+125000+125000</f>
        <v>366500</v>
      </c>
      <c r="F35" s="45" t="n">
        <f aca="false">G35-E35</f>
        <v>0</v>
      </c>
      <c r="G35" s="18" t="n">
        <v>366500</v>
      </c>
    </row>
    <row r="36" s="9" customFormat="true" ht="18" hidden="false" customHeight="true" outlineLevel="0" collapsed="false">
      <c r="C36" s="20" t="s">
        <v>71</v>
      </c>
      <c r="D36" s="20"/>
      <c r="E36" s="46" t="n">
        <f aca="false">SUM(E13:E35)</f>
        <v>8429500</v>
      </c>
      <c r="F36" s="46" t="n">
        <f aca="false">SUM(F13:F35)</f>
        <v>0</v>
      </c>
      <c r="G36" s="46" t="n">
        <f aca="false">SUM(G13:G35)</f>
        <v>8429500</v>
      </c>
    </row>
    <row r="37" s="9" customFormat="true" ht="18" hidden="false" customHeight="true" outlineLevel="0" collapsed="false">
      <c r="C37" s="22"/>
      <c r="D37" s="47"/>
      <c r="E37" s="48"/>
      <c r="G37" s="32"/>
    </row>
    <row r="38" s="9" customFormat="true" ht="18" hidden="false" customHeight="true" outlineLevel="0" collapsed="false">
      <c r="C38" s="22"/>
      <c r="D38" s="47"/>
      <c r="E38" s="48"/>
      <c r="G38" s="32"/>
    </row>
    <row r="39" s="9" customFormat="true" ht="18" hidden="false" customHeight="true" outlineLevel="0" collapsed="false">
      <c r="C39" s="22"/>
      <c r="D39" s="47"/>
      <c r="E39" s="48"/>
      <c r="G39" s="32"/>
    </row>
    <row r="40" s="9" customFormat="true" ht="18" hidden="false" customHeight="true" outlineLevel="0" collapsed="false">
      <c r="C40" s="22"/>
      <c r="D40" s="47"/>
      <c r="E40" s="48"/>
      <c r="G40" s="32"/>
    </row>
    <row r="41" s="9" customFormat="true" ht="18" hidden="false" customHeight="true" outlineLevel="0" collapsed="false">
      <c r="C41" s="22"/>
      <c r="D41" s="47"/>
      <c r="E41" s="48"/>
      <c r="G41" s="32"/>
    </row>
    <row r="42" s="9" customFormat="true" ht="18" hidden="false" customHeight="true" outlineLevel="0" collapsed="false">
      <c r="C42" s="22"/>
      <c r="D42" s="49"/>
      <c r="E42" s="48"/>
      <c r="G42" s="32"/>
    </row>
    <row r="43" s="9" customFormat="true" ht="18" hidden="false" customHeight="true" outlineLevel="0" collapsed="false">
      <c r="C43" s="22"/>
      <c r="D43" s="49"/>
      <c r="E43" s="48"/>
      <c r="G43" s="32"/>
    </row>
    <row r="44" s="9" customFormat="true" ht="18" hidden="false" customHeight="true" outlineLevel="0" collapsed="false">
      <c r="C44" s="22"/>
      <c r="D44" s="49"/>
      <c r="E44" s="48"/>
      <c r="G44" s="32"/>
    </row>
    <row r="45" s="9" customFormat="true" ht="18" hidden="false" customHeight="true" outlineLevel="0" collapsed="false">
      <c r="C45" s="22"/>
      <c r="D45" s="49"/>
      <c r="E45" s="48"/>
      <c r="G45" s="32"/>
    </row>
    <row r="46" s="9" customFormat="true" ht="18" hidden="false" customHeight="true" outlineLevel="0" collapsed="false">
      <c r="C46" s="22"/>
      <c r="D46" s="49"/>
      <c r="E46" s="48"/>
      <c r="G46" s="32"/>
    </row>
    <row r="47" s="9" customFormat="true" ht="18" hidden="false" customHeight="true" outlineLevel="0" collapsed="false">
      <c r="C47" s="22"/>
      <c r="D47" s="49"/>
      <c r="E47" s="48"/>
      <c r="G47" s="32"/>
    </row>
    <row r="48" s="9" customFormat="true" ht="18" hidden="false" customHeight="true" outlineLevel="0" collapsed="false">
      <c r="C48" s="22"/>
      <c r="D48" s="49"/>
      <c r="E48" s="48"/>
      <c r="G48" s="32"/>
    </row>
    <row r="49" s="9" customFormat="true" ht="18" hidden="false" customHeight="true" outlineLevel="0" collapsed="false">
      <c r="C49" s="22"/>
      <c r="D49" s="49"/>
      <c r="E49" s="48"/>
      <c r="G49" s="32"/>
    </row>
    <row r="50" s="9" customFormat="true" ht="18" hidden="false" customHeight="true" outlineLevel="0" collapsed="false">
      <c r="C50" s="22"/>
      <c r="D50" s="49"/>
      <c r="E50" s="48"/>
      <c r="G50" s="32"/>
    </row>
    <row r="51" s="9" customFormat="true" ht="18" hidden="false" customHeight="true" outlineLevel="0" collapsed="false">
      <c r="C51" s="22"/>
      <c r="D51" s="49"/>
      <c r="E51" s="48"/>
      <c r="G51" s="32"/>
    </row>
    <row r="52" s="9" customFormat="true" ht="18" hidden="false" customHeight="true" outlineLevel="0" collapsed="false">
      <c r="C52" s="22"/>
      <c r="D52" s="49"/>
      <c r="E52" s="48"/>
      <c r="G52" s="32"/>
    </row>
    <row r="53" s="9" customFormat="true" ht="18" hidden="false" customHeight="true" outlineLevel="0" collapsed="false">
      <c r="C53" s="22"/>
      <c r="D53" s="49"/>
      <c r="E53" s="48"/>
      <c r="G53" s="32"/>
    </row>
    <row r="54" s="9" customFormat="true" ht="18" hidden="false" customHeight="true" outlineLevel="0" collapsed="false">
      <c r="C54" s="22"/>
      <c r="D54" s="49"/>
      <c r="E54" s="48"/>
      <c r="G54" s="32"/>
    </row>
    <row r="55" s="9" customFormat="true" ht="18" hidden="false" customHeight="true" outlineLevel="0" collapsed="false">
      <c r="C55" s="22"/>
      <c r="D55" s="49"/>
      <c r="E55" s="48"/>
      <c r="G55" s="32"/>
    </row>
    <row r="56" s="9" customFormat="true" ht="18" hidden="false" customHeight="true" outlineLevel="0" collapsed="false">
      <c r="C56" s="22"/>
      <c r="D56" s="49"/>
      <c r="E56" s="48"/>
      <c r="G56" s="32"/>
    </row>
    <row r="57" s="9" customFormat="true" ht="18" hidden="false" customHeight="true" outlineLevel="0" collapsed="false">
      <c r="C57" s="22"/>
      <c r="D57" s="49"/>
      <c r="E57" s="48"/>
      <c r="G57" s="32"/>
    </row>
    <row r="58" s="9" customFormat="true" ht="18" hidden="false" customHeight="true" outlineLevel="0" collapsed="false">
      <c r="C58" s="22"/>
      <c r="D58" s="49"/>
      <c r="E58" s="48"/>
      <c r="G58" s="32"/>
    </row>
    <row r="59" s="9" customFormat="true" ht="18" hidden="false" customHeight="true" outlineLevel="0" collapsed="false">
      <c r="C59" s="22"/>
      <c r="D59" s="49"/>
      <c r="E59" s="48"/>
      <c r="G59" s="32"/>
    </row>
    <row r="60" s="9" customFormat="true" ht="18" hidden="false" customHeight="true" outlineLevel="0" collapsed="false">
      <c r="C60" s="22"/>
      <c r="D60" s="49"/>
      <c r="E60" s="48"/>
      <c r="G60" s="32"/>
    </row>
    <row r="61" s="9" customFormat="true" ht="18" hidden="false" customHeight="true" outlineLevel="0" collapsed="false">
      <c r="C61" s="22"/>
      <c r="D61" s="49"/>
      <c r="E61" s="48"/>
      <c r="G61" s="32"/>
    </row>
    <row r="62" s="9" customFormat="true" ht="18" hidden="false" customHeight="true" outlineLevel="0" collapsed="false">
      <c r="D62" s="49"/>
      <c r="E62" s="48"/>
      <c r="G62" s="32"/>
    </row>
    <row r="63" s="9" customFormat="true" ht="18" hidden="false" customHeight="true" outlineLevel="0" collapsed="false">
      <c r="D63" s="49"/>
      <c r="E63" s="48"/>
      <c r="G63" s="32"/>
    </row>
    <row r="64" s="9" customFormat="true" ht="18" hidden="false" customHeight="true" outlineLevel="0" collapsed="false">
      <c r="D64" s="49"/>
      <c r="E64" s="48"/>
      <c r="G64" s="32"/>
    </row>
    <row r="65" s="9" customFormat="true" ht="18" hidden="false" customHeight="true" outlineLevel="0" collapsed="false">
      <c r="D65" s="49"/>
      <c r="E65" s="48"/>
      <c r="G65" s="32"/>
    </row>
    <row r="66" s="9" customFormat="true" ht="18" hidden="false" customHeight="true" outlineLevel="0" collapsed="false">
      <c r="D66" s="49"/>
      <c r="E66" s="48"/>
      <c r="G66" s="32"/>
    </row>
    <row r="67" s="9" customFormat="true" ht="18" hidden="false" customHeight="true" outlineLevel="0" collapsed="false">
      <c r="D67" s="49"/>
      <c r="E67" s="48"/>
      <c r="G67" s="32"/>
    </row>
    <row r="68" s="9" customFormat="true" ht="18" hidden="false" customHeight="true" outlineLevel="0" collapsed="false">
      <c r="D68" s="49"/>
      <c r="E68" s="48"/>
      <c r="G68" s="32"/>
    </row>
    <row r="69" s="9" customFormat="true" ht="18" hidden="false" customHeight="true" outlineLevel="0" collapsed="false">
      <c r="D69" s="49"/>
      <c r="E69" s="48"/>
      <c r="G69" s="32"/>
    </row>
    <row r="70" s="9" customFormat="true" ht="18" hidden="false" customHeight="true" outlineLevel="0" collapsed="false">
      <c r="D70" s="49"/>
      <c r="E70" s="48"/>
      <c r="G70" s="32"/>
    </row>
    <row r="71" s="9" customFormat="true" ht="18" hidden="false" customHeight="true" outlineLevel="0" collapsed="false">
      <c r="D71" s="49"/>
      <c r="E71" s="48"/>
      <c r="G71" s="32"/>
    </row>
    <row r="72" s="9" customFormat="true" ht="18" hidden="false" customHeight="true" outlineLevel="0" collapsed="false">
      <c r="D72" s="49"/>
      <c r="E72" s="48"/>
      <c r="G72" s="32"/>
    </row>
    <row r="73" s="9" customFormat="true" ht="18" hidden="false" customHeight="true" outlineLevel="0" collapsed="false">
      <c r="D73" s="49"/>
      <c r="E73" s="48"/>
      <c r="G73" s="32"/>
    </row>
    <row r="74" s="9" customFormat="true" ht="18" hidden="false" customHeight="true" outlineLevel="0" collapsed="false">
      <c r="D74" s="49"/>
      <c r="E74" s="48"/>
      <c r="G74" s="32"/>
    </row>
    <row r="75" s="9" customFormat="true" ht="18" hidden="false" customHeight="true" outlineLevel="0" collapsed="false">
      <c r="D75" s="49"/>
      <c r="E75" s="48"/>
      <c r="G75" s="32"/>
    </row>
    <row r="76" s="9" customFormat="true" ht="18" hidden="false" customHeight="true" outlineLevel="0" collapsed="false">
      <c r="D76" s="49"/>
      <c r="E76" s="48"/>
      <c r="G76" s="32"/>
    </row>
    <row r="77" s="9" customFormat="true" ht="18" hidden="false" customHeight="true" outlineLevel="0" collapsed="false">
      <c r="D77" s="49"/>
      <c r="E77" s="48"/>
      <c r="G77" s="32"/>
    </row>
    <row r="78" s="9" customFormat="true" ht="18" hidden="false" customHeight="true" outlineLevel="0" collapsed="false">
      <c r="D78" s="49"/>
      <c r="E78" s="48"/>
      <c r="G78" s="32"/>
    </row>
    <row r="79" s="9" customFormat="true" ht="18" hidden="false" customHeight="true" outlineLevel="0" collapsed="false">
      <c r="D79" s="49"/>
      <c r="E79" s="48"/>
      <c r="G79" s="32"/>
    </row>
    <row r="80" s="9" customFormat="true" ht="18" hidden="false" customHeight="true" outlineLevel="0" collapsed="false">
      <c r="D80" s="49"/>
      <c r="E80" s="48"/>
      <c r="G80" s="32"/>
    </row>
    <row r="81" s="9" customFormat="true" ht="18" hidden="false" customHeight="true" outlineLevel="0" collapsed="false">
      <c r="D81" s="49"/>
      <c r="E81" s="48"/>
      <c r="G81" s="32"/>
    </row>
    <row r="82" s="9" customFormat="true" ht="18" hidden="false" customHeight="true" outlineLevel="0" collapsed="false">
      <c r="D82" s="49"/>
      <c r="E82" s="48"/>
      <c r="G82" s="32"/>
    </row>
    <row r="83" s="9" customFormat="true" ht="18" hidden="false" customHeight="true" outlineLevel="0" collapsed="false">
      <c r="D83" s="49"/>
      <c r="E83" s="48"/>
      <c r="G83" s="32"/>
    </row>
    <row r="84" s="9" customFormat="true" ht="18" hidden="false" customHeight="true" outlineLevel="0" collapsed="false">
      <c r="D84" s="49"/>
      <c r="E84" s="48"/>
      <c r="G84" s="32"/>
    </row>
    <row r="85" s="9" customFormat="true" ht="18" hidden="false" customHeight="true" outlineLevel="0" collapsed="false">
      <c r="D85" s="49"/>
      <c r="E85" s="48"/>
      <c r="G85" s="32"/>
    </row>
    <row r="86" s="9" customFormat="true" ht="18" hidden="false" customHeight="true" outlineLevel="0" collapsed="false">
      <c r="D86" s="49"/>
      <c r="E86" s="48"/>
      <c r="G86" s="32"/>
    </row>
    <row r="87" s="9" customFormat="true" ht="18" hidden="false" customHeight="true" outlineLevel="0" collapsed="false">
      <c r="D87" s="49"/>
      <c r="E87" s="48"/>
      <c r="G87" s="32"/>
    </row>
    <row r="88" s="9" customFormat="true" ht="18" hidden="false" customHeight="true" outlineLevel="0" collapsed="false">
      <c r="D88" s="49"/>
      <c r="E88" s="48"/>
      <c r="G88" s="32"/>
    </row>
    <row r="89" s="9" customFormat="true" ht="18" hidden="false" customHeight="true" outlineLevel="0" collapsed="false">
      <c r="D89" s="49"/>
      <c r="E89" s="48"/>
      <c r="G89" s="32"/>
    </row>
    <row r="90" s="9" customFormat="true" ht="18" hidden="false" customHeight="true" outlineLevel="0" collapsed="false">
      <c r="D90" s="49"/>
      <c r="E90" s="48"/>
      <c r="G90" s="32"/>
    </row>
    <row r="91" s="9" customFormat="true" ht="18" hidden="false" customHeight="true" outlineLevel="0" collapsed="false">
      <c r="D91" s="49"/>
      <c r="E91" s="48"/>
      <c r="G91" s="32"/>
    </row>
    <row r="92" s="9" customFormat="true" ht="18" hidden="false" customHeight="true" outlineLevel="0" collapsed="false">
      <c r="D92" s="49"/>
      <c r="E92" s="48"/>
      <c r="G92" s="32"/>
    </row>
    <row r="93" s="9" customFormat="true" ht="18" hidden="false" customHeight="true" outlineLevel="0" collapsed="false">
      <c r="D93" s="49"/>
      <c r="E93" s="48"/>
      <c r="G93" s="32"/>
    </row>
    <row r="94" s="9" customFormat="true" ht="18" hidden="false" customHeight="true" outlineLevel="0" collapsed="false">
      <c r="D94" s="49"/>
      <c r="E94" s="48"/>
      <c r="G94" s="32"/>
    </row>
    <row r="95" s="9" customFormat="true" ht="18" hidden="false" customHeight="true" outlineLevel="0" collapsed="false">
      <c r="D95" s="49"/>
      <c r="E95" s="48"/>
      <c r="G95" s="32"/>
    </row>
    <row r="96" s="9" customFormat="true" ht="18" hidden="false" customHeight="true" outlineLevel="0" collapsed="false">
      <c r="D96" s="49"/>
      <c r="E96" s="48"/>
      <c r="G96" s="32"/>
    </row>
    <row r="97" s="9" customFormat="true" ht="18" hidden="false" customHeight="true" outlineLevel="0" collapsed="false">
      <c r="D97" s="49"/>
      <c r="E97" s="48"/>
      <c r="G97" s="32"/>
    </row>
    <row r="98" s="9" customFormat="true" ht="18" hidden="false" customHeight="true" outlineLevel="0" collapsed="false">
      <c r="D98" s="49"/>
      <c r="E98" s="48"/>
      <c r="G98" s="32"/>
    </row>
    <row r="99" s="9" customFormat="true" ht="18" hidden="false" customHeight="true" outlineLevel="0" collapsed="false">
      <c r="D99" s="49"/>
      <c r="E99" s="48"/>
      <c r="G99" s="32"/>
    </row>
    <row r="100" s="9" customFormat="true" ht="18" hidden="false" customHeight="true" outlineLevel="0" collapsed="false">
      <c r="D100" s="49"/>
      <c r="E100" s="48"/>
      <c r="G100" s="32"/>
    </row>
    <row r="101" s="9" customFormat="true" ht="18" hidden="false" customHeight="true" outlineLevel="0" collapsed="false">
      <c r="D101" s="49"/>
      <c r="E101" s="48"/>
      <c r="G101" s="32"/>
    </row>
    <row r="102" s="9" customFormat="true" ht="18" hidden="false" customHeight="true" outlineLevel="0" collapsed="false">
      <c r="D102" s="49"/>
      <c r="E102" s="48"/>
      <c r="G102" s="32"/>
    </row>
    <row r="103" s="9" customFormat="true" ht="18" hidden="false" customHeight="true" outlineLevel="0" collapsed="false">
      <c r="D103" s="49"/>
      <c r="E103" s="48"/>
      <c r="G103" s="32"/>
    </row>
    <row r="104" s="9" customFormat="true" ht="18" hidden="false" customHeight="true" outlineLevel="0" collapsed="false">
      <c r="D104" s="49"/>
      <c r="E104" s="48"/>
      <c r="G104" s="32"/>
    </row>
    <row r="105" s="9" customFormat="true" ht="18" hidden="false" customHeight="true" outlineLevel="0" collapsed="false">
      <c r="D105" s="49"/>
      <c r="E105" s="48"/>
      <c r="G105" s="32"/>
    </row>
    <row r="106" s="9" customFormat="true" ht="18" hidden="false" customHeight="true" outlineLevel="0" collapsed="false">
      <c r="D106" s="49"/>
      <c r="E106" s="48"/>
      <c r="G106" s="32"/>
    </row>
    <row r="107" s="9" customFormat="true" ht="18" hidden="false" customHeight="true" outlineLevel="0" collapsed="false">
      <c r="D107" s="49"/>
      <c r="E107" s="48"/>
      <c r="G107" s="32"/>
    </row>
    <row r="108" s="9" customFormat="true" ht="18" hidden="false" customHeight="true" outlineLevel="0" collapsed="false">
      <c r="D108" s="49"/>
      <c r="E108" s="48"/>
      <c r="G108" s="32"/>
    </row>
    <row r="109" s="9" customFormat="true" ht="18" hidden="false" customHeight="true" outlineLevel="0" collapsed="false">
      <c r="D109" s="49"/>
      <c r="E109" s="48"/>
      <c r="G109" s="32"/>
    </row>
    <row r="110" s="9" customFormat="true" ht="18" hidden="false" customHeight="true" outlineLevel="0" collapsed="false">
      <c r="D110" s="49"/>
      <c r="E110" s="48"/>
      <c r="G110" s="32"/>
    </row>
    <row r="111" s="9" customFormat="true" ht="18" hidden="false" customHeight="true" outlineLevel="0" collapsed="false">
      <c r="D111" s="49"/>
      <c r="E111" s="48"/>
      <c r="G111" s="32"/>
    </row>
    <row r="112" s="9" customFormat="true" ht="18" hidden="false" customHeight="true" outlineLevel="0" collapsed="false">
      <c r="D112" s="49"/>
      <c r="E112" s="48"/>
      <c r="G112" s="32"/>
    </row>
    <row r="113" s="9" customFormat="true" ht="18" hidden="false" customHeight="true" outlineLevel="0" collapsed="false">
      <c r="D113" s="49"/>
      <c r="E113" s="48"/>
      <c r="G113" s="32"/>
    </row>
    <row r="114" s="9" customFormat="true" ht="18" hidden="false" customHeight="true" outlineLevel="0" collapsed="false">
      <c r="D114" s="49"/>
      <c r="E114" s="48"/>
      <c r="G114" s="32"/>
    </row>
    <row r="115" s="9" customFormat="true" ht="18" hidden="false" customHeight="true" outlineLevel="0" collapsed="false">
      <c r="D115" s="49"/>
      <c r="E115" s="48"/>
      <c r="G115" s="32"/>
    </row>
    <row r="116" s="9" customFormat="true" ht="18" hidden="false" customHeight="true" outlineLevel="0" collapsed="false">
      <c r="D116" s="49"/>
      <c r="E116" s="48"/>
      <c r="G116" s="32"/>
    </row>
    <row r="117" s="9" customFormat="true" ht="18" hidden="false" customHeight="true" outlineLevel="0" collapsed="false">
      <c r="D117" s="49"/>
      <c r="E117" s="48"/>
      <c r="G117" s="32"/>
    </row>
    <row r="118" s="9" customFormat="true" ht="18" hidden="false" customHeight="true" outlineLevel="0" collapsed="false">
      <c r="D118" s="49"/>
      <c r="E118" s="48"/>
      <c r="G118" s="32"/>
    </row>
    <row r="119" s="9" customFormat="true" ht="18" hidden="false" customHeight="true" outlineLevel="0" collapsed="false">
      <c r="D119" s="49"/>
      <c r="E119" s="48"/>
      <c r="G119" s="32"/>
    </row>
    <row r="120" s="9" customFormat="true" ht="18" hidden="false" customHeight="true" outlineLevel="0" collapsed="false">
      <c r="D120" s="49"/>
      <c r="E120" s="48"/>
      <c r="G120" s="32"/>
    </row>
    <row r="121" s="9" customFormat="true" ht="18" hidden="false" customHeight="true" outlineLevel="0" collapsed="false">
      <c r="D121" s="49"/>
      <c r="E121" s="48"/>
      <c r="G121" s="32"/>
    </row>
    <row r="122" s="9" customFormat="true" ht="18" hidden="false" customHeight="true" outlineLevel="0" collapsed="false">
      <c r="D122" s="49"/>
      <c r="E122" s="48"/>
      <c r="G122" s="32"/>
    </row>
    <row r="123" s="9" customFormat="true" ht="18" hidden="false" customHeight="true" outlineLevel="0" collapsed="false">
      <c r="D123" s="49"/>
      <c r="E123" s="48"/>
      <c r="G123" s="32"/>
    </row>
    <row r="124" s="9" customFormat="true" ht="18" hidden="false" customHeight="true" outlineLevel="0" collapsed="false">
      <c r="D124" s="49"/>
      <c r="E124" s="48"/>
      <c r="G124" s="32"/>
    </row>
    <row r="125" s="9" customFormat="true" ht="18" hidden="false" customHeight="true" outlineLevel="0" collapsed="false">
      <c r="D125" s="49"/>
      <c r="E125" s="48"/>
      <c r="G125" s="32"/>
    </row>
    <row r="126" s="9" customFormat="true" ht="18" hidden="false" customHeight="true" outlineLevel="0" collapsed="false">
      <c r="D126" s="49"/>
      <c r="E126" s="48"/>
      <c r="G126" s="32"/>
    </row>
    <row r="127" s="9" customFormat="true" ht="18" hidden="false" customHeight="true" outlineLevel="0" collapsed="false">
      <c r="D127" s="49"/>
      <c r="E127" s="48"/>
      <c r="G127" s="32"/>
    </row>
    <row r="128" s="9" customFormat="true" ht="18" hidden="false" customHeight="true" outlineLevel="0" collapsed="false">
      <c r="D128" s="49"/>
      <c r="E128" s="48"/>
      <c r="G128" s="32"/>
    </row>
    <row r="129" s="9" customFormat="true" ht="18" hidden="false" customHeight="true" outlineLevel="0" collapsed="false">
      <c r="D129" s="49"/>
      <c r="E129" s="48"/>
      <c r="G129" s="32"/>
    </row>
    <row r="130" s="9" customFormat="true" ht="18" hidden="false" customHeight="true" outlineLevel="0" collapsed="false">
      <c r="D130" s="49"/>
      <c r="E130" s="48"/>
      <c r="G130" s="32"/>
    </row>
    <row r="131" s="9" customFormat="true" ht="18" hidden="false" customHeight="true" outlineLevel="0" collapsed="false">
      <c r="D131" s="49"/>
      <c r="E131" s="48"/>
      <c r="G131" s="32"/>
    </row>
    <row r="132" s="9" customFormat="true" ht="18" hidden="false" customHeight="true" outlineLevel="0" collapsed="false">
      <c r="D132" s="49"/>
      <c r="E132" s="48"/>
      <c r="G132" s="32"/>
    </row>
    <row r="133" s="9" customFormat="true" ht="18" hidden="false" customHeight="true" outlineLevel="0" collapsed="false">
      <c r="D133" s="49"/>
      <c r="E133" s="48"/>
      <c r="G133" s="32"/>
    </row>
    <row r="134" s="9" customFormat="true" ht="18" hidden="false" customHeight="true" outlineLevel="0" collapsed="false">
      <c r="D134" s="49"/>
      <c r="E134" s="48"/>
      <c r="G134" s="32"/>
    </row>
    <row r="135" s="9" customFormat="true" ht="18" hidden="false" customHeight="true" outlineLevel="0" collapsed="false">
      <c r="D135" s="49"/>
      <c r="E135" s="48"/>
      <c r="G135" s="32"/>
    </row>
    <row r="136" s="9" customFormat="true" ht="18" hidden="false" customHeight="true" outlineLevel="0" collapsed="false">
      <c r="D136" s="49"/>
      <c r="E136" s="48"/>
      <c r="G136" s="32"/>
    </row>
    <row r="137" s="9" customFormat="true" ht="18" hidden="false" customHeight="true" outlineLevel="0" collapsed="false">
      <c r="D137" s="49"/>
      <c r="E137" s="48"/>
      <c r="G137" s="32"/>
    </row>
    <row r="138" s="9" customFormat="true" ht="18" hidden="false" customHeight="true" outlineLevel="0" collapsed="false">
      <c r="D138" s="49"/>
      <c r="E138" s="48"/>
      <c r="G138" s="32"/>
    </row>
    <row r="139" s="9" customFormat="true" ht="18" hidden="false" customHeight="true" outlineLevel="0" collapsed="false">
      <c r="D139" s="49"/>
      <c r="E139" s="48"/>
      <c r="G139" s="32"/>
    </row>
    <row r="140" s="9" customFormat="true" ht="18" hidden="false" customHeight="true" outlineLevel="0" collapsed="false">
      <c r="D140" s="49"/>
      <c r="E140" s="48"/>
      <c r="G140" s="32"/>
    </row>
    <row r="141" s="9" customFormat="true" ht="18" hidden="false" customHeight="true" outlineLevel="0" collapsed="false">
      <c r="D141" s="49"/>
      <c r="E141" s="48"/>
      <c r="G141" s="32"/>
    </row>
    <row r="142" s="9" customFormat="true" ht="18" hidden="false" customHeight="true" outlineLevel="0" collapsed="false">
      <c r="D142" s="49"/>
      <c r="E142" s="48"/>
      <c r="G142" s="32"/>
    </row>
    <row r="143" s="9" customFormat="true" ht="18" hidden="false" customHeight="true" outlineLevel="0" collapsed="false">
      <c r="D143" s="49"/>
      <c r="E143" s="48"/>
      <c r="G143" s="32"/>
    </row>
    <row r="144" s="9" customFormat="true" ht="18" hidden="false" customHeight="true" outlineLevel="0" collapsed="false">
      <c r="D144" s="49"/>
      <c r="E144" s="48"/>
      <c r="G144" s="32"/>
    </row>
    <row r="145" s="9" customFormat="true" ht="18" hidden="false" customHeight="true" outlineLevel="0" collapsed="false">
      <c r="D145" s="49"/>
      <c r="E145" s="48"/>
      <c r="G145" s="32"/>
    </row>
    <row r="146" s="9" customFormat="true" ht="18" hidden="false" customHeight="true" outlineLevel="0" collapsed="false">
      <c r="D146" s="49"/>
      <c r="E146" s="48"/>
      <c r="G146" s="32"/>
    </row>
    <row r="147" s="9" customFormat="true" ht="18" hidden="false" customHeight="true" outlineLevel="0" collapsed="false">
      <c r="D147" s="49"/>
      <c r="E147" s="48"/>
      <c r="G147" s="32"/>
    </row>
    <row r="148" s="9" customFormat="true" ht="18" hidden="false" customHeight="true" outlineLevel="0" collapsed="false">
      <c r="D148" s="49"/>
      <c r="E148" s="48"/>
      <c r="G148" s="32"/>
    </row>
    <row r="149" s="9" customFormat="true" ht="18" hidden="false" customHeight="true" outlineLevel="0" collapsed="false">
      <c r="D149" s="49"/>
      <c r="E149" s="48"/>
      <c r="G149" s="32"/>
    </row>
    <row r="150" s="9" customFormat="true" ht="18" hidden="false" customHeight="true" outlineLevel="0" collapsed="false">
      <c r="D150" s="49"/>
      <c r="E150" s="48"/>
      <c r="G150" s="32"/>
    </row>
    <row r="151" s="9" customFormat="true" ht="18" hidden="false" customHeight="true" outlineLevel="0" collapsed="false">
      <c r="D151" s="49"/>
      <c r="E151" s="48"/>
      <c r="G151" s="32"/>
    </row>
    <row r="152" s="9" customFormat="true" ht="18" hidden="false" customHeight="true" outlineLevel="0" collapsed="false">
      <c r="D152" s="49"/>
      <c r="E152" s="48"/>
      <c r="G152" s="32"/>
    </row>
    <row r="153" s="9" customFormat="true" ht="18" hidden="false" customHeight="true" outlineLevel="0" collapsed="false">
      <c r="D153" s="49"/>
      <c r="E153" s="48"/>
      <c r="G153" s="32"/>
    </row>
    <row r="154" s="9" customFormat="true" ht="18" hidden="false" customHeight="true" outlineLevel="0" collapsed="false">
      <c r="D154" s="49"/>
      <c r="E154" s="48"/>
      <c r="G154" s="32"/>
    </row>
    <row r="155" s="9" customFormat="true" ht="18" hidden="false" customHeight="true" outlineLevel="0" collapsed="false">
      <c r="D155" s="49"/>
      <c r="E155" s="48"/>
      <c r="G155" s="32"/>
    </row>
    <row r="156" s="9" customFormat="true" ht="18" hidden="false" customHeight="true" outlineLevel="0" collapsed="false">
      <c r="D156" s="49"/>
      <c r="E156" s="48"/>
      <c r="G156" s="32"/>
    </row>
    <row r="157" s="9" customFormat="true" ht="18" hidden="false" customHeight="true" outlineLevel="0" collapsed="false">
      <c r="D157" s="49"/>
      <c r="E157" s="48"/>
      <c r="G157" s="32"/>
    </row>
    <row r="158" s="9" customFormat="true" ht="18" hidden="false" customHeight="true" outlineLevel="0" collapsed="false">
      <c r="D158" s="49"/>
      <c r="E158" s="48"/>
      <c r="G158" s="32"/>
    </row>
    <row r="159" s="9" customFormat="true" ht="18" hidden="false" customHeight="true" outlineLevel="0" collapsed="false">
      <c r="D159" s="49"/>
      <c r="E159" s="48"/>
      <c r="G159" s="32"/>
    </row>
    <row r="160" s="9" customFormat="true" ht="18" hidden="false" customHeight="true" outlineLevel="0" collapsed="false">
      <c r="D160" s="49"/>
      <c r="E160" s="48"/>
      <c r="G160" s="32"/>
    </row>
    <row r="161" s="9" customFormat="true" ht="18" hidden="false" customHeight="true" outlineLevel="0" collapsed="false">
      <c r="D161" s="49"/>
      <c r="E161" s="48"/>
      <c r="G161" s="32"/>
    </row>
    <row r="162" s="9" customFormat="true" ht="18" hidden="false" customHeight="true" outlineLevel="0" collapsed="false">
      <c r="D162" s="49"/>
      <c r="E162" s="48"/>
      <c r="G162" s="32"/>
    </row>
    <row r="163" s="9" customFormat="true" ht="18" hidden="false" customHeight="true" outlineLevel="0" collapsed="false">
      <c r="D163" s="49"/>
      <c r="E163" s="48"/>
      <c r="G163" s="32"/>
    </row>
    <row r="164" s="9" customFormat="true" ht="18" hidden="false" customHeight="true" outlineLevel="0" collapsed="false">
      <c r="D164" s="49"/>
      <c r="E164" s="48"/>
      <c r="G164" s="32"/>
    </row>
    <row r="165" s="9" customFormat="true" ht="18" hidden="false" customHeight="true" outlineLevel="0" collapsed="false">
      <c r="D165" s="49"/>
      <c r="E165" s="48"/>
      <c r="G165" s="32"/>
    </row>
    <row r="166" s="9" customFormat="true" ht="18" hidden="false" customHeight="true" outlineLevel="0" collapsed="false">
      <c r="D166" s="49"/>
      <c r="E166" s="48"/>
      <c r="G166" s="32"/>
    </row>
    <row r="167" s="9" customFormat="true" ht="18" hidden="false" customHeight="true" outlineLevel="0" collapsed="false">
      <c r="D167" s="49"/>
      <c r="E167" s="48"/>
      <c r="G167" s="32"/>
    </row>
    <row r="168" s="9" customFormat="true" ht="18" hidden="false" customHeight="true" outlineLevel="0" collapsed="false">
      <c r="D168" s="49"/>
      <c r="E168" s="48"/>
      <c r="G168" s="32"/>
    </row>
    <row r="169" s="9" customFormat="true" ht="18" hidden="false" customHeight="true" outlineLevel="0" collapsed="false">
      <c r="D169" s="49"/>
      <c r="E169" s="48"/>
      <c r="G169" s="32"/>
    </row>
    <row r="170" s="9" customFormat="true" ht="18" hidden="false" customHeight="true" outlineLevel="0" collapsed="false">
      <c r="D170" s="49"/>
      <c r="E170" s="48"/>
      <c r="G170" s="32"/>
    </row>
    <row r="171" s="9" customFormat="true" ht="18" hidden="false" customHeight="true" outlineLevel="0" collapsed="false">
      <c r="D171" s="49"/>
      <c r="E171" s="48"/>
      <c r="G171" s="32"/>
    </row>
    <row r="172" s="9" customFormat="true" ht="18" hidden="false" customHeight="true" outlineLevel="0" collapsed="false">
      <c r="D172" s="49"/>
      <c r="E172" s="48"/>
      <c r="G172" s="32"/>
    </row>
    <row r="173" s="9" customFormat="true" ht="18" hidden="false" customHeight="true" outlineLevel="0" collapsed="false">
      <c r="D173" s="49"/>
      <c r="E173" s="48"/>
      <c r="G173" s="32"/>
    </row>
    <row r="174" s="9" customFormat="true" ht="18" hidden="false" customHeight="true" outlineLevel="0" collapsed="false">
      <c r="D174" s="49"/>
      <c r="E174" s="48"/>
      <c r="G174" s="32"/>
    </row>
    <row r="175" s="9" customFormat="true" ht="18" hidden="false" customHeight="true" outlineLevel="0" collapsed="false">
      <c r="D175" s="49"/>
      <c r="E175" s="48"/>
      <c r="G175" s="32"/>
    </row>
    <row r="176" s="9" customFormat="true" ht="18" hidden="false" customHeight="true" outlineLevel="0" collapsed="false">
      <c r="D176" s="49"/>
      <c r="E176" s="48"/>
      <c r="G176" s="32"/>
    </row>
    <row r="177" s="9" customFormat="true" ht="18" hidden="false" customHeight="true" outlineLevel="0" collapsed="false">
      <c r="D177" s="49"/>
      <c r="E177" s="48"/>
      <c r="G177" s="32"/>
    </row>
    <row r="178" s="9" customFormat="true" ht="18" hidden="false" customHeight="true" outlineLevel="0" collapsed="false">
      <c r="D178" s="49"/>
      <c r="E178" s="48"/>
      <c r="G178" s="32"/>
    </row>
    <row r="179" s="9" customFormat="true" ht="18" hidden="false" customHeight="true" outlineLevel="0" collapsed="false">
      <c r="D179" s="49"/>
      <c r="E179" s="48"/>
      <c r="G179" s="32"/>
    </row>
    <row r="180" s="9" customFormat="true" ht="18" hidden="false" customHeight="true" outlineLevel="0" collapsed="false">
      <c r="D180" s="49"/>
      <c r="E180" s="48"/>
      <c r="G180" s="32"/>
    </row>
    <row r="181" s="9" customFormat="true" ht="18" hidden="false" customHeight="true" outlineLevel="0" collapsed="false">
      <c r="D181" s="49"/>
      <c r="E181" s="48"/>
      <c r="G181" s="32"/>
    </row>
    <row r="182" s="9" customFormat="true" ht="18" hidden="false" customHeight="true" outlineLevel="0" collapsed="false">
      <c r="D182" s="49"/>
      <c r="E182" s="48"/>
      <c r="G182" s="32"/>
    </row>
    <row r="183" s="9" customFormat="true" ht="18" hidden="false" customHeight="true" outlineLevel="0" collapsed="false">
      <c r="D183" s="49"/>
      <c r="E183" s="48"/>
      <c r="G183" s="32"/>
    </row>
    <row r="184" s="9" customFormat="true" ht="18" hidden="false" customHeight="true" outlineLevel="0" collapsed="false">
      <c r="D184" s="49"/>
      <c r="E184" s="48"/>
      <c r="G184" s="32"/>
    </row>
    <row r="185" s="9" customFormat="true" ht="18" hidden="false" customHeight="true" outlineLevel="0" collapsed="false">
      <c r="D185" s="49"/>
      <c r="E185" s="48"/>
      <c r="G185" s="32"/>
    </row>
    <row r="186" s="9" customFormat="true" ht="18" hidden="false" customHeight="true" outlineLevel="0" collapsed="false">
      <c r="D186" s="49"/>
      <c r="E186" s="48"/>
      <c r="G186" s="32"/>
    </row>
    <row r="187" s="9" customFormat="true" ht="18" hidden="false" customHeight="true" outlineLevel="0" collapsed="false">
      <c r="D187" s="49"/>
      <c r="E187" s="48"/>
      <c r="G187" s="32"/>
    </row>
    <row r="188" s="9" customFormat="true" ht="18" hidden="false" customHeight="true" outlineLevel="0" collapsed="false">
      <c r="D188" s="49"/>
      <c r="E188" s="48"/>
      <c r="G188" s="32"/>
    </row>
    <row r="189" s="9" customFormat="true" ht="18" hidden="false" customHeight="true" outlineLevel="0" collapsed="false">
      <c r="D189" s="49"/>
      <c r="E189" s="48"/>
      <c r="G189" s="32"/>
    </row>
    <row r="190" s="9" customFormat="true" ht="18" hidden="false" customHeight="true" outlineLevel="0" collapsed="false">
      <c r="D190" s="49"/>
      <c r="E190" s="48"/>
      <c r="G190" s="32"/>
    </row>
    <row r="191" s="9" customFormat="true" ht="18" hidden="false" customHeight="true" outlineLevel="0" collapsed="false">
      <c r="D191" s="49"/>
      <c r="E191" s="48"/>
      <c r="G191" s="32"/>
    </row>
    <row r="192" s="9" customFormat="true" ht="18" hidden="false" customHeight="true" outlineLevel="0" collapsed="false">
      <c r="D192" s="49"/>
      <c r="E192" s="48"/>
      <c r="G192" s="32"/>
    </row>
    <row r="193" s="9" customFormat="true" ht="18" hidden="false" customHeight="true" outlineLevel="0" collapsed="false">
      <c r="D193" s="49"/>
      <c r="E193" s="48"/>
      <c r="G193" s="32"/>
    </row>
    <row r="194" s="9" customFormat="true" ht="18" hidden="false" customHeight="true" outlineLevel="0" collapsed="false">
      <c r="D194" s="49"/>
      <c r="E194" s="48"/>
      <c r="G194" s="32"/>
    </row>
    <row r="195" s="9" customFormat="true" ht="18" hidden="false" customHeight="true" outlineLevel="0" collapsed="false">
      <c r="D195" s="49"/>
      <c r="E195" s="48"/>
      <c r="G195" s="32"/>
    </row>
    <row r="196" s="9" customFormat="true" ht="18" hidden="false" customHeight="true" outlineLevel="0" collapsed="false">
      <c r="D196" s="49"/>
      <c r="E196" s="48"/>
      <c r="G196" s="32"/>
    </row>
    <row r="197" s="9" customFormat="true" ht="18" hidden="false" customHeight="true" outlineLevel="0" collapsed="false">
      <c r="D197" s="49"/>
      <c r="E197" s="48"/>
      <c r="G197" s="32"/>
    </row>
    <row r="198" s="9" customFormat="true" ht="18" hidden="false" customHeight="true" outlineLevel="0" collapsed="false">
      <c r="D198" s="49"/>
      <c r="E198" s="48"/>
      <c r="G198" s="32"/>
    </row>
    <row r="199" s="9" customFormat="true" ht="18" hidden="false" customHeight="true" outlineLevel="0" collapsed="false">
      <c r="D199" s="49"/>
      <c r="E199" s="48"/>
      <c r="G199" s="32"/>
    </row>
    <row r="200" s="9" customFormat="true" ht="18" hidden="false" customHeight="true" outlineLevel="0" collapsed="false">
      <c r="D200" s="49"/>
      <c r="E200" s="48"/>
      <c r="G200" s="32"/>
    </row>
    <row r="201" s="9" customFormat="true" ht="18" hidden="false" customHeight="true" outlineLevel="0" collapsed="false">
      <c r="D201" s="49"/>
      <c r="E201" s="48"/>
      <c r="G201" s="32"/>
    </row>
    <row r="202" s="9" customFormat="true" ht="18" hidden="false" customHeight="true" outlineLevel="0" collapsed="false">
      <c r="D202" s="49"/>
      <c r="E202" s="48"/>
      <c r="G202" s="32"/>
    </row>
    <row r="203" s="9" customFormat="true" ht="18" hidden="false" customHeight="true" outlineLevel="0" collapsed="false">
      <c r="D203" s="49"/>
      <c r="E203" s="48"/>
      <c r="G203" s="32"/>
    </row>
    <row r="204" s="9" customFormat="true" ht="18" hidden="false" customHeight="true" outlineLevel="0" collapsed="false">
      <c r="D204" s="49"/>
      <c r="E204" s="48"/>
      <c r="G204" s="32"/>
    </row>
    <row r="205" s="9" customFormat="true" ht="18" hidden="false" customHeight="true" outlineLevel="0" collapsed="false">
      <c r="D205" s="49"/>
      <c r="E205" s="48"/>
      <c r="G205" s="32"/>
    </row>
    <row r="206" s="9" customFormat="true" ht="18" hidden="false" customHeight="true" outlineLevel="0" collapsed="false">
      <c r="D206" s="49"/>
      <c r="E206" s="48"/>
      <c r="G206" s="32"/>
    </row>
    <row r="207" s="9" customFormat="true" ht="18" hidden="false" customHeight="true" outlineLevel="0" collapsed="false">
      <c r="D207" s="49"/>
      <c r="E207" s="48"/>
      <c r="G207" s="32"/>
    </row>
    <row r="208" s="9" customFormat="true" ht="18" hidden="false" customHeight="true" outlineLevel="0" collapsed="false">
      <c r="D208" s="49"/>
      <c r="E208" s="48"/>
      <c r="G208" s="32"/>
    </row>
    <row r="209" s="9" customFormat="true" ht="18" hidden="false" customHeight="true" outlineLevel="0" collapsed="false">
      <c r="D209" s="49"/>
      <c r="E209" s="48"/>
      <c r="G209" s="32"/>
    </row>
    <row r="210" s="9" customFormat="true" ht="18" hidden="false" customHeight="true" outlineLevel="0" collapsed="false">
      <c r="D210" s="49"/>
      <c r="E210" s="48"/>
      <c r="G210" s="32"/>
    </row>
    <row r="211" s="9" customFormat="true" ht="18" hidden="false" customHeight="true" outlineLevel="0" collapsed="false">
      <c r="D211" s="49"/>
      <c r="E211" s="48"/>
      <c r="G211" s="32"/>
    </row>
    <row r="212" s="9" customFormat="true" ht="18" hidden="false" customHeight="true" outlineLevel="0" collapsed="false">
      <c r="D212" s="49"/>
      <c r="E212" s="48"/>
      <c r="G212" s="32"/>
    </row>
    <row r="213" s="9" customFormat="true" ht="18" hidden="false" customHeight="true" outlineLevel="0" collapsed="false">
      <c r="D213" s="49"/>
      <c r="E213" s="48"/>
      <c r="G213" s="32"/>
    </row>
    <row r="214" s="9" customFormat="true" ht="18" hidden="false" customHeight="true" outlineLevel="0" collapsed="false">
      <c r="D214" s="49"/>
      <c r="E214" s="48"/>
      <c r="G214" s="32"/>
    </row>
    <row r="215" s="9" customFormat="true" ht="18" hidden="false" customHeight="true" outlineLevel="0" collapsed="false">
      <c r="D215" s="49"/>
      <c r="E215" s="48"/>
      <c r="G215" s="32"/>
    </row>
    <row r="216" s="9" customFormat="true" ht="18" hidden="false" customHeight="true" outlineLevel="0" collapsed="false">
      <c r="D216" s="49"/>
      <c r="E216" s="48"/>
      <c r="G216" s="32"/>
    </row>
    <row r="217" s="9" customFormat="true" ht="18" hidden="false" customHeight="true" outlineLevel="0" collapsed="false">
      <c r="D217" s="49"/>
      <c r="E217" s="48"/>
      <c r="G217" s="32"/>
    </row>
    <row r="218" s="9" customFormat="true" ht="18" hidden="false" customHeight="true" outlineLevel="0" collapsed="false">
      <c r="D218" s="49"/>
      <c r="E218" s="48"/>
      <c r="G218" s="32"/>
    </row>
    <row r="219" s="9" customFormat="true" ht="18" hidden="false" customHeight="true" outlineLevel="0" collapsed="false">
      <c r="D219" s="49"/>
      <c r="E219" s="48"/>
      <c r="G219" s="32"/>
    </row>
    <row r="220" s="9" customFormat="true" ht="18" hidden="false" customHeight="true" outlineLevel="0" collapsed="false">
      <c r="D220" s="49"/>
      <c r="E220" s="48"/>
      <c r="G220" s="32"/>
    </row>
    <row r="221" s="9" customFormat="true" ht="18" hidden="false" customHeight="true" outlineLevel="0" collapsed="false">
      <c r="D221" s="49"/>
      <c r="E221" s="48"/>
      <c r="G221" s="32"/>
    </row>
    <row r="222" s="9" customFormat="true" ht="18" hidden="false" customHeight="true" outlineLevel="0" collapsed="false">
      <c r="D222" s="49"/>
      <c r="E222" s="48"/>
      <c r="G222" s="32"/>
    </row>
    <row r="223" s="9" customFormat="true" ht="18" hidden="false" customHeight="true" outlineLevel="0" collapsed="false">
      <c r="D223" s="49"/>
      <c r="E223" s="48"/>
      <c r="G223" s="32"/>
    </row>
    <row r="224" s="9" customFormat="true" ht="18" hidden="false" customHeight="true" outlineLevel="0" collapsed="false">
      <c r="D224" s="49"/>
      <c r="E224" s="48"/>
      <c r="G224" s="32"/>
    </row>
    <row r="225" s="9" customFormat="true" ht="18" hidden="false" customHeight="true" outlineLevel="0" collapsed="false">
      <c r="D225" s="49"/>
      <c r="E225" s="48"/>
      <c r="G225" s="32"/>
    </row>
    <row r="226" s="9" customFormat="true" ht="18" hidden="false" customHeight="true" outlineLevel="0" collapsed="false">
      <c r="D226" s="49"/>
      <c r="E226" s="48"/>
      <c r="G226" s="32"/>
    </row>
    <row r="227" s="9" customFormat="true" ht="18" hidden="false" customHeight="true" outlineLevel="0" collapsed="false">
      <c r="D227" s="49"/>
      <c r="E227" s="48"/>
      <c r="G227" s="32"/>
    </row>
    <row r="228" s="9" customFormat="true" ht="18" hidden="false" customHeight="true" outlineLevel="0" collapsed="false">
      <c r="D228" s="49"/>
      <c r="E228" s="48"/>
      <c r="G228" s="32"/>
    </row>
    <row r="229" s="9" customFormat="true" ht="18" hidden="false" customHeight="true" outlineLevel="0" collapsed="false">
      <c r="D229" s="49"/>
      <c r="E229" s="48"/>
      <c r="G229" s="32"/>
    </row>
    <row r="230" s="9" customFormat="true" ht="18" hidden="false" customHeight="true" outlineLevel="0" collapsed="false">
      <c r="D230" s="49"/>
      <c r="E230" s="48"/>
      <c r="G230" s="32"/>
    </row>
    <row r="231" s="9" customFormat="true" ht="18" hidden="false" customHeight="true" outlineLevel="0" collapsed="false">
      <c r="D231" s="49"/>
      <c r="E231" s="48"/>
      <c r="G231" s="32"/>
    </row>
    <row r="232" s="9" customFormat="true" ht="18" hidden="false" customHeight="true" outlineLevel="0" collapsed="false">
      <c r="D232" s="49"/>
      <c r="E232" s="48"/>
      <c r="G232" s="32"/>
    </row>
    <row r="233" s="9" customFormat="true" ht="18" hidden="false" customHeight="true" outlineLevel="0" collapsed="false">
      <c r="D233" s="49"/>
      <c r="E233" s="48"/>
      <c r="G233" s="32"/>
    </row>
    <row r="234" s="9" customFormat="true" ht="18" hidden="false" customHeight="true" outlineLevel="0" collapsed="false">
      <c r="D234" s="49"/>
      <c r="E234" s="48"/>
      <c r="G234" s="32"/>
    </row>
    <row r="235" s="9" customFormat="true" ht="18" hidden="false" customHeight="true" outlineLevel="0" collapsed="false">
      <c r="D235" s="49"/>
      <c r="E235" s="48"/>
      <c r="G235" s="32"/>
    </row>
    <row r="236" s="9" customFormat="true" ht="18" hidden="false" customHeight="true" outlineLevel="0" collapsed="false">
      <c r="D236" s="49"/>
      <c r="E236" s="48"/>
      <c r="G236" s="32"/>
    </row>
    <row r="237" s="9" customFormat="true" ht="18" hidden="false" customHeight="true" outlineLevel="0" collapsed="false">
      <c r="D237" s="49"/>
      <c r="E237" s="48"/>
      <c r="G237" s="32"/>
    </row>
    <row r="238" s="9" customFormat="true" ht="18" hidden="false" customHeight="true" outlineLevel="0" collapsed="false">
      <c r="D238" s="49"/>
      <c r="E238" s="48"/>
      <c r="G238" s="32"/>
    </row>
    <row r="239" s="9" customFormat="true" ht="18" hidden="false" customHeight="true" outlineLevel="0" collapsed="false">
      <c r="D239" s="49"/>
      <c r="E239" s="48"/>
      <c r="G239" s="32"/>
    </row>
    <row r="240" s="9" customFormat="true" ht="18" hidden="false" customHeight="true" outlineLevel="0" collapsed="false">
      <c r="D240" s="49"/>
      <c r="E240" s="48"/>
      <c r="G240" s="32"/>
    </row>
    <row r="241" s="9" customFormat="true" ht="18" hidden="false" customHeight="true" outlineLevel="0" collapsed="false">
      <c r="D241" s="49"/>
      <c r="E241" s="48"/>
      <c r="G241" s="32"/>
    </row>
    <row r="242" s="9" customFormat="true" ht="18" hidden="false" customHeight="true" outlineLevel="0" collapsed="false">
      <c r="D242" s="49"/>
      <c r="E242" s="48"/>
      <c r="G242" s="32"/>
    </row>
    <row r="243" s="9" customFormat="true" ht="18" hidden="false" customHeight="true" outlineLevel="0" collapsed="false">
      <c r="D243" s="49"/>
      <c r="E243" s="48"/>
      <c r="G243" s="32"/>
    </row>
    <row r="244" s="9" customFormat="true" ht="18" hidden="false" customHeight="true" outlineLevel="0" collapsed="false">
      <c r="D244" s="49"/>
      <c r="E244" s="48"/>
      <c r="G244" s="32"/>
    </row>
    <row r="245" s="9" customFormat="true" ht="18" hidden="false" customHeight="true" outlineLevel="0" collapsed="false">
      <c r="D245" s="49"/>
      <c r="E245" s="48"/>
      <c r="G245" s="32"/>
    </row>
    <row r="246" s="9" customFormat="true" ht="15" hidden="false" customHeight="false" outlineLevel="0" collapsed="false">
      <c r="D246" s="49"/>
      <c r="E246" s="48"/>
      <c r="G246" s="32"/>
    </row>
    <row r="247" s="9" customFormat="true" ht="15" hidden="false" customHeight="false" outlineLevel="0" collapsed="false">
      <c r="D247" s="49"/>
      <c r="E247" s="48"/>
      <c r="G247" s="32"/>
    </row>
    <row r="248" s="9" customFormat="true" ht="15" hidden="false" customHeight="false" outlineLevel="0" collapsed="false">
      <c r="D248" s="49"/>
      <c r="E248" s="48"/>
      <c r="G248" s="32"/>
    </row>
    <row r="249" s="9" customFormat="true" ht="15" hidden="false" customHeight="false" outlineLevel="0" collapsed="false">
      <c r="D249" s="49"/>
      <c r="E249" s="48"/>
      <c r="G249" s="32"/>
    </row>
    <row r="250" s="9" customFormat="true" ht="15" hidden="false" customHeight="false" outlineLevel="0" collapsed="false">
      <c r="D250" s="49"/>
      <c r="E250" s="48"/>
      <c r="G250" s="32"/>
    </row>
    <row r="251" s="9" customFormat="true" ht="15" hidden="false" customHeight="false" outlineLevel="0" collapsed="false">
      <c r="D251" s="49"/>
      <c r="E251" s="48"/>
      <c r="G251" s="32"/>
    </row>
    <row r="252" s="9" customFormat="true" ht="15" hidden="false" customHeight="false" outlineLevel="0" collapsed="false">
      <c r="D252" s="49"/>
      <c r="E252" s="48"/>
      <c r="G252" s="32"/>
    </row>
    <row r="253" s="9" customFormat="true" ht="15" hidden="false" customHeight="false" outlineLevel="0" collapsed="false">
      <c r="D253" s="49"/>
      <c r="E253" s="48"/>
      <c r="G253" s="32"/>
    </row>
    <row r="254" s="9" customFormat="true" ht="15" hidden="false" customHeight="false" outlineLevel="0" collapsed="false">
      <c r="D254" s="49"/>
      <c r="E254" s="48"/>
      <c r="G254" s="32"/>
    </row>
    <row r="255" s="9" customFormat="true" ht="15" hidden="false" customHeight="false" outlineLevel="0" collapsed="false">
      <c r="D255" s="49"/>
      <c r="E255" s="48"/>
      <c r="G255" s="32"/>
    </row>
    <row r="256" s="9" customFormat="true" ht="15" hidden="false" customHeight="false" outlineLevel="0" collapsed="false">
      <c r="D256" s="49"/>
      <c r="E256" s="48"/>
      <c r="G256" s="32"/>
    </row>
    <row r="257" s="9" customFormat="true" ht="15" hidden="false" customHeight="false" outlineLevel="0" collapsed="false">
      <c r="D257" s="49"/>
      <c r="E257" s="48"/>
      <c r="G257" s="32"/>
    </row>
    <row r="258" s="9" customFormat="true" ht="15" hidden="false" customHeight="false" outlineLevel="0" collapsed="false">
      <c r="D258" s="49"/>
      <c r="E258" s="48"/>
      <c r="G258" s="32"/>
    </row>
    <row r="259" s="9" customFormat="true" ht="15" hidden="false" customHeight="false" outlineLevel="0" collapsed="false">
      <c r="D259" s="49"/>
      <c r="E259" s="48"/>
      <c r="G259" s="32"/>
    </row>
    <row r="260" s="9" customFormat="true" ht="15" hidden="false" customHeight="false" outlineLevel="0" collapsed="false">
      <c r="D260" s="49"/>
      <c r="E260" s="48"/>
      <c r="G260" s="32"/>
    </row>
    <row r="261" s="9" customFormat="true" ht="15" hidden="false" customHeight="false" outlineLevel="0" collapsed="false">
      <c r="D261" s="49"/>
      <c r="E261" s="48"/>
      <c r="G261" s="32"/>
    </row>
    <row r="262" s="9" customFormat="true" ht="15" hidden="false" customHeight="false" outlineLevel="0" collapsed="false">
      <c r="D262" s="49"/>
      <c r="E262" s="48"/>
      <c r="G262" s="32"/>
    </row>
    <row r="263" s="9" customFormat="true" ht="15" hidden="false" customHeight="false" outlineLevel="0" collapsed="false">
      <c r="D263" s="49"/>
      <c r="E263" s="48"/>
      <c r="G263" s="32"/>
    </row>
    <row r="264" s="9" customFormat="true" ht="15" hidden="false" customHeight="false" outlineLevel="0" collapsed="false">
      <c r="D264" s="49"/>
      <c r="E264" s="48"/>
      <c r="G264" s="32"/>
    </row>
    <row r="265" s="9" customFormat="true" ht="15" hidden="false" customHeight="false" outlineLevel="0" collapsed="false">
      <c r="D265" s="49"/>
      <c r="E265" s="48"/>
      <c r="G265" s="32"/>
    </row>
    <row r="266" s="9" customFormat="true" ht="15" hidden="false" customHeight="false" outlineLevel="0" collapsed="false">
      <c r="D266" s="49"/>
      <c r="E266" s="48"/>
      <c r="G266" s="32"/>
    </row>
    <row r="267" s="9" customFormat="true" ht="15" hidden="false" customHeight="false" outlineLevel="0" collapsed="false">
      <c r="D267" s="49"/>
      <c r="E267" s="48"/>
      <c r="G267" s="32"/>
    </row>
    <row r="268" s="9" customFormat="true" ht="15" hidden="false" customHeight="false" outlineLevel="0" collapsed="false">
      <c r="D268" s="49"/>
      <c r="E268" s="48"/>
      <c r="G268" s="32"/>
    </row>
    <row r="269" s="9" customFormat="true" ht="15" hidden="false" customHeight="false" outlineLevel="0" collapsed="false">
      <c r="D269" s="49"/>
      <c r="E269" s="48"/>
      <c r="G269" s="32"/>
    </row>
    <row r="270" s="9" customFormat="true" ht="15" hidden="false" customHeight="false" outlineLevel="0" collapsed="false">
      <c r="D270" s="49"/>
      <c r="E270" s="48"/>
      <c r="G270" s="32"/>
    </row>
    <row r="271" s="9" customFormat="true" ht="15" hidden="false" customHeight="false" outlineLevel="0" collapsed="false">
      <c r="D271" s="49"/>
      <c r="E271" s="48"/>
      <c r="G271" s="32"/>
    </row>
    <row r="272" s="9" customFormat="true" ht="15" hidden="false" customHeight="false" outlineLevel="0" collapsed="false">
      <c r="D272" s="49"/>
      <c r="E272" s="48"/>
      <c r="G272" s="32"/>
    </row>
    <row r="273" s="9" customFormat="true" ht="15" hidden="false" customHeight="false" outlineLevel="0" collapsed="false">
      <c r="D273" s="49"/>
      <c r="E273" s="48"/>
      <c r="G273" s="32"/>
    </row>
    <row r="274" s="9" customFormat="true" ht="15" hidden="false" customHeight="false" outlineLevel="0" collapsed="false">
      <c r="D274" s="49"/>
      <c r="E274" s="48"/>
      <c r="G274" s="32"/>
    </row>
    <row r="275" s="9" customFormat="true" ht="15" hidden="false" customHeight="false" outlineLevel="0" collapsed="false">
      <c r="D275" s="49"/>
      <c r="E275" s="48"/>
      <c r="G275" s="32"/>
    </row>
    <row r="276" s="9" customFormat="true" ht="15" hidden="false" customHeight="false" outlineLevel="0" collapsed="false">
      <c r="D276" s="49"/>
      <c r="E276" s="48"/>
      <c r="G276" s="32"/>
    </row>
    <row r="277" s="9" customFormat="true" ht="15" hidden="false" customHeight="false" outlineLevel="0" collapsed="false">
      <c r="D277" s="49"/>
      <c r="E277" s="48"/>
      <c r="G277" s="32"/>
    </row>
    <row r="278" s="9" customFormat="true" ht="15" hidden="false" customHeight="false" outlineLevel="0" collapsed="false">
      <c r="D278" s="49"/>
      <c r="E278" s="48"/>
      <c r="G278" s="32"/>
    </row>
    <row r="279" s="9" customFormat="true" ht="15" hidden="false" customHeight="false" outlineLevel="0" collapsed="false">
      <c r="D279" s="49"/>
      <c r="E279" s="48"/>
      <c r="G279" s="32"/>
    </row>
    <row r="280" s="9" customFormat="true" ht="15" hidden="false" customHeight="false" outlineLevel="0" collapsed="false">
      <c r="D280" s="49"/>
      <c r="E280" s="48"/>
      <c r="G280" s="32"/>
    </row>
    <row r="281" s="9" customFormat="true" ht="15" hidden="false" customHeight="false" outlineLevel="0" collapsed="false">
      <c r="D281" s="49"/>
      <c r="E281" s="48"/>
      <c r="G281" s="32"/>
    </row>
    <row r="282" s="9" customFormat="true" ht="15" hidden="false" customHeight="false" outlineLevel="0" collapsed="false">
      <c r="D282" s="49"/>
      <c r="E282" s="48"/>
      <c r="G282" s="32"/>
    </row>
    <row r="283" s="9" customFormat="true" ht="15" hidden="false" customHeight="false" outlineLevel="0" collapsed="false">
      <c r="D283" s="49"/>
      <c r="E283" s="48"/>
      <c r="G283" s="32"/>
    </row>
    <row r="284" s="9" customFormat="true" ht="15" hidden="false" customHeight="false" outlineLevel="0" collapsed="false">
      <c r="D284" s="49"/>
      <c r="E284" s="48"/>
      <c r="G284" s="32"/>
    </row>
    <row r="285" s="9" customFormat="true" ht="15" hidden="false" customHeight="false" outlineLevel="0" collapsed="false">
      <c r="D285" s="49"/>
      <c r="E285" s="48"/>
      <c r="G285" s="32"/>
    </row>
    <row r="286" s="9" customFormat="true" ht="15" hidden="false" customHeight="false" outlineLevel="0" collapsed="false">
      <c r="D286" s="49"/>
      <c r="E286" s="48"/>
      <c r="G286" s="32"/>
    </row>
    <row r="287" s="9" customFormat="true" ht="15" hidden="false" customHeight="false" outlineLevel="0" collapsed="false">
      <c r="D287" s="49"/>
      <c r="E287" s="48"/>
      <c r="G287" s="32"/>
    </row>
    <row r="288" s="9" customFormat="true" ht="15" hidden="false" customHeight="false" outlineLevel="0" collapsed="false">
      <c r="D288" s="49"/>
      <c r="E288" s="48"/>
      <c r="G288" s="32"/>
    </row>
    <row r="289" s="9" customFormat="true" ht="15" hidden="false" customHeight="false" outlineLevel="0" collapsed="false">
      <c r="D289" s="49"/>
      <c r="E289" s="48"/>
      <c r="G289" s="32"/>
    </row>
    <row r="290" s="9" customFormat="true" ht="15" hidden="false" customHeight="false" outlineLevel="0" collapsed="false">
      <c r="D290" s="49"/>
      <c r="E290" s="48"/>
      <c r="G290" s="32"/>
    </row>
    <row r="291" s="9" customFormat="true" ht="15" hidden="false" customHeight="false" outlineLevel="0" collapsed="false">
      <c r="D291" s="49"/>
      <c r="E291" s="48"/>
      <c r="G291" s="32"/>
    </row>
    <row r="292" s="9" customFormat="true" ht="15" hidden="false" customHeight="false" outlineLevel="0" collapsed="false">
      <c r="D292" s="49"/>
      <c r="E292" s="48"/>
      <c r="G292" s="32"/>
    </row>
    <row r="293" s="9" customFormat="true" ht="15" hidden="false" customHeight="false" outlineLevel="0" collapsed="false">
      <c r="D293" s="49"/>
      <c r="E293" s="48"/>
      <c r="G293" s="32"/>
    </row>
    <row r="294" s="9" customFormat="true" ht="15" hidden="false" customHeight="false" outlineLevel="0" collapsed="false">
      <c r="D294" s="49"/>
      <c r="E294" s="48"/>
      <c r="G294" s="32"/>
    </row>
    <row r="295" s="9" customFormat="true" ht="15" hidden="false" customHeight="false" outlineLevel="0" collapsed="false">
      <c r="D295" s="49"/>
      <c r="E295" s="48"/>
      <c r="G295" s="32"/>
    </row>
    <row r="296" s="9" customFormat="true" ht="15" hidden="false" customHeight="false" outlineLevel="0" collapsed="false">
      <c r="D296" s="49"/>
      <c r="E296" s="48"/>
      <c r="G296" s="32"/>
    </row>
    <row r="297" s="9" customFormat="true" ht="15" hidden="false" customHeight="false" outlineLevel="0" collapsed="false">
      <c r="D297" s="49"/>
      <c r="E297" s="48"/>
      <c r="G297" s="32"/>
    </row>
    <row r="298" s="9" customFormat="true" ht="15" hidden="false" customHeight="false" outlineLevel="0" collapsed="false">
      <c r="D298" s="49"/>
      <c r="E298" s="48"/>
      <c r="G298" s="32"/>
    </row>
    <row r="299" s="9" customFormat="true" ht="15" hidden="false" customHeight="false" outlineLevel="0" collapsed="false">
      <c r="D299" s="49"/>
      <c r="E299" s="48"/>
      <c r="G299" s="32"/>
    </row>
    <row r="300" s="9" customFormat="true" ht="15" hidden="false" customHeight="false" outlineLevel="0" collapsed="false">
      <c r="D300" s="49"/>
      <c r="E300" s="48"/>
      <c r="G300" s="32"/>
    </row>
    <row r="301" s="9" customFormat="true" ht="15" hidden="false" customHeight="false" outlineLevel="0" collapsed="false">
      <c r="D301" s="49"/>
      <c r="E301" s="48"/>
      <c r="G301" s="32"/>
    </row>
    <row r="302" s="9" customFormat="true" ht="15" hidden="false" customHeight="false" outlineLevel="0" collapsed="false">
      <c r="D302" s="49"/>
      <c r="E302" s="48"/>
      <c r="G302" s="32"/>
    </row>
    <row r="303" s="9" customFormat="true" ht="15" hidden="false" customHeight="false" outlineLevel="0" collapsed="false">
      <c r="D303" s="49"/>
      <c r="E303" s="48"/>
      <c r="G303" s="32"/>
    </row>
    <row r="304" s="9" customFormat="true" ht="15" hidden="false" customHeight="false" outlineLevel="0" collapsed="false">
      <c r="D304" s="49"/>
      <c r="E304" s="48"/>
      <c r="G304" s="32"/>
    </row>
    <row r="305" s="9" customFormat="true" ht="15" hidden="false" customHeight="false" outlineLevel="0" collapsed="false">
      <c r="D305" s="49"/>
      <c r="E305" s="48"/>
      <c r="G305" s="32"/>
    </row>
    <row r="306" s="9" customFormat="true" ht="15" hidden="false" customHeight="false" outlineLevel="0" collapsed="false">
      <c r="D306" s="49"/>
      <c r="E306" s="48"/>
      <c r="G306" s="32"/>
    </row>
    <row r="307" s="9" customFormat="true" ht="15" hidden="false" customHeight="false" outlineLevel="0" collapsed="false">
      <c r="D307" s="49"/>
      <c r="E307" s="48"/>
      <c r="G307" s="32"/>
    </row>
    <row r="308" s="9" customFormat="true" ht="15" hidden="false" customHeight="false" outlineLevel="0" collapsed="false">
      <c r="D308" s="49"/>
      <c r="E308" s="48"/>
      <c r="G308" s="32"/>
    </row>
    <row r="309" s="9" customFormat="true" ht="15" hidden="false" customHeight="false" outlineLevel="0" collapsed="false">
      <c r="D309" s="49"/>
      <c r="E309" s="48"/>
      <c r="G309" s="32"/>
    </row>
    <row r="310" s="9" customFormat="true" ht="15" hidden="false" customHeight="false" outlineLevel="0" collapsed="false">
      <c r="D310" s="49"/>
      <c r="E310" s="48"/>
      <c r="G310" s="32"/>
    </row>
    <row r="311" s="9" customFormat="true" ht="15" hidden="false" customHeight="false" outlineLevel="0" collapsed="false">
      <c r="D311" s="49"/>
      <c r="E311" s="48"/>
      <c r="G311" s="32"/>
    </row>
    <row r="312" s="9" customFormat="true" ht="15" hidden="false" customHeight="false" outlineLevel="0" collapsed="false">
      <c r="D312" s="49"/>
      <c r="E312" s="48"/>
      <c r="G312" s="32"/>
    </row>
    <row r="313" s="9" customFormat="true" ht="15" hidden="false" customHeight="false" outlineLevel="0" collapsed="false">
      <c r="D313" s="49"/>
      <c r="E313" s="48"/>
      <c r="G313" s="32"/>
    </row>
    <row r="314" s="9" customFormat="true" ht="15" hidden="false" customHeight="false" outlineLevel="0" collapsed="false">
      <c r="D314" s="49"/>
      <c r="E314" s="48"/>
      <c r="G314" s="32"/>
    </row>
    <row r="315" s="9" customFormat="true" ht="15" hidden="false" customHeight="false" outlineLevel="0" collapsed="false">
      <c r="D315" s="49"/>
      <c r="E315" s="48"/>
      <c r="G315" s="32"/>
    </row>
    <row r="316" s="9" customFormat="true" ht="15" hidden="false" customHeight="false" outlineLevel="0" collapsed="false">
      <c r="D316" s="49"/>
      <c r="E316" s="48"/>
      <c r="G316" s="32"/>
    </row>
    <row r="317" s="9" customFormat="true" ht="15" hidden="false" customHeight="false" outlineLevel="0" collapsed="false">
      <c r="D317" s="49"/>
      <c r="E317" s="48"/>
      <c r="G317" s="32"/>
    </row>
    <row r="318" s="9" customFormat="true" ht="15" hidden="false" customHeight="false" outlineLevel="0" collapsed="false">
      <c r="D318" s="49"/>
      <c r="E318" s="48"/>
      <c r="G318" s="32"/>
    </row>
    <row r="319" s="9" customFormat="true" ht="15" hidden="false" customHeight="false" outlineLevel="0" collapsed="false">
      <c r="D319" s="49"/>
      <c r="E319" s="48"/>
      <c r="G319" s="32"/>
    </row>
    <row r="320" s="9" customFormat="true" ht="15" hidden="false" customHeight="false" outlineLevel="0" collapsed="false">
      <c r="D320" s="49"/>
      <c r="E320" s="48"/>
      <c r="G320" s="32"/>
    </row>
    <row r="321" s="9" customFormat="true" ht="15" hidden="false" customHeight="false" outlineLevel="0" collapsed="false">
      <c r="D321" s="49"/>
      <c r="E321" s="48"/>
      <c r="G321" s="32"/>
    </row>
    <row r="322" s="9" customFormat="true" ht="15" hidden="false" customHeight="false" outlineLevel="0" collapsed="false">
      <c r="D322" s="49"/>
      <c r="E322" s="48"/>
      <c r="G322" s="32"/>
    </row>
    <row r="323" s="9" customFormat="true" ht="15" hidden="false" customHeight="false" outlineLevel="0" collapsed="false">
      <c r="D323" s="49"/>
      <c r="E323" s="48"/>
      <c r="G323" s="32"/>
    </row>
    <row r="324" s="9" customFormat="true" ht="15" hidden="false" customHeight="false" outlineLevel="0" collapsed="false">
      <c r="D324" s="49"/>
      <c r="E324" s="48"/>
      <c r="G324" s="32"/>
    </row>
    <row r="325" s="9" customFormat="true" ht="15" hidden="false" customHeight="false" outlineLevel="0" collapsed="false">
      <c r="D325" s="49"/>
      <c r="E325" s="48"/>
      <c r="G325" s="32"/>
    </row>
    <row r="326" s="9" customFormat="true" ht="15" hidden="false" customHeight="false" outlineLevel="0" collapsed="false">
      <c r="D326" s="49"/>
      <c r="E326" s="48"/>
      <c r="G326" s="32"/>
    </row>
    <row r="327" s="9" customFormat="true" ht="15" hidden="false" customHeight="false" outlineLevel="0" collapsed="false">
      <c r="D327" s="49"/>
      <c r="E327" s="48"/>
      <c r="G327" s="32"/>
    </row>
    <row r="328" s="9" customFormat="true" ht="15" hidden="false" customHeight="false" outlineLevel="0" collapsed="false">
      <c r="D328" s="49"/>
      <c r="E328" s="48"/>
      <c r="G328" s="32"/>
    </row>
    <row r="329" s="9" customFormat="true" ht="15" hidden="false" customHeight="false" outlineLevel="0" collapsed="false">
      <c r="D329" s="49"/>
      <c r="E329" s="48"/>
      <c r="G329" s="32"/>
    </row>
    <row r="330" s="9" customFormat="true" ht="15" hidden="false" customHeight="false" outlineLevel="0" collapsed="false">
      <c r="D330" s="49"/>
      <c r="E330" s="48"/>
      <c r="G330" s="32"/>
    </row>
    <row r="331" s="9" customFormat="true" ht="15" hidden="false" customHeight="false" outlineLevel="0" collapsed="false">
      <c r="D331" s="49"/>
      <c r="E331" s="48"/>
      <c r="G331" s="32"/>
    </row>
    <row r="332" s="9" customFormat="true" ht="15" hidden="false" customHeight="false" outlineLevel="0" collapsed="false">
      <c r="D332" s="49"/>
      <c r="E332" s="48"/>
      <c r="G332" s="32"/>
    </row>
    <row r="333" s="9" customFormat="true" ht="15" hidden="false" customHeight="false" outlineLevel="0" collapsed="false">
      <c r="D333" s="49"/>
      <c r="E333" s="48"/>
      <c r="G333" s="32"/>
    </row>
    <row r="334" s="9" customFormat="true" ht="15" hidden="false" customHeight="false" outlineLevel="0" collapsed="false">
      <c r="D334" s="49"/>
      <c r="E334" s="48"/>
      <c r="G334" s="32"/>
    </row>
    <row r="335" s="9" customFormat="true" ht="15" hidden="false" customHeight="false" outlineLevel="0" collapsed="false">
      <c r="D335" s="49"/>
      <c r="E335" s="48"/>
      <c r="G335" s="32"/>
    </row>
    <row r="336" s="9" customFormat="true" ht="15" hidden="false" customHeight="false" outlineLevel="0" collapsed="false">
      <c r="D336" s="49"/>
      <c r="E336" s="48"/>
      <c r="G336" s="32"/>
    </row>
    <row r="337" s="9" customFormat="true" ht="15" hidden="false" customHeight="false" outlineLevel="0" collapsed="false">
      <c r="D337" s="49"/>
      <c r="E337" s="48"/>
      <c r="G337" s="32"/>
    </row>
    <row r="338" s="9" customFormat="true" ht="15" hidden="false" customHeight="false" outlineLevel="0" collapsed="false">
      <c r="D338" s="49"/>
      <c r="E338" s="48"/>
      <c r="G338" s="32"/>
    </row>
    <row r="339" s="9" customFormat="true" ht="15" hidden="false" customHeight="false" outlineLevel="0" collapsed="false">
      <c r="D339" s="49"/>
      <c r="E339" s="48"/>
      <c r="G339" s="32"/>
    </row>
    <row r="340" s="9" customFormat="true" ht="15" hidden="false" customHeight="false" outlineLevel="0" collapsed="false">
      <c r="D340" s="49"/>
      <c r="E340" s="48"/>
      <c r="G340" s="32"/>
    </row>
    <row r="341" s="9" customFormat="true" ht="15" hidden="false" customHeight="false" outlineLevel="0" collapsed="false">
      <c r="D341" s="49"/>
      <c r="E341" s="48"/>
      <c r="G341" s="32"/>
    </row>
    <row r="342" s="9" customFormat="true" ht="15" hidden="false" customHeight="false" outlineLevel="0" collapsed="false">
      <c r="D342" s="49"/>
      <c r="E342" s="48"/>
      <c r="G342" s="32"/>
    </row>
    <row r="343" s="9" customFormat="true" ht="15" hidden="false" customHeight="false" outlineLevel="0" collapsed="false">
      <c r="D343" s="49"/>
      <c r="E343" s="48"/>
      <c r="G343" s="32"/>
    </row>
    <row r="344" s="9" customFormat="true" ht="15" hidden="false" customHeight="false" outlineLevel="0" collapsed="false">
      <c r="D344" s="49"/>
      <c r="E344" s="48"/>
      <c r="G344" s="32"/>
    </row>
    <row r="345" s="9" customFormat="true" ht="15" hidden="false" customHeight="false" outlineLevel="0" collapsed="false">
      <c r="D345" s="49"/>
      <c r="E345" s="48"/>
      <c r="G345" s="32"/>
    </row>
    <row r="346" s="9" customFormat="true" ht="15" hidden="false" customHeight="false" outlineLevel="0" collapsed="false">
      <c r="D346" s="49"/>
      <c r="E346" s="48"/>
      <c r="G346" s="32"/>
    </row>
    <row r="347" s="9" customFormat="true" ht="15" hidden="false" customHeight="false" outlineLevel="0" collapsed="false">
      <c r="D347" s="49"/>
      <c r="E347" s="48"/>
      <c r="G347" s="32"/>
    </row>
    <row r="348" s="9" customFormat="true" ht="15" hidden="false" customHeight="false" outlineLevel="0" collapsed="false">
      <c r="D348" s="49"/>
      <c r="E348" s="48"/>
      <c r="G348" s="32"/>
    </row>
    <row r="349" s="9" customFormat="true" ht="15" hidden="false" customHeight="false" outlineLevel="0" collapsed="false">
      <c r="D349" s="49"/>
      <c r="E349" s="48"/>
      <c r="G349" s="32"/>
    </row>
    <row r="350" s="9" customFormat="true" ht="15" hidden="false" customHeight="false" outlineLevel="0" collapsed="false">
      <c r="D350" s="49"/>
      <c r="E350" s="48"/>
      <c r="G350" s="32"/>
    </row>
    <row r="351" s="9" customFormat="true" ht="15" hidden="false" customHeight="false" outlineLevel="0" collapsed="false">
      <c r="D351" s="49"/>
      <c r="E351" s="48"/>
      <c r="G351" s="32"/>
    </row>
    <row r="352" s="9" customFormat="true" ht="15" hidden="false" customHeight="false" outlineLevel="0" collapsed="false">
      <c r="D352" s="49"/>
      <c r="E352" s="48"/>
      <c r="G352" s="32"/>
    </row>
    <row r="353" s="9" customFormat="true" ht="15" hidden="false" customHeight="false" outlineLevel="0" collapsed="false">
      <c r="D353" s="49"/>
      <c r="E353" s="48"/>
      <c r="G353" s="32"/>
    </row>
    <row r="354" s="9" customFormat="true" ht="15" hidden="false" customHeight="false" outlineLevel="0" collapsed="false">
      <c r="D354" s="49"/>
      <c r="E354" s="48"/>
      <c r="G354" s="32"/>
    </row>
    <row r="355" s="9" customFormat="true" ht="15" hidden="false" customHeight="false" outlineLevel="0" collapsed="false">
      <c r="D355" s="49"/>
      <c r="E355" s="48"/>
      <c r="G355" s="32"/>
    </row>
    <row r="356" s="9" customFormat="true" ht="15" hidden="false" customHeight="false" outlineLevel="0" collapsed="false">
      <c r="D356" s="49"/>
      <c r="E356" s="48"/>
      <c r="G356" s="32"/>
    </row>
    <row r="357" s="9" customFormat="true" ht="15" hidden="false" customHeight="false" outlineLevel="0" collapsed="false">
      <c r="D357" s="49"/>
      <c r="E357" s="48"/>
      <c r="G357" s="32"/>
    </row>
    <row r="358" s="9" customFormat="true" ht="15" hidden="false" customHeight="false" outlineLevel="0" collapsed="false">
      <c r="D358" s="49"/>
      <c r="E358" s="48"/>
      <c r="G358" s="32"/>
    </row>
    <row r="359" s="9" customFormat="true" ht="15" hidden="false" customHeight="false" outlineLevel="0" collapsed="false">
      <c r="D359" s="49"/>
      <c r="E359" s="48"/>
      <c r="G359" s="32"/>
    </row>
    <row r="360" s="9" customFormat="true" ht="15" hidden="false" customHeight="false" outlineLevel="0" collapsed="false">
      <c r="D360" s="49"/>
      <c r="E360" s="48"/>
      <c r="G360" s="32"/>
    </row>
    <row r="361" s="9" customFormat="true" ht="15" hidden="false" customHeight="false" outlineLevel="0" collapsed="false">
      <c r="D361" s="49"/>
      <c r="E361" s="48"/>
      <c r="G361" s="32"/>
    </row>
    <row r="362" s="9" customFormat="true" ht="15" hidden="false" customHeight="false" outlineLevel="0" collapsed="false">
      <c r="D362" s="49"/>
      <c r="E362" s="48"/>
      <c r="G362" s="32"/>
    </row>
    <row r="363" s="9" customFormat="true" ht="15" hidden="false" customHeight="false" outlineLevel="0" collapsed="false">
      <c r="D363" s="49"/>
      <c r="E363" s="48"/>
      <c r="G363" s="32"/>
    </row>
    <row r="364" s="9" customFormat="true" ht="15" hidden="false" customHeight="false" outlineLevel="0" collapsed="false">
      <c r="D364" s="49"/>
      <c r="E364" s="48"/>
      <c r="G364" s="32"/>
    </row>
    <row r="365" s="9" customFormat="true" ht="15" hidden="false" customHeight="false" outlineLevel="0" collapsed="false">
      <c r="D365" s="49"/>
      <c r="E365" s="48"/>
      <c r="G365" s="32"/>
    </row>
    <row r="366" s="9" customFormat="true" ht="15" hidden="false" customHeight="false" outlineLevel="0" collapsed="false">
      <c r="D366" s="49"/>
      <c r="E366" s="48"/>
      <c r="G366" s="32"/>
    </row>
    <row r="367" s="9" customFormat="true" ht="15" hidden="false" customHeight="false" outlineLevel="0" collapsed="false">
      <c r="D367" s="49"/>
      <c r="E367" s="48"/>
      <c r="G367" s="32"/>
    </row>
    <row r="368" s="9" customFormat="true" ht="15" hidden="false" customHeight="false" outlineLevel="0" collapsed="false">
      <c r="D368" s="49"/>
      <c r="E368" s="48"/>
      <c r="G368" s="32"/>
    </row>
    <row r="369" s="9" customFormat="true" ht="15" hidden="false" customHeight="false" outlineLevel="0" collapsed="false">
      <c r="D369" s="49"/>
      <c r="E369" s="48"/>
      <c r="G369" s="32"/>
    </row>
    <row r="370" s="9" customFormat="true" ht="15" hidden="false" customHeight="false" outlineLevel="0" collapsed="false">
      <c r="D370" s="49"/>
      <c r="E370" s="48"/>
      <c r="G370" s="32"/>
    </row>
    <row r="371" s="9" customFormat="true" ht="15" hidden="false" customHeight="false" outlineLevel="0" collapsed="false">
      <c r="D371" s="49"/>
      <c r="E371" s="48"/>
      <c r="G371" s="32"/>
    </row>
    <row r="372" s="9" customFormat="true" ht="15" hidden="false" customHeight="false" outlineLevel="0" collapsed="false">
      <c r="D372" s="49"/>
      <c r="E372" s="48"/>
      <c r="G372" s="32"/>
    </row>
    <row r="373" s="9" customFormat="true" ht="15" hidden="false" customHeight="false" outlineLevel="0" collapsed="false">
      <c r="D373" s="49"/>
      <c r="E373" s="48"/>
      <c r="G373" s="32"/>
    </row>
    <row r="374" s="9" customFormat="true" ht="15" hidden="false" customHeight="false" outlineLevel="0" collapsed="false">
      <c r="D374" s="49"/>
      <c r="E374" s="48"/>
      <c r="G374" s="32"/>
    </row>
    <row r="375" s="9" customFormat="true" ht="15" hidden="false" customHeight="false" outlineLevel="0" collapsed="false">
      <c r="D375" s="49"/>
      <c r="E375" s="48"/>
      <c r="G375" s="32"/>
    </row>
    <row r="376" s="9" customFormat="true" ht="15" hidden="false" customHeight="false" outlineLevel="0" collapsed="false">
      <c r="D376" s="49"/>
      <c r="E376" s="48"/>
      <c r="G376" s="32"/>
    </row>
    <row r="377" s="9" customFormat="true" ht="15" hidden="false" customHeight="false" outlineLevel="0" collapsed="false">
      <c r="D377" s="49"/>
      <c r="E377" s="48"/>
      <c r="G377" s="32"/>
    </row>
    <row r="378" s="9" customFormat="true" ht="15" hidden="false" customHeight="false" outlineLevel="0" collapsed="false">
      <c r="D378" s="49"/>
      <c r="E378" s="48"/>
      <c r="G378" s="32"/>
    </row>
    <row r="379" s="9" customFormat="true" ht="15" hidden="false" customHeight="false" outlineLevel="0" collapsed="false">
      <c r="D379" s="49"/>
      <c r="E379" s="48"/>
      <c r="G379" s="32"/>
    </row>
    <row r="380" s="9" customFormat="true" ht="15" hidden="false" customHeight="false" outlineLevel="0" collapsed="false">
      <c r="D380" s="49"/>
      <c r="E380" s="48"/>
      <c r="G380" s="32"/>
    </row>
    <row r="381" s="9" customFormat="true" ht="15" hidden="false" customHeight="false" outlineLevel="0" collapsed="false">
      <c r="D381" s="49"/>
      <c r="E381" s="48"/>
      <c r="G381" s="32"/>
    </row>
    <row r="382" s="9" customFormat="true" ht="15" hidden="false" customHeight="false" outlineLevel="0" collapsed="false">
      <c r="D382" s="49"/>
      <c r="E382" s="48"/>
      <c r="G382" s="32"/>
    </row>
    <row r="383" s="9" customFormat="true" ht="15" hidden="false" customHeight="false" outlineLevel="0" collapsed="false">
      <c r="D383" s="49"/>
      <c r="E383" s="48"/>
      <c r="G383" s="32"/>
    </row>
    <row r="384" s="9" customFormat="true" ht="15" hidden="false" customHeight="false" outlineLevel="0" collapsed="false">
      <c r="D384" s="49"/>
      <c r="E384" s="48"/>
      <c r="G384" s="32"/>
    </row>
    <row r="385" s="9" customFormat="true" ht="15" hidden="false" customHeight="false" outlineLevel="0" collapsed="false">
      <c r="D385" s="49"/>
      <c r="E385" s="48"/>
      <c r="G385" s="32"/>
    </row>
    <row r="386" s="9" customFormat="true" ht="15" hidden="false" customHeight="false" outlineLevel="0" collapsed="false">
      <c r="D386" s="49"/>
      <c r="E386" s="48"/>
      <c r="G386" s="32"/>
    </row>
    <row r="387" s="9" customFormat="true" ht="15" hidden="false" customHeight="false" outlineLevel="0" collapsed="false">
      <c r="D387" s="49"/>
      <c r="E387" s="48"/>
      <c r="G387" s="32"/>
    </row>
    <row r="388" s="9" customFormat="true" ht="15" hidden="false" customHeight="false" outlineLevel="0" collapsed="false">
      <c r="D388" s="49"/>
      <c r="E388" s="48"/>
      <c r="G388" s="32"/>
    </row>
    <row r="389" s="9" customFormat="true" ht="15" hidden="false" customHeight="false" outlineLevel="0" collapsed="false">
      <c r="D389" s="49"/>
      <c r="E389" s="48"/>
      <c r="G389" s="32"/>
    </row>
    <row r="390" s="9" customFormat="true" ht="15" hidden="false" customHeight="false" outlineLevel="0" collapsed="false">
      <c r="D390" s="49"/>
      <c r="E390" s="48"/>
      <c r="G390" s="32"/>
    </row>
    <row r="391" s="9" customFormat="true" ht="15" hidden="false" customHeight="false" outlineLevel="0" collapsed="false">
      <c r="D391" s="49"/>
      <c r="E391" s="48"/>
      <c r="G391" s="32"/>
    </row>
    <row r="392" s="9" customFormat="true" ht="15" hidden="false" customHeight="false" outlineLevel="0" collapsed="false">
      <c r="D392" s="49"/>
      <c r="E392" s="48"/>
      <c r="G392" s="32"/>
    </row>
    <row r="393" s="9" customFormat="true" ht="15" hidden="false" customHeight="false" outlineLevel="0" collapsed="false">
      <c r="D393" s="49"/>
      <c r="E393" s="48"/>
      <c r="G393" s="32"/>
    </row>
    <row r="394" s="9" customFormat="true" ht="15" hidden="false" customHeight="false" outlineLevel="0" collapsed="false">
      <c r="D394" s="49"/>
      <c r="E394" s="48"/>
      <c r="G394" s="32"/>
    </row>
    <row r="395" s="9" customFormat="true" ht="15" hidden="false" customHeight="false" outlineLevel="0" collapsed="false">
      <c r="D395" s="49"/>
      <c r="E395" s="48"/>
      <c r="G395" s="32"/>
    </row>
    <row r="396" s="9" customFormat="true" ht="15" hidden="false" customHeight="false" outlineLevel="0" collapsed="false">
      <c r="D396" s="49"/>
      <c r="E396" s="48"/>
      <c r="G396" s="32"/>
    </row>
    <row r="397" s="9" customFormat="true" ht="15" hidden="false" customHeight="false" outlineLevel="0" collapsed="false">
      <c r="D397" s="49"/>
      <c r="E397" s="48"/>
      <c r="G397" s="32"/>
    </row>
    <row r="398" s="9" customFormat="true" ht="15" hidden="false" customHeight="false" outlineLevel="0" collapsed="false">
      <c r="D398" s="49"/>
      <c r="E398" s="48"/>
      <c r="G398" s="32"/>
    </row>
    <row r="399" s="9" customFormat="true" ht="15" hidden="false" customHeight="false" outlineLevel="0" collapsed="false">
      <c r="D399" s="49"/>
      <c r="E399" s="48"/>
      <c r="G399" s="32"/>
    </row>
    <row r="400" s="9" customFormat="true" ht="15" hidden="false" customHeight="false" outlineLevel="0" collapsed="false">
      <c r="D400" s="49"/>
      <c r="E400" s="48"/>
      <c r="G400" s="32"/>
    </row>
    <row r="401" s="9" customFormat="true" ht="15" hidden="false" customHeight="false" outlineLevel="0" collapsed="false">
      <c r="D401" s="49"/>
      <c r="E401" s="48"/>
      <c r="G401" s="32"/>
    </row>
    <row r="402" s="9" customFormat="true" ht="15" hidden="false" customHeight="false" outlineLevel="0" collapsed="false">
      <c r="D402" s="49"/>
      <c r="E402" s="48"/>
      <c r="G402" s="32"/>
    </row>
    <row r="403" s="9" customFormat="true" ht="15" hidden="false" customHeight="false" outlineLevel="0" collapsed="false">
      <c r="D403" s="49"/>
      <c r="E403" s="48"/>
      <c r="G403" s="32"/>
    </row>
    <row r="404" s="9" customFormat="true" ht="15" hidden="false" customHeight="false" outlineLevel="0" collapsed="false">
      <c r="D404" s="49"/>
      <c r="E404" s="48"/>
      <c r="G404" s="32"/>
    </row>
    <row r="405" s="9" customFormat="true" ht="15" hidden="false" customHeight="false" outlineLevel="0" collapsed="false">
      <c r="D405" s="49"/>
      <c r="E405" s="48"/>
      <c r="G405" s="32"/>
    </row>
    <row r="406" s="9" customFormat="true" ht="15" hidden="false" customHeight="false" outlineLevel="0" collapsed="false">
      <c r="D406" s="49"/>
      <c r="E406" s="48"/>
      <c r="G406" s="32"/>
    </row>
    <row r="407" s="9" customFormat="true" ht="15" hidden="false" customHeight="false" outlineLevel="0" collapsed="false">
      <c r="D407" s="49"/>
      <c r="E407" s="48"/>
      <c r="G407" s="32"/>
    </row>
    <row r="408" s="9" customFormat="true" ht="15" hidden="false" customHeight="false" outlineLevel="0" collapsed="false">
      <c r="D408" s="49"/>
      <c r="E408" s="48"/>
      <c r="G408" s="32"/>
    </row>
    <row r="409" s="9" customFormat="true" ht="15" hidden="false" customHeight="false" outlineLevel="0" collapsed="false">
      <c r="D409" s="49"/>
      <c r="E409" s="48"/>
      <c r="G409" s="32"/>
    </row>
    <row r="410" s="9" customFormat="true" ht="15" hidden="false" customHeight="false" outlineLevel="0" collapsed="false">
      <c r="D410" s="49"/>
      <c r="E410" s="48"/>
      <c r="G410" s="32"/>
    </row>
    <row r="411" s="9" customFormat="true" ht="15" hidden="false" customHeight="false" outlineLevel="0" collapsed="false">
      <c r="D411" s="49"/>
      <c r="E411" s="48"/>
      <c r="G411" s="32"/>
    </row>
    <row r="412" s="9" customFormat="true" ht="15" hidden="false" customHeight="false" outlineLevel="0" collapsed="false">
      <c r="D412" s="49"/>
      <c r="E412" s="48"/>
      <c r="G412" s="32"/>
    </row>
    <row r="413" s="9" customFormat="true" ht="15" hidden="false" customHeight="false" outlineLevel="0" collapsed="false">
      <c r="D413" s="49"/>
      <c r="E413" s="48"/>
      <c r="G413" s="32"/>
    </row>
    <row r="414" s="9" customFormat="true" ht="15" hidden="false" customHeight="false" outlineLevel="0" collapsed="false">
      <c r="D414" s="49"/>
      <c r="E414" s="48"/>
      <c r="G414" s="32"/>
    </row>
    <row r="415" s="9" customFormat="true" ht="15" hidden="false" customHeight="false" outlineLevel="0" collapsed="false">
      <c r="D415" s="49"/>
      <c r="E415" s="48"/>
      <c r="G415" s="32"/>
    </row>
    <row r="416" s="9" customFormat="true" ht="15" hidden="false" customHeight="false" outlineLevel="0" collapsed="false">
      <c r="D416" s="49"/>
      <c r="E416" s="48"/>
      <c r="G416" s="32"/>
    </row>
    <row r="417" s="9" customFormat="true" ht="15" hidden="false" customHeight="false" outlineLevel="0" collapsed="false">
      <c r="D417" s="49"/>
      <c r="E417" s="48"/>
      <c r="G417" s="32"/>
    </row>
    <row r="418" s="9" customFormat="true" ht="15" hidden="false" customHeight="false" outlineLevel="0" collapsed="false">
      <c r="D418" s="49"/>
      <c r="E418" s="48"/>
      <c r="G418" s="32"/>
    </row>
    <row r="419" s="9" customFormat="true" ht="15" hidden="false" customHeight="false" outlineLevel="0" collapsed="false">
      <c r="D419" s="49"/>
      <c r="E419" s="48"/>
      <c r="G419" s="32"/>
    </row>
    <row r="420" s="9" customFormat="true" ht="15" hidden="false" customHeight="false" outlineLevel="0" collapsed="false">
      <c r="D420" s="49"/>
      <c r="E420" s="48"/>
      <c r="G420" s="32"/>
    </row>
    <row r="421" s="9" customFormat="true" ht="15" hidden="false" customHeight="false" outlineLevel="0" collapsed="false">
      <c r="D421" s="49"/>
      <c r="E421" s="48"/>
      <c r="G421" s="32"/>
    </row>
    <row r="422" s="9" customFormat="true" ht="15" hidden="false" customHeight="false" outlineLevel="0" collapsed="false">
      <c r="D422" s="49"/>
      <c r="E422" s="48"/>
      <c r="G422" s="32"/>
    </row>
    <row r="423" s="9" customFormat="true" ht="15" hidden="false" customHeight="false" outlineLevel="0" collapsed="false">
      <c r="D423" s="49"/>
      <c r="E423" s="48"/>
      <c r="G423" s="32"/>
    </row>
    <row r="424" s="9" customFormat="true" ht="15" hidden="false" customHeight="false" outlineLevel="0" collapsed="false">
      <c r="D424" s="49"/>
      <c r="E424" s="48"/>
      <c r="G424" s="32"/>
    </row>
    <row r="425" s="9" customFormat="true" ht="15" hidden="false" customHeight="false" outlineLevel="0" collapsed="false">
      <c r="D425" s="49"/>
      <c r="E425" s="48"/>
      <c r="G425" s="32"/>
    </row>
    <row r="426" s="9" customFormat="true" ht="15" hidden="false" customHeight="false" outlineLevel="0" collapsed="false">
      <c r="D426" s="49"/>
      <c r="E426" s="48"/>
      <c r="G426" s="32"/>
    </row>
    <row r="427" s="9" customFormat="true" ht="15" hidden="false" customHeight="false" outlineLevel="0" collapsed="false">
      <c r="D427" s="49"/>
      <c r="E427" s="48"/>
      <c r="G427" s="32"/>
    </row>
    <row r="428" s="9" customFormat="true" ht="15" hidden="false" customHeight="false" outlineLevel="0" collapsed="false">
      <c r="D428" s="49"/>
      <c r="E428" s="48"/>
      <c r="G428" s="32"/>
    </row>
    <row r="429" s="9" customFormat="true" ht="15" hidden="false" customHeight="false" outlineLevel="0" collapsed="false">
      <c r="D429" s="49"/>
      <c r="E429" s="48"/>
      <c r="G429" s="32"/>
    </row>
    <row r="430" s="9" customFormat="true" ht="15" hidden="false" customHeight="false" outlineLevel="0" collapsed="false">
      <c r="D430" s="49"/>
      <c r="E430" s="48"/>
      <c r="G430" s="32"/>
    </row>
    <row r="431" s="9" customFormat="true" ht="15" hidden="false" customHeight="false" outlineLevel="0" collapsed="false">
      <c r="D431" s="49"/>
      <c r="E431" s="48"/>
      <c r="G431" s="32"/>
    </row>
    <row r="432" s="9" customFormat="true" ht="15" hidden="false" customHeight="false" outlineLevel="0" collapsed="false">
      <c r="D432" s="49"/>
      <c r="E432" s="48"/>
      <c r="G432" s="32"/>
    </row>
    <row r="433" s="9" customFormat="true" ht="15" hidden="false" customHeight="false" outlineLevel="0" collapsed="false">
      <c r="D433" s="49"/>
      <c r="E433" s="48"/>
      <c r="G433" s="32"/>
    </row>
    <row r="434" s="9" customFormat="true" ht="15" hidden="false" customHeight="false" outlineLevel="0" collapsed="false">
      <c r="D434" s="49"/>
      <c r="E434" s="48"/>
      <c r="G434" s="32"/>
    </row>
    <row r="435" s="9" customFormat="true" ht="15" hidden="false" customHeight="false" outlineLevel="0" collapsed="false">
      <c r="D435" s="49"/>
      <c r="E435" s="48"/>
      <c r="G435" s="32"/>
    </row>
    <row r="436" s="9" customFormat="true" ht="15" hidden="false" customHeight="false" outlineLevel="0" collapsed="false">
      <c r="D436" s="49"/>
      <c r="E436" s="48"/>
      <c r="G436" s="32"/>
    </row>
    <row r="437" s="9" customFormat="true" ht="15" hidden="false" customHeight="false" outlineLevel="0" collapsed="false">
      <c r="D437" s="49"/>
      <c r="E437" s="48"/>
      <c r="G437" s="32"/>
    </row>
    <row r="438" s="9" customFormat="true" ht="15" hidden="false" customHeight="false" outlineLevel="0" collapsed="false">
      <c r="D438" s="49"/>
      <c r="E438" s="48"/>
      <c r="G438" s="32"/>
    </row>
    <row r="439" s="9" customFormat="true" ht="15" hidden="false" customHeight="false" outlineLevel="0" collapsed="false">
      <c r="D439" s="49"/>
      <c r="E439" s="48"/>
      <c r="G439" s="32"/>
    </row>
    <row r="440" s="9" customFormat="true" ht="15" hidden="false" customHeight="false" outlineLevel="0" collapsed="false">
      <c r="D440" s="49"/>
      <c r="E440" s="48"/>
      <c r="G440" s="32"/>
    </row>
    <row r="441" s="9" customFormat="true" ht="15" hidden="false" customHeight="false" outlineLevel="0" collapsed="false">
      <c r="D441" s="49"/>
      <c r="E441" s="48"/>
      <c r="G441" s="32"/>
    </row>
    <row r="442" s="9" customFormat="true" ht="15" hidden="false" customHeight="false" outlineLevel="0" collapsed="false">
      <c r="D442" s="49"/>
      <c r="E442" s="48"/>
      <c r="G442" s="32"/>
    </row>
    <row r="443" s="9" customFormat="true" ht="15" hidden="false" customHeight="false" outlineLevel="0" collapsed="false">
      <c r="D443" s="49"/>
      <c r="E443" s="48"/>
      <c r="G443" s="32"/>
    </row>
    <row r="444" s="9" customFormat="true" ht="15" hidden="false" customHeight="false" outlineLevel="0" collapsed="false">
      <c r="D444" s="49"/>
      <c r="E444" s="48"/>
      <c r="G444" s="32"/>
    </row>
    <row r="445" s="9" customFormat="true" ht="15" hidden="false" customHeight="false" outlineLevel="0" collapsed="false">
      <c r="D445" s="49"/>
      <c r="E445" s="48"/>
      <c r="G445" s="32"/>
    </row>
    <row r="446" s="9" customFormat="true" ht="15" hidden="false" customHeight="false" outlineLevel="0" collapsed="false">
      <c r="D446" s="49"/>
      <c r="E446" s="48"/>
      <c r="G446" s="32"/>
    </row>
    <row r="447" s="9" customFormat="true" ht="15" hidden="false" customHeight="false" outlineLevel="0" collapsed="false">
      <c r="D447" s="49"/>
      <c r="E447" s="48"/>
      <c r="G447" s="32"/>
    </row>
    <row r="448" s="9" customFormat="true" ht="15" hidden="false" customHeight="false" outlineLevel="0" collapsed="false">
      <c r="D448" s="49"/>
      <c r="E448" s="48"/>
      <c r="G448" s="32"/>
    </row>
    <row r="449" s="9" customFormat="true" ht="15" hidden="false" customHeight="false" outlineLevel="0" collapsed="false">
      <c r="D449" s="49"/>
      <c r="E449" s="48"/>
      <c r="G449" s="32"/>
    </row>
    <row r="450" s="9" customFormat="true" ht="15" hidden="false" customHeight="false" outlineLevel="0" collapsed="false">
      <c r="D450" s="49"/>
      <c r="E450" s="48"/>
      <c r="G450" s="32"/>
    </row>
    <row r="451" s="9" customFormat="true" ht="15" hidden="false" customHeight="false" outlineLevel="0" collapsed="false">
      <c r="D451" s="49"/>
      <c r="E451" s="48"/>
      <c r="G451" s="32"/>
    </row>
    <row r="452" s="9" customFormat="true" ht="15" hidden="false" customHeight="false" outlineLevel="0" collapsed="false">
      <c r="D452" s="49"/>
      <c r="E452" s="48"/>
      <c r="G452" s="32"/>
    </row>
    <row r="453" s="9" customFormat="true" ht="15" hidden="false" customHeight="false" outlineLevel="0" collapsed="false">
      <c r="D453" s="49"/>
      <c r="E453" s="48"/>
      <c r="G453" s="32"/>
    </row>
    <row r="454" s="9" customFormat="true" ht="15" hidden="false" customHeight="false" outlineLevel="0" collapsed="false">
      <c r="D454" s="49"/>
      <c r="E454" s="48"/>
      <c r="G454" s="32"/>
    </row>
    <row r="455" s="9" customFormat="true" ht="15" hidden="false" customHeight="false" outlineLevel="0" collapsed="false">
      <c r="D455" s="49"/>
      <c r="E455" s="48"/>
      <c r="G455" s="32"/>
    </row>
    <row r="456" s="9" customFormat="true" ht="15" hidden="false" customHeight="false" outlineLevel="0" collapsed="false">
      <c r="D456" s="49"/>
      <c r="E456" s="48"/>
      <c r="G456" s="32"/>
    </row>
    <row r="457" s="9" customFormat="true" ht="15" hidden="false" customHeight="false" outlineLevel="0" collapsed="false">
      <c r="D457" s="49"/>
      <c r="E457" s="48"/>
      <c r="G457" s="32"/>
    </row>
    <row r="458" s="9" customFormat="true" ht="15" hidden="false" customHeight="false" outlineLevel="0" collapsed="false">
      <c r="D458" s="49"/>
      <c r="E458" s="48"/>
      <c r="G458" s="32"/>
    </row>
    <row r="459" s="9" customFormat="true" ht="15" hidden="false" customHeight="false" outlineLevel="0" collapsed="false">
      <c r="D459" s="49"/>
      <c r="E459" s="48"/>
      <c r="G459" s="32"/>
    </row>
    <row r="460" s="9" customFormat="true" ht="15" hidden="false" customHeight="false" outlineLevel="0" collapsed="false">
      <c r="D460" s="49"/>
      <c r="E460" s="48"/>
      <c r="G460" s="32"/>
    </row>
    <row r="461" s="9" customFormat="true" ht="15" hidden="false" customHeight="false" outlineLevel="0" collapsed="false">
      <c r="D461" s="49"/>
      <c r="E461" s="48"/>
      <c r="G461" s="32"/>
    </row>
    <row r="462" s="9" customFormat="true" ht="15" hidden="false" customHeight="false" outlineLevel="0" collapsed="false">
      <c r="D462" s="49"/>
      <c r="E462" s="48"/>
      <c r="G462" s="32"/>
    </row>
    <row r="463" s="9" customFormat="true" ht="15" hidden="false" customHeight="false" outlineLevel="0" collapsed="false">
      <c r="D463" s="49"/>
      <c r="E463" s="48"/>
      <c r="G463" s="32"/>
    </row>
    <row r="464" s="9" customFormat="true" ht="15" hidden="false" customHeight="false" outlineLevel="0" collapsed="false">
      <c r="D464" s="49"/>
      <c r="E464" s="48"/>
      <c r="G464" s="32"/>
    </row>
    <row r="465" s="9" customFormat="true" ht="15" hidden="false" customHeight="false" outlineLevel="0" collapsed="false">
      <c r="D465" s="49"/>
      <c r="E465" s="48"/>
      <c r="G465" s="32"/>
    </row>
    <row r="466" s="9" customFormat="true" ht="15" hidden="false" customHeight="false" outlineLevel="0" collapsed="false">
      <c r="D466" s="49"/>
      <c r="E466" s="48"/>
      <c r="G466" s="32"/>
    </row>
    <row r="467" s="9" customFormat="true" ht="15" hidden="false" customHeight="false" outlineLevel="0" collapsed="false">
      <c r="D467" s="49"/>
      <c r="E467" s="48"/>
      <c r="G467" s="32"/>
    </row>
    <row r="468" s="9" customFormat="true" ht="15" hidden="false" customHeight="false" outlineLevel="0" collapsed="false">
      <c r="D468" s="49"/>
      <c r="E468" s="48"/>
      <c r="G468" s="32"/>
    </row>
    <row r="469" s="9" customFormat="true" ht="15" hidden="false" customHeight="false" outlineLevel="0" collapsed="false">
      <c r="D469" s="49"/>
      <c r="E469" s="48"/>
      <c r="G469" s="32"/>
    </row>
    <row r="470" s="9" customFormat="true" ht="15" hidden="false" customHeight="false" outlineLevel="0" collapsed="false">
      <c r="D470" s="49"/>
      <c r="E470" s="48"/>
      <c r="G470" s="32"/>
    </row>
    <row r="471" s="9" customFormat="true" ht="15" hidden="false" customHeight="false" outlineLevel="0" collapsed="false">
      <c r="D471" s="49"/>
      <c r="E471" s="48"/>
      <c r="G471" s="32"/>
    </row>
    <row r="472" s="9" customFormat="true" ht="15" hidden="false" customHeight="false" outlineLevel="0" collapsed="false">
      <c r="D472" s="49"/>
      <c r="E472" s="48"/>
      <c r="G472" s="32"/>
    </row>
    <row r="473" s="9" customFormat="true" ht="15" hidden="false" customHeight="false" outlineLevel="0" collapsed="false">
      <c r="D473" s="49"/>
      <c r="E473" s="48"/>
      <c r="G473" s="32"/>
    </row>
    <row r="474" s="9" customFormat="true" ht="15" hidden="false" customHeight="false" outlineLevel="0" collapsed="false">
      <c r="D474" s="49"/>
      <c r="E474" s="48"/>
      <c r="G474" s="32"/>
    </row>
    <row r="475" s="9" customFormat="true" ht="15" hidden="false" customHeight="false" outlineLevel="0" collapsed="false">
      <c r="D475" s="49"/>
      <c r="E475" s="48"/>
      <c r="G475" s="32"/>
    </row>
    <row r="476" s="9" customFormat="true" ht="15" hidden="false" customHeight="false" outlineLevel="0" collapsed="false">
      <c r="D476" s="49"/>
      <c r="E476" s="48"/>
      <c r="G476" s="32"/>
    </row>
    <row r="477" s="9" customFormat="true" ht="15" hidden="false" customHeight="false" outlineLevel="0" collapsed="false">
      <c r="D477" s="49"/>
      <c r="E477" s="48"/>
      <c r="G477" s="32"/>
    </row>
    <row r="478" s="9" customFormat="true" ht="15" hidden="false" customHeight="false" outlineLevel="0" collapsed="false">
      <c r="D478" s="49"/>
      <c r="E478" s="48"/>
      <c r="G478" s="32"/>
    </row>
    <row r="479" s="9" customFormat="true" ht="15" hidden="false" customHeight="false" outlineLevel="0" collapsed="false">
      <c r="D479" s="49"/>
      <c r="E479" s="48"/>
      <c r="G479" s="32"/>
    </row>
    <row r="480" s="9" customFormat="true" ht="15" hidden="false" customHeight="false" outlineLevel="0" collapsed="false">
      <c r="D480" s="49"/>
      <c r="E480" s="48"/>
      <c r="G480" s="32"/>
    </row>
    <row r="481" s="9" customFormat="true" ht="15" hidden="false" customHeight="false" outlineLevel="0" collapsed="false">
      <c r="D481" s="49"/>
      <c r="E481" s="48"/>
      <c r="G481" s="32"/>
    </row>
    <row r="482" s="9" customFormat="true" ht="15" hidden="false" customHeight="false" outlineLevel="0" collapsed="false">
      <c r="D482" s="49"/>
      <c r="E482" s="48"/>
      <c r="G482" s="32"/>
    </row>
    <row r="483" s="9" customFormat="true" ht="15" hidden="false" customHeight="false" outlineLevel="0" collapsed="false">
      <c r="D483" s="49"/>
      <c r="E483" s="48"/>
      <c r="G483" s="32"/>
    </row>
    <row r="484" s="9" customFormat="true" ht="15" hidden="false" customHeight="false" outlineLevel="0" collapsed="false">
      <c r="D484" s="49"/>
      <c r="E484" s="48"/>
      <c r="G484" s="32"/>
    </row>
    <row r="485" s="9" customFormat="true" ht="15" hidden="false" customHeight="false" outlineLevel="0" collapsed="false">
      <c r="D485" s="49"/>
      <c r="E485" s="48"/>
      <c r="G485" s="32"/>
    </row>
    <row r="486" s="9" customFormat="true" ht="15" hidden="false" customHeight="false" outlineLevel="0" collapsed="false">
      <c r="D486" s="49"/>
      <c r="E486" s="48"/>
      <c r="G486" s="32"/>
    </row>
    <row r="487" s="9" customFormat="true" ht="15" hidden="false" customHeight="false" outlineLevel="0" collapsed="false">
      <c r="D487" s="49"/>
      <c r="E487" s="48"/>
      <c r="G487" s="32"/>
    </row>
    <row r="488" s="9" customFormat="true" ht="15" hidden="false" customHeight="false" outlineLevel="0" collapsed="false">
      <c r="D488" s="49"/>
      <c r="E488" s="48"/>
      <c r="G488" s="32"/>
    </row>
    <row r="489" s="9" customFormat="true" ht="15" hidden="false" customHeight="false" outlineLevel="0" collapsed="false">
      <c r="D489" s="49"/>
      <c r="E489" s="48"/>
      <c r="G489" s="32"/>
    </row>
    <row r="490" s="9" customFormat="true" ht="15" hidden="false" customHeight="false" outlineLevel="0" collapsed="false">
      <c r="D490" s="49"/>
      <c r="E490" s="48"/>
      <c r="G490" s="32"/>
    </row>
    <row r="491" s="9" customFormat="true" ht="15" hidden="false" customHeight="false" outlineLevel="0" collapsed="false">
      <c r="D491" s="49"/>
      <c r="E491" s="48"/>
      <c r="G491" s="32"/>
    </row>
    <row r="492" s="9" customFormat="true" ht="15" hidden="false" customHeight="false" outlineLevel="0" collapsed="false">
      <c r="D492" s="49"/>
      <c r="E492" s="48"/>
      <c r="G492" s="32"/>
    </row>
    <row r="493" s="9" customFormat="true" ht="15" hidden="false" customHeight="false" outlineLevel="0" collapsed="false">
      <c r="D493" s="49"/>
      <c r="E493" s="48"/>
      <c r="G493" s="32"/>
    </row>
    <row r="494" s="9" customFormat="true" ht="15" hidden="false" customHeight="false" outlineLevel="0" collapsed="false">
      <c r="D494" s="49"/>
      <c r="E494" s="48"/>
      <c r="G494" s="32"/>
    </row>
    <row r="495" s="9" customFormat="true" ht="15" hidden="false" customHeight="false" outlineLevel="0" collapsed="false">
      <c r="D495" s="49"/>
      <c r="E495" s="48"/>
      <c r="G495" s="32"/>
    </row>
    <row r="496" s="9" customFormat="true" ht="15" hidden="false" customHeight="false" outlineLevel="0" collapsed="false">
      <c r="D496" s="49"/>
      <c r="E496" s="48"/>
      <c r="G496" s="32"/>
    </row>
    <row r="497" s="9" customFormat="true" ht="15" hidden="false" customHeight="false" outlineLevel="0" collapsed="false">
      <c r="D497" s="49"/>
      <c r="E497" s="48"/>
      <c r="G497" s="32"/>
    </row>
    <row r="498" s="9" customFormat="true" ht="15" hidden="false" customHeight="false" outlineLevel="0" collapsed="false">
      <c r="D498" s="49"/>
      <c r="E498" s="48"/>
      <c r="G498" s="32"/>
    </row>
    <row r="499" s="9" customFormat="true" ht="15" hidden="false" customHeight="false" outlineLevel="0" collapsed="false">
      <c r="D499" s="49"/>
      <c r="E499" s="48"/>
      <c r="G499" s="32"/>
    </row>
    <row r="500" s="9" customFormat="true" ht="15" hidden="false" customHeight="false" outlineLevel="0" collapsed="false">
      <c r="D500" s="49"/>
      <c r="E500" s="48"/>
      <c r="G500" s="32"/>
    </row>
    <row r="501" s="9" customFormat="true" ht="15" hidden="false" customHeight="false" outlineLevel="0" collapsed="false">
      <c r="D501" s="49"/>
      <c r="E501" s="48"/>
      <c r="G501" s="32"/>
    </row>
    <row r="502" s="9" customFormat="true" ht="15" hidden="false" customHeight="false" outlineLevel="0" collapsed="false">
      <c r="D502" s="49"/>
      <c r="E502" s="48"/>
      <c r="G502" s="32"/>
    </row>
    <row r="503" s="9" customFormat="true" ht="15" hidden="false" customHeight="false" outlineLevel="0" collapsed="false">
      <c r="D503" s="49"/>
      <c r="E503" s="48"/>
      <c r="G503" s="32"/>
    </row>
    <row r="504" s="9" customFormat="true" ht="15" hidden="false" customHeight="false" outlineLevel="0" collapsed="false">
      <c r="D504" s="49"/>
      <c r="E504" s="48"/>
      <c r="G504" s="32"/>
    </row>
    <row r="505" s="9" customFormat="true" ht="15" hidden="false" customHeight="false" outlineLevel="0" collapsed="false">
      <c r="D505" s="49"/>
      <c r="E505" s="48"/>
      <c r="G505" s="32"/>
    </row>
    <row r="506" s="9" customFormat="true" ht="15" hidden="false" customHeight="false" outlineLevel="0" collapsed="false">
      <c r="D506" s="49"/>
      <c r="E506" s="48"/>
      <c r="G506" s="32"/>
    </row>
    <row r="507" s="9" customFormat="true" ht="15" hidden="false" customHeight="false" outlineLevel="0" collapsed="false">
      <c r="D507" s="49"/>
      <c r="E507" s="48"/>
      <c r="G507" s="32"/>
    </row>
    <row r="508" s="9" customFormat="true" ht="15" hidden="false" customHeight="false" outlineLevel="0" collapsed="false">
      <c r="D508" s="49"/>
      <c r="E508" s="48"/>
      <c r="G508" s="32"/>
    </row>
    <row r="509" s="9" customFormat="true" ht="15" hidden="false" customHeight="false" outlineLevel="0" collapsed="false">
      <c r="D509" s="49"/>
      <c r="E509" s="48"/>
      <c r="G509" s="32"/>
    </row>
    <row r="510" s="9" customFormat="true" ht="15" hidden="false" customHeight="false" outlineLevel="0" collapsed="false">
      <c r="D510" s="49"/>
      <c r="E510" s="48"/>
      <c r="G510" s="32"/>
    </row>
    <row r="511" s="9" customFormat="true" ht="15" hidden="false" customHeight="false" outlineLevel="0" collapsed="false">
      <c r="D511" s="49"/>
      <c r="E511" s="48"/>
      <c r="G511" s="32"/>
    </row>
    <row r="512" s="9" customFormat="true" ht="15" hidden="false" customHeight="false" outlineLevel="0" collapsed="false">
      <c r="D512" s="49"/>
      <c r="E512" s="48"/>
      <c r="G512" s="32"/>
    </row>
    <row r="513" s="9" customFormat="true" ht="15" hidden="false" customHeight="false" outlineLevel="0" collapsed="false">
      <c r="D513" s="49"/>
      <c r="E513" s="48"/>
      <c r="G513" s="32"/>
    </row>
    <row r="514" s="9" customFormat="true" ht="15" hidden="false" customHeight="false" outlineLevel="0" collapsed="false">
      <c r="D514" s="49"/>
      <c r="E514" s="48"/>
      <c r="G514" s="32"/>
    </row>
    <row r="515" s="9" customFormat="true" ht="15" hidden="false" customHeight="false" outlineLevel="0" collapsed="false">
      <c r="D515" s="49"/>
      <c r="E515" s="48"/>
      <c r="G515" s="32"/>
    </row>
    <row r="516" s="9" customFormat="true" ht="15" hidden="false" customHeight="false" outlineLevel="0" collapsed="false">
      <c r="D516" s="49"/>
      <c r="E516" s="48"/>
      <c r="G516" s="32"/>
    </row>
    <row r="517" s="9" customFormat="true" ht="15" hidden="false" customHeight="false" outlineLevel="0" collapsed="false">
      <c r="D517" s="49"/>
      <c r="E517" s="48"/>
      <c r="G517" s="32"/>
    </row>
    <row r="518" s="9" customFormat="true" ht="15" hidden="false" customHeight="false" outlineLevel="0" collapsed="false">
      <c r="D518" s="49"/>
      <c r="E518" s="48"/>
      <c r="G518" s="32"/>
    </row>
    <row r="519" s="9" customFormat="true" ht="15" hidden="false" customHeight="false" outlineLevel="0" collapsed="false">
      <c r="D519" s="49"/>
      <c r="E519" s="48"/>
      <c r="G519" s="32"/>
    </row>
    <row r="520" s="9" customFormat="true" ht="15" hidden="false" customHeight="false" outlineLevel="0" collapsed="false">
      <c r="D520" s="49"/>
      <c r="E520" s="48"/>
      <c r="G520" s="32"/>
    </row>
    <row r="521" s="9" customFormat="true" ht="15" hidden="false" customHeight="false" outlineLevel="0" collapsed="false">
      <c r="D521" s="49"/>
      <c r="E521" s="48"/>
      <c r="G521" s="32"/>
    </row>
    <row r="522" s="9" customFormat="true" ht="15" hidden="false" customHeight="false" outlineLevel="0" collapsed="false">
      <c r="D522" s="49"/>
      <c r="E522" s="48"/>
      <c r="G522" s="32"/>
    </row>
    <row r="523" s="9" customFormat="true" ht="15" hidden="false" customHeight="false" outlineLevel="0" collapsed="false">
      <c r="D523" s="49"/>
      <c r="E523" s="48"/>
      <c r="G523" s="32"/>
    </row>
    <row r="524" s="9" customFormat="true" ht="15" hidden="false" customHeight="false" outlineLevel="0" collapsed="false">
      <c r="D524" s="49"/>
      <c r="E524" s="48"/>
      <c r="G524" s="32"/>
    </row>
    <row r="525" s="9" customFormat="true" ht="15" hidden="false" customHeight="false" outlineLevel="0" collapsed="false">
      <c r="D525" s="49"/>
      <c r="E525" s="48"/>
      <c r="G525" s="32"/>
    </row>
    <row r="526" s="9" customFormat="true" ht="15" hidden="false" customHeight="false" outlineLevel="0" collapsed="false">
      <c r="D526" s="49"/>
      <c r="E526" s="48"/>
      <c r="G526" s="32"/>
    </row>
    <row r="527" s="9" customFormat="true" ht="15" hidden="false" customHeight="false" outlineLevel="0" collapsed="false">
      <c r="D527" s="49"/>
      <c r="E527" s="48"/>
      <c r="G527" s="32"/>
    </row>
    <row r="528" s="9" customFormat="true" ht="15" hidden="false" customHeight="false" outlineLevel="0" collapsed="false">
      <c r="D528" s="49"/>
      <c r="E528" s="48"/>
      <c r="G528" s="32"/>
    </row>
    <row r="529" s="9" customFormat="true" ht="15" hidden="false" customHeight="false" outlineLevel="0" collapsed="false">
      <c r="D529" s="49"/>
      <c r="E529" s="48"/>
      <c r="G529" s="32"/>
    </row>
    <row r="530" s="9" customFormat="true" ht="15" hidden="false" customHeight="false" outlineLevel="0" collapsed="false">
      <c r="D530" s="49"/>
      <c r="E530" s="48"/>
      <c r="G530" s="32"/>
    </row>
    <row r="531" s="9" customFormat="true" ht="15" hidden="false" customHeight="false" outlineLevel="0" collapsed="false">
      <c r="D531" s="49"/>
      <c r="E531" s="48"/>
      <c r="G531" s="32"/>
    </row>
    <row r="532" s="9" customFormat="true" ht="15" hidden="false" customHeight="false" outlineLevel="0" collapsed="false">
      <c r="D532" s="49"/>
      <c r="E532" s="48"/>
      <c r="G532" s="32"/>
    </row>
    <row r="533" s="9" customFormat="true" ht="15" hidden="false" customHeight="false" outlineLevel="0" collapsed="false">
      <c r="D533" s="49"/>
      <c r="E533" s="48"/>
      <c r="G533" s="32"/>
    </row>
    <row r="534" s="9" customFormat="true" ht="15" hidden="false" customHeight="false" outlineLevel="0" collapsed="false">
      <c r="D534" s="49"/>
      <c r="E534" s="48"/>
      <c r="G534" s="32"/>
    </row>
    <row r="535" s="9" customFormat="true" ht="15" hidden="false" customHeight="false" outlineLevel="0" collapsed="false">
      <c r="D535" s="49"/>
      <c r="E535" s="48"/>
      <c r="G535" s="32"/>
    </row>
    <row r="536" s="9" customFormat="true" ht="15" hidden="false" customHeight="false" outlineLevel="0" collapsed="false">
      <c r="D536" s="49"/>
      <c r="E536" s="48"/>
      <c r="G536" s="32"/>
    </row>
    <row r="537" s="9" customFormat="true" ht="15" hidden="false" customHeight="false" outlineLevel="0" collapsed="false">
      <c r="D537" s="49"/>
      <c r="E537" s="48"/>
      <c r="G537" s="32"/>
    </row>
    <row r="538" s="9" customFormat="true" ht="15" hidden="false" customHeight="false" outlineLevel="0" collapsed="false">
      <c r="D538" s="49"/>
      <c r="E538" s="48"/>
      <c r="G538" s="32"/>
    </row>
    <row r="539" s="9" customFormat="true" ht="15" hidden="false" customHeight="false" outlineLevel="0" collapsed="false">
      <c r="D539" s="49"/>
      <c r="E539" s="48"/>
      <c r="G539" s="32"/>
    </row>
    <row r="540" s="9" customFormat="true" ht="15" hidden="false" customHeight="false" outlineLevel="0" collapsed="false">
      <c r="D540" s="49"/>
      <c r="E540" s="48"/>
      <c r="G540" s="32"/>
    </row>
    <row r="541" s="9" customFormat="true" ht="15" hidden="false" customHeight="false" outlineLevel="0" collapsed="false">
      <c r="D541" s="49"/>
      <c r="E541" s="48"/>
      <c r="G541" s="32"/>
    </row>
    <row r="542" s="9" customFormat="true" ht="15" hidden="false" customHeight="false" outlineLevel="0" collapsed="false">
      <c r="D542" s="49"/>
      <c r="E542" s="48"/>
      <c r="G542" s="32"/>
    </row>
    <row r="543" s="9" customFormat="true" ht="15" hidden="false" customHeight="false" outlineLevel="0" collapsed="false">
      <c r="D543" s="49"/>
      <c r="E543" s="48"/>
      <c r="G543" s="32"/>
    </row>
    <row r="544" s="9" customFormat="true" ht="15" hidden="false" customHeight="false" outlineLevel="0" collapsed="false">
      <c r="D544" s="49"/>
      <c r="E544" s="48"/>
      <c r="G544" s="32"/>
    </row>
    <row r="545" s="9" customFormat="true" ht="15" hidden="false" customHeight="false" outlineLevel="0" collapsed="false">
      <c r="D545" s="49"/>
      <c r="E545" s="48"/>
      <c r="G545" s="32"/>
    </row>
    <row r="546" s="9" customFormat="true" ht="15" hidden="false" customHeight="false" outlineLevel="0" collapsed="false">
      <c r="D546" s="49"/>
      <c r="E546" s="48"/>
      <c r="G546" s="32"/>
    </row>
    <row r="547" s="9" customFormat="true" ht="15" hidden="false" customHeight="false" outlineLevel="0" collapsed="false">
      <c r="D547" s="49"/>
      <c r="E547" s="48"/>
      <c r="G547" s="32"/>
    </row>
    <row r="548" s="9" customFormat="true" ht="15" hidden="false" customHeight="false" outlineLevel="0" collapsed="false">
      <c r="D548" s="49"/>
      <c r="E548" s="48"/>
      <c r="G548" s="32"/>
    </row>
    <row r="549" s="9" customFormat="true" ht="15" hidden="false" customHeight="false" outlineLevel="0" collapsed="false">
      <c r="D549" s="49"/>
      <c r="E549" s="48"/>
      <c r="G549" s="32"/>
    </row>
    <row r="550" s="9" customFormat="true" ht="15" hidden="false" customHeight="false" outlineLevel="0" collapsed="false">
      <c r="D550" s="49"/>
      <c r="E550" s="48"/>
      <c r="G550" s="32"/>
    </row>
    <row r="551" s="9" customFormat="true" ht="15" hidden="false" customHeight="false" outlineLevel="0" collapsed="false">
      <c r="D551" s="49"/>
      <c r="E551" s="48"/>
      <c r="G551" s="32"/>
    </row>
    <row r="552" s="9" customFormat="true" ht="15" hidden="false" customHeight="false" outlineLevel="0" collapsed="false">
      <c r="D552" s="49"/>
      <c r="E552" s="48"/>
      <c r="G552" s="32"/>
    </row>
    <row r="553" s="9" customFormat="true" ht="15" hidden="false" customHeight="false" outlineLevel="0" collapsed="false">
      <c r="D553" s="49"/>
      <c r="E553" s="48"/>
      <c r="G553" s="32"/>
    </row>
    <row r="554" s="9" customFormat="true" ht="15" hidden="false" customHeight="false" outlineLevel="0" collapsed="false">
      <c r="D554" s="49"/>
      <c r="E554" s="48"/>
      <c r="G554" s="32"/>
    </row>
    <row r="555" s="9" customFormat="true" ht="15" hidden="false" customHeight="false" outlineLevel="0" collapsed="false">
      <c r="D555" s="49"/>
      <c r="E555" s="48"/>
      <c r="G555" s="32"/>
    </row>
    <row r="556" s="9" customFormat="true" ht="15" hidden="false" customHeight="false" outlineLevel="0" collapsed="false">
      <c r="D556" s="49"/>
      <c r="E556" s="48"/>
      <c r="G556" s="32"/>
    </row>
    <row r="557" s="9" customFormat="true" ht="15" hidden="false" customHeight="false" outlineLevel="0" collapsed="false">
      <c r="D557" s="49"/>
      <c r="E557" s="48"/>
      <c r="G557" s="32"/>
    </row>
    <row r="558" s="9" customFormat="true" ht="15" hidden="false" customHeight="false" outlineLevel="0" collapsed="false">
      <c r="D558" s="49"/>
      <c r="E558" s="48"/>
      <c r="G558" s="32"/>
    </row>
    <row r="559" s="9" customFormat="true" ht="15" hidden="false" customHeight="false" outlineLevel="0" collapsed="false">
      <c r="D559" s="49"/>
      <c r="E559" s="48"/>
      <c r="G559" s="32"/>
    </row>
    <row r="560" s="9" customFormat="true" ht="15" hidden="false" customHeight="false" outlineLevel="0" collapsed="false">
      <c r="D560" s="49"/>
      <c r="E560" s="48"/>
      <c r="G560" s="32"/>
    </row>
    <row r="561" s="9" customFormat="true" ht="15" hidden="false" customHeight="false" outlineLevel="0" collapsed="false">
      <c r="D561" s="49"/>
      <c r="E561" s="48"/>
      <c r="G561" s="32"/>
    </row>
    <row r="562" s="9" customFormat="true" ht="15" hidden="false" customHeight="false" outlineLevel="0" collapsed="false">
      <c r="D562" s="49"/>
      <c r="E562" s="48"/>
      <c r="G562" s="32"/>
    </row>
    <row r="563" s="9" customFormat="true" ht="15" hidden="false" customHeight="false" outlineLevel="0" collapsed="false">
      <c r="D563" s="49"/>
      <c r="E563" s="48"/>
      <c r="G563" s="32"/>
    </row>
    <row r="564" s="9" customFormat="true" ht="15" hidden="false" customHeight="false" outlineLevel="0" collapsed="false">
      <c r="D564" s="49"/>
      <c r="E564" s="48"/>
      <c r="G564" s="32"/>
    </row>
    <row r="565" s="9" customFormat="true" ht="15" hidden="false" customHeight="false" outlineLevel="0" collapsed="false">
      <c r="D565" s="49"/>
      <c r="E565" s="48"/>
      <c r="G565" s="32"/>
    </row>
    <row r="566" s="9" customFormat="true" ht="15" hidden="false" customHeight="false" outlineLevel="0" collapsed="false">
      <c r="D566" s="49"/>
      <c r="E566" s="48"/>
      <c r="G566" s="32"/>
    </row>
    <row r="567" s="9" customFormat="true" ht="15" hidden="false" customHeight="false" outlineLevel="0" collapsed="false">
      <c r="D567" s="49"/>
      <c r="E567" s="48"/>
      <c r="G567" s="32"/>
    </row>
    <row r="568" customFormat="false" ht="15" hidden="false" customHeight="false" outlineLevel="0" collapsed="false">
      <c r="A568" s="9"/>
      <c r="B568" s="9"/>
      <c r="C568" s="9"/>
      <c r="D568" s="49"/>
      <c r="E568" s="48"/>
      <c r="F568" s="9"/>
      <c r="G568" s="32"/>
      <c r="H568" s="9"/>
    </row>
    <row r="569" customFormat="false" ht="15" hidden="false" customHeight="false" outlineLevel="0" collapsed="false">
      <c r="A569" s="9"/>
      <c r="B569" s="9"/>
      <c r="C569" s="9"/>
      <c r="D569" s="49"/>
      <c r="E569" s="48"/>
      <c r="F569" s="9"/>
      <c r="G569" s="32"/>
      <c r="H569" s="9"/>
    </row>
    <row r="570" customFormat="false" ht="15" hidden="false" customHeight="false" outlineLevel="0" collapsed="false">
      <c r="A570" s="9"/>
      <c r="B570" s="9"/>
      <c r="C570" s="9"/>
      <c r="D570" s="49"/>
      <c r="E570" s="48"/>
      <c r="F570" s="9"/>
      <c r="G570" s="32"/>
      <c r="H570" s="9"/>
    </row>
    <row r="571" customFormat="false" ht="15" hidden="false" customHeight="false" outlineLevel="0" collapsed="false">
      <c r="A571" s="9"/>
      <c r="B571" s="9"/>
      <c r="C571" s="9"/>
      <c r="D571" s="49"/>
      <c r="E571" s="48"/>
      <c r="F571" s="9"/>
      <c r="G571" s="32"/>
      <c r="H571" s="9"/>
    </row>
    <row r="572" customFormat="false" ht="15" hidden="false" customHeight="false" outlineLevel="0" collapsed="false">
      <c r="A572" s="9"/>
      <c r="B572" s="9"/>
      <c r="C572" s="9"/>
      <c r="D572" s="49"/>
      <c r="E572" s="48"/>
      <c r="F572" s="9"/>
      <c r="G572" s="32"/>
      <c r="H572" s="9"/>
    </row>
    <row r="573" customFormat="false" ht="15" hidden="false" customHeight="false" outlineLevel="0" collapsed="false">
      <c r="A573" s="9"/>
      <c r="B573" s="9"/>
      <c r="C573" s="9"/>
      <c r="D573" s="49"/>
      <c r="E573" s="48"/>
      <c r="F573" s="9"/>
      <c r="G573" s="32"/>
      <c r="H573" s="9"/>
    </row>
    <row r="574" customFormat="false" ht="15" hidden="false" customHeight="false" outlineLevel="0" collapsed="false">
      <c r="A574" s="9"/>
      <c r="B574" s="9"/>
      <c r="C574" s="9"/>
      <c r="D574" s="49"/>
      <c r="E574" s="48"/>
      <c r="F574" s="9"/>
      <c r="G574" s="32"/>
      <c r="H574" s="9"/>
    </row>
    <row r="575" customFormat="false" ht="15" hidden="false" customHeight="false" outlineLevel="0" collapsed="false">
      <c r="A575" s="9"/>
      <c r="B575" s="9"/>
      <c r="C575" s="9"/>
      <c r="D575" s="49"/>
      <c r="E575" s="48"/>
      <c r="F575" s="9"/>
      <c r="G575" s="32"/>
      <c r="H575" s="9"/>
    </row>
    <row r="576" customFormat="false" ht="15" hidden="false" customHeight="false" outlineLevel="0" collapsed="false">
      <c r="A576" s="9"/>
      <c r="B576" s="9"/>
      <c r="C576" s="9"/>
      <c r="D576" s="49"/>
      <c r="E576" s="48"/>
      <c r="F576" s="9"/>
      <c r="G576" s="32"/>
      <c r="H576" s="9"/>
    </row>
    <row r="577" customFormat="false" ht="15" hidden="false" customHeight="false" outlineLevel="0" collapsed="false">
      <c r="A577" s="9"/>
      <c r="B577" s="9"/>
      <c r="C577" s="9"/>
      <c r="D577" s="49"/>
      <c r="E577" s="48"/>
      <c r="F577" s="9"/>
      <c r="G577" s="32"/>
      <c r="H577" s="9"/>
    </row>
    <row r="578" customFormat="false" ht="15" hidden="false" customHeight="false" outlineLevel="0" collapsed="false">
      <c r="A578" s="9"/>
      <c r="B578" s="9"/>
      <c r="C578" s="9"/>
      <c r="D578" s="49"/>
      <c r="E578" s="48"/>
      <c r="F578" s="9"/>
      <c r="G578" s="32"/>
      <c r="H578" s="9"/>
    </row>
    <row r="579" customFormat="false" ht="15" hidden="false" customHeight="false" outlineLevel="0" collapsed="false">
      <c r="A579" s="9"/>
      <c r="B579" s="9"/>
      <c r="C579" s="9"/>
      <c r="D579" s="49"/>
      <c r="E579" s="48"/>
      <c r="F579" s="9"/>
      <c r="G579" s="32"/>
      <c r="H579" s="9"/>
    </row>
    <row r="580" customFormat="false" ht="15" hidden="false" customHeight="false" outlineLevel="0" collapsed="false">
      <c r="A580" s="9"/>
      <c r="B580" s="9"/>
      <c r="C580" s="9"/>
      <c r="D580" s="49"/>
      <c r="E580" s="48"/>
      <c r="F580" s="9"/>
      <c r="G580" s="32"/>
      <c r="H580" s="9"/>
    </row>
    <row r="581" customFormat="false" ht="15" hidden="false" customHeight="false" outlineLevel="0" collapsed="false">
      <c r="A581" s="9"/>
      <c r="B581" s="9"/>
      <c r="C581" s="9"/>
      <c r="D581" s="49"/>
      <c r="E581" s="48"/>
      <c r="F581" s="9"/>
      <c r="G581" s="32"/>
      <c r="H581" s="9"/>
    </row>
    <row r="582" customFormat="false" ht="15" hidden="false" customHeight="false" outlineLevel="0" collapsed="false">
      <c r="A582" s="9"/>
      <c r="B582" s="9"/>
      <c r="C582" s="9"/>
      <c r="D582" s="49"/>
      <c r="E582" s="48"/>
      <c r="F582" s="9"/>
      <c r="G582" s="32"/>
      <c r="H582" s="9"/>
    </row>
    <row r="583" customFormat="false" ht="15" hidden="false" customHeight="false" outlineLevel="0" collapsed="false">
      <c r="A583" s="9"/>
      <c r="B583" s="9"/>
      <c r="C583" s="9"/>
      <c r="D583" s="49"/>
      <c r="E583" s="48"/>
      <c r="F583" s="9"/>
      <c r="G583" s="32"/>
      <c r="H583" s="9"/>
    </row>
    <row r="584" customFormat="false" ht="15" hidden="false" customHeight="false" outlineLevel="0" collapsed="false">
      <c r="A584" s="9"/>
      <c r="B584" s="9"/>
      <c r="C584" s="9"/>
      <c r="D584" s="49"/>
      <c r="E584" s="48"/>
      <c r="F584" s="9"/>
      <c r="G584" s="32"/>
      <c r="H584" s="9"/>
    </row>
    <row r="585" customFormat="false" ht="15" hidden="false" customHeight="false" outlineLevel="0" collapsed="false">
      <c r="A585" s="9"/>
      <c r="B585" s="9"/>
      <c r="C585" s="9"/>
      <c r="D585" s="49"/>
      <c r="E585" s="48"/>
      <c r="F585" s="9"/>
      <c r="G585" s="32"/>
      <c r="H585" s="9"/>
    </row>
    <row r="586" customFormat="false" ht="15" hidden="false" customHeight="false" outlineLevel="0" collapsed="false">
      <c r="A586" s="9"/>
      <c r="B586" s="9"/>
      <c r="C586" s="9"/>
      <c r="D586" s="49"/>
      <c r="E586" s="48"/>
      <c r="F586" s="9"/>
      <c r="G586" s="32"/>
      <c r="H586" s="9"/>
    </row>
    <row r="587" customFormat="false" ht="15" hidden="false" customHeight="false" outlineLevel="0" collapsed="false">
      <c r="A587" s="9"/>
      <c r="B587" s="9"/>
      <c r="C587" s="9"/>
      <c r="D587" s="49"/>
      <c r="E587" s="48"/>
      <c r="F587" s="9"/>
      <c r="G587" s="32"/>
      <c r="H587" s="9"/>
    </row>
    <row r="588" customFormat="false" ht="15" hidden="false" customHeight="false" outlineLevel="0" collapsed="false">
      <c r="A588" s="9"/>
      <c r="B588" s="9"/>
      <c r="C588" s="9"/>
      <c r="D588" s="49"/>
      <c r="E588" s="48"/>
      <c r="F588" s="9"/>
      <c r="G588" s="32"/>
      <c r="H588" s="9"/>
    </row>
    <row r="589" customFormat="false" ht="15" hidden="false" customHeight="false" outlineLevel="0" collapsed="false">
      <c r="A589" s="9"/>
      <c r="B589" s="9"/>
      <c r="C589" s="9"/>
      <c r="D589" s="49"/>
      <c r="E589" s="48"/>
      <c r="F589" s="9"/>
      <c r="G589" s="32"/>
      <c r="H589" s="9"/>
    </row>
    <row r="590" customFormat="false" ht="15" hidden="false" customHeight="false" outlineLevel="0" collapsed="false">
      <c r="A590" s="9"/>
      <c r="B590" s="9"/>
      <c r="C590" s="9"/>
      <c r="D590" s="49"/>
      <c r="E590" s="48"/>
      <c r="F590" s="9"/>
      <c r="G590" s="32"/>
      <c r="H590" s="9"/>
    </row>
    <row r="591" customFormat="false" ht="15" hidden="false" customHeight="false" outlineLevel="0" collapsed="false">
      <c r="A591" s="9"/>
      <c r="B591" s="9"/>
      <c r="C591" s="9"/>
      <c r="D591" s="49"/>
      <c r="E591" s="48"/>
      <c r="F591" s="9"/>
      <c r="G591" s="32"/>
      <c r="H591" s="9"/>
    </row>
    <row r="592" customFormat="false" ht="15" hidden="false" customHeight="false" outlineLevel="0" collapsed="false">
      <c r="A592" s="9"/>
      <c r="B592" s="9"/>
      <c r="C592" s="9"/>
      <c r="D592" s="49"/>
      <c r="E592" s="48"/>
      <c r="F592" s="9"/>
      <c r="G592" s="32"/>
      <c r="H592" s="9"/>
    </row>
    <row r="593" customFormat="false" ht="15" hidden="false" customHeight="false" outlineLevel="0" collapsed="false">
      <c r="A593" s="9"/>
      <c r="B593" s="9"/>
      <c r="C593" s="9"/>
      <c r="D593" s="49"/>
      <c r="E593" s="48"/>
      <c r="F593" s="9"/>
      <c r="G593" s="32"/>
      <c r="H593" s="9"/>
    </row>
    <row r="594" customFormat="false" ht="15" hidden="false" customHeight="false" outlineLevel="0" collapsed="false">
      <c r="A594" s="9"/>
      <c r="B594" s="9"/>
      <c r="C594" s="9"/>
      <c r="D594" s="49"/>
      <c r="E594" s="48"/>
      <c r="F594" s="9"/>
      <c r="G594" s="32"/>
      <c r="H594" s="9"/>
    </row>
    <row r="595" customFormat="false" ht="15" hidden="false" customHeight="false" outlineLevel="0" collapsed="false">
      <c r="A595" s="9"/>
      <c r="B595" s="9"/>
      <c r="C595" s="9"/>
      <c r="D595" s="49"/>
      <c r="E595" s="48"/>
      <c r="F595" s="9"/>
      <c r="G595" s="32"/>
      <c r="H595" s="9"/>
    </row>
    <row r="596" customFormat="false" ht="15" hidden="false" customHeight="false" outlineLevel="0" collapsed="false">
      <c r="A596" s="9"/>
      <c r="B596" s="9"/>
      <c r="C596" s="9"/>
      <c r="D596" s="49"/>
      <c r="E596" s="48"/>
      <c r="F596" s="9"/>
      <c r="G596" s="32"/>
      <c r="H596" s="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9:H9"/>
    <mergeCell ref="C36:D36"/>
  </mergeCells>
  <printOptions headings="false" gridLines="false" gridLinesSet="true" horizontalCentered="true" verticalCentered="false"/>
  <pageMargins left="0" right="0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9:H1048576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L22" activeCellId="0" sqref="L22"/>
    </sheetView>
  </sheetViews>
  <sheetFormatPr defaultColWidth="11.41796875" defaultRowHeight="12.75" zeroHeight="false" outlineLevelRow="0" outlineLevelCol="0"/>
  <cols>
    <col collapsed="false" customWidth="true" hidden="false" outlineLevel="0" max="3" min="3" style="0" width="15.56"/>
    <col collapsed="false" customWidth="true" hidden="false" outlineLevel="0" max="4" min="4" style="0" width="31.85"/>
    <col collapsed="false" customWidth="true" hidden="false" outlineLevel="0" max="5" min="5" style="1" width="22.28"/>
    <col collapsed="false" customWidth="true" hidden="false" outlineLevel="0" max="6" min="6" style="0" width="20.41"/>
    <col collapsed="false" customWidth="true" hidden="false" outlineLevel="0" max="7" min="7" style="24" width="13.56"/>
  </cols>
  <sheetData>
    <row r="9" customFormat="false" ht="18" hidden="false" customHeight="false" outlineLevel="0" collapsed="false">
      <c r="D9" s="2" t="s">
        <v>112</v>
      </c>
      <c r="E9" s="2"/>
      <c r="F9" s="2"/>
      <c r="G9" s="2"/>
      <c r="H9" s="2"/>
    </row>
    <row r="10" customFormat="false" ht="12.75" hidden="false" customHeight="false" outlineLevel="0" collapsed="false">
      <c r="E10" s="1" t="s">
        <v>73</v>
      </c>
    </row>
    <row r="11" customFormat="false" ht="13.5" hidden="false" customHeight="false" outlineLevel="0" collapsed="false"/>
    <row r="12" s="3" customFormat="true" ht="16.5" hidden="false" customHeight="false" outlineLevel="0" collapsed="false">
      <c r="C12" s="4" t="s">
        <v>2</v>
      </c>
      <c r="D12" s="5" t="s">
        <v>3</v>
      </c>
      <c r="E12" s="6" t="s">
        <v>4</v>
      </c>
      <c r="F12" s="50" t="s">
        <v>5</v>
      </c>
      <c r="G12" s="51" t="s">
        <v>6</v>
      </c>
    </row>
    <row r="13" s="9" customFormat="true" ht="18" hidden="false" customHeight="true" outlineLevel="0" collapsed="false">
      <c r="C13" s="10" t="n">
        <v>1</v>
      </c>
      <c r="D13" s="11" t="s">
        <v>113</v>
      </c>
      <c r="E13" s="52" t="n">
        <f aca="false">200000+100000+66500</f>
        <v>366500</v>
      </c>
      <c r="F13" s="41" t="n">
        <f aca="false">G13-E13</f>
        <v>0</v>
      </c>
      <c r="G13" s="12" t="n">
        <v>366500</v>
      </c>
    </row>
    <row r="14" s="9" customFormat="true" ht="18" hidden="false" customHeight="true" outlineLevel="0" collapsed="false">
      <c r="C14" s="10" t="n">
        <v>2</v>
      </c>
      <c r="D14" s="11" t="s">
        <v>114</v>
      </c>
      <c r="E14" s="52" t="n">
        <f aca="false">16500+100000+170000+80000</f>
        <v>366500</v>
      </c>
      <c r="F14" s="41" t="n">
        <f aca="false">G14-E14</f>
        <v>0</v>
      </c>
      <c r="G14" s="12" t="n">
        <v>366500</v>
      </c>
    </row>
    <row r="15" s="9" customFormat="true" ht="18" hidden="false" customHeight="true" outlineLevel="0" collapsed="false">
      <c r="C15" s="10" t="n">
        <v>3</v>
      </c>
      <c r="D15" s="11" t="s">
        <v>115</v>
      </c>
      <c r="E15" s="52" t="n">
        <f aca="false">80000+220000+66500</f>
        <v>366500</v>
      </c>
      <c r="F15" s="41" t="n">
        <f aca="false">G15-E15</f>
        <v>0</v>
      </c>
      <c r="G15" s="12" t="n">
        <v>366500</v>
      </c>
    </row>
    <row r="16" s="9" customFormat="true" ht="18" hidden="false" customHeight="true" outlineLevel="0" collapsed="false">
      <c r="C16" s="10" t="n">
        <v>4</v>
      </c>
      <c r="D16" s="11" t="s">
        <v>116</v>
      </c>
      <c r="E16" s="52" t="n">
        <f aca="false">100000+240000+26500</f>
        <v>366500</v>
      </c>
      <c r="F16" s="41" t="n">
        <f aca="false">G16-E16</f>
        <v>0</v>
      </c>
      <c r="G16" s="12" t="n">
        <v>366500</v>
      </c>
    </row>
    <row r="17" s="9" customFormat="true" ht="18" hidden="false" customHeight="true" outlineLevel="0" collapsed="false">
      <c r="C17" s="10" t="n">
        <v>5</v>
      </c>
      <c r="D17" s="11" t="s">
        <v>117</v>
      </c>
      <c r="E17" s="52" t="n">
        <f aca="false">66500+50000+250000</f>
        <v>366500</v>
      </c>
      <c r="F17" s="41" t="n">
        <f aca="false">G17-E17</f>
        <v>0</v>
      </c>
      <c r="G17" s="12" t="n">
        <v>366500</v>
      </c>
    </row>
    <row r="18" s="9" customFormat="true" ht="18" hidden="false" customHeight="true" outlineLevel="0" collapsed="false">
      <c r="C18" s="10" t="n">
        <v>6</v>
      </c>
      <c r="D18" s="11" t="s">
        <v>118</v>
      </c>
      <c r="E18" s="52" t="n">
        <f aca="false">16500+100000+80000+170000</f>
        <v>366500</v>
      </c>
      <c r="F18" s="41" t="n">
        <f aca="false">G18-E18</f>
        <v>0</v>
      </c>
      <c r="G18" s="12" t="n">
        <v>366500</v>
      </c>
    </row>
    <row r="19" s="9" customFormat="true" ht="18" hidden="false" customHeight="true" outlineLevel="0" collapsed="false">
      <c r="C19" s="10" t="n">
        <v>7</v>
      </c>
      <c r="D19" s="11" t="s">
        <v>119</v>
      </c>
      <c r="E19" s="52" t="n">
        <f aca="false">150000+16500+150000+50000</f>
        <v>366500</v>
      </c>
      <c r="F19" s="41" t="n">
        <f aca="false">G19-E19</f>
        <v>0</v>
      </c>
      <c r="G19" s="12" t="n">
        <v>366500</v>
      </c>
    </row>
    <row r="20" s="9" customFormat="true" ht="18" hidden="false" customHeight="true" outlineLevel="0" collapsed="false">
      <c r="C20" s="10" t="n">
        <v>8</v>
      </c>
      <c r="D20" s="11" t="s">
        <v>120</v>
      </c>
      <c r="E20" s="52" t="n">
        <f aca="false">100000+16000+250000+500</f>
        <v>366500</v>
      </c>
      <c r="F20" s="41" t="n">
        <f aca="false">G20-E20</f>
        <v>0</v>
      </c>
      <c r="G20" s="12" t="n">
        <v>366500</v>
      </c>
    </row>
    <row r="21" s="9" customFormat="true" ht="18" hidden="false" customHeight="true" outlineLevel="0" collapsed="false">
      <c r="C21" s="10" t="n">
        <v>9</v>
      </c>
      <c r="D21" s="11" t="s">
        <v>121</v>
      </c>
      <c r="E21" s="52" t="n">
        <f aca="false">16500+100000+250000</f>
        <v>366500</v>
      </c>
      <c r="F21" s="41" t="n">
        <f aca="false">G21-E21</f>
        <v>0</v>
      </c>
      <c r="G21" s="12" t="n">
        <v>366500</v>
      </c>
    </row>
    <row r="22" s="9" customFormat="true" ht="18" hidden="false" customHeight="true" outlineLevel="0" collapsed="false">
      <c r="C22" s="10" t="n">
        <v>10</v>
      </c>
      <c r="D22" s="11" t="s">
        <v>122</v>
      </c>
      <c r="E22" s="52" t="n">
        <f aca="false">66500+300000</f>
        <v>366500</v>
      </c>
      <c r="F22" s="41" t="n">
        <f aca="false">G22-E22</f>
        <v>0</v>
      </c>
      <c r="G22" s="12" t="n">
        <v>366500</v>
      </c>
    </row>
    <row r="23" s="9" customFormat="true" ht="18" hidden="false" customHeight="true" outlineLevel="0" collapsed="false">
      <c r="C23" s="10" t="n">
        <v>11</v>
      </c>
      <c r="D23" s="11" t="s">
        <v>123</v>
      </c>
      <c r="E23" s="52" t="n">
        <f aca="false">107000+59500+120000+80000</f>
        <v>366500</v>
      </c>
      <c r="F23" s="41" t="n">
        <f aca="false">G23-E23</f>
        <v>0</v>
      </c>
      <c r="G23" s="12" t="n">
        <v>366500</v>
      </c>
    </row>
    <row r="24" s="9" customFormat="true" ht="18" hidden="false" customHeight="true" outlineLevel="0" collapsed="false">
      <c r="C24" s="10" t="n">
        <v>12</v>
      </c>
      <c r="D24" s="11" t="s">
        <v>124</v>
      </c>
      <c r="E24" s="52" t="n">
        <f aca="false">100000+266500</f>
        <v>366500</v>
      </c>
      <c r="F24" s="41" t="n">
        <f aca="false">G24-E24</f>
        <v>0</v>
      </c>
      <c r="G24" s="12" t="n">
        <v>366500</v>
      </c>
    </row>
    <row r="25" s="9" customFormat="true" ht="18" hidden="false" customHeight="true" outlineLevel="0" collapsed="false">
      <c r="C25" s="10" t="n">
        <v>13</v>
      </c>
      <c r="D25" s="11" t="s">
        <v>125</v>
      </c>
      <c r="E25" s="52" t="n">
        <f aca="false">90000+10000+100000+50500+50000+66000</f>
        <v>366500</v>
      </c>
      <c r="F25" s="41" t="n">
        <f aca="false">G25-E25</f>
        <v>0</v>
      </c>
      <c r="G25" s="12" t="n">
        <v>366500</v>
      </c>
    </row>
    <row r="26" s="9" customFormat="true" ht="18" hidden="false" customHeight="true" outlineLevel="0" collapsed="false">
      <c r="C26" s="10" t="n">
        <v>14</v>
      </c>
      <c r="D26" s="11" t="s">
        <v>126</v>
      </c>
      <c r="E26" s="52" t="n">
        <f aca="false">85000+40000+150000+91500</f>
        <v>366500</v>
      </c>
      <c r="F26" s="41" t="n">
        <f aca="false">G26-E26</f>
        <v>0</v>
      </c>
      <c r="G26" s="12" t="n">
        <v>366500</v>
      </c>
    </row>
    <row r="27" s="9" customFormat="true" ht="18" hidden="false" customHeight="true" outlineLevel="0" collapsed="false">
      <c r="C27" s="10" t="n">
        <v>15</v>
      </c>
      <c r="D27" s="11" t="s">
        <v>127</v>
      </c>
      <c r="E27" s="52" t="n">
        <f aca="false">162000+80000+80000+32500+12000</f>
        <v>366500</v>
      </c>
      <c r="F27" s="41" t="n">
        <f aca="false">G27-E27</f>
        <v>0</v>
      </c>
      <c r="G27" s="12" t="n">
        <v>366500</v>
      </c>
    </row>
    <row r="28" s="9" customFormat="true" ht="18" hidden="false" customHeight="true" outlineLevel="0" collapsed="false">
      <c r="C28" s="42" t="n">
        <v>16</v>
      </c>
      <c r="D28" s="17" t="s">
        <v>128</v>
      </c>
      <c r="E28" s="53" t="n">
        <f aca="false">100000+16500+250000</f>
        <v>366500</v>
      </c>
      <c r="F28" s="45" t="n">
        <f aca="false">G28-E28</f>
        <v>0</v>
      </c>
      <c r="G28" s="18" t="n">
        <v>366500</v>
      </c>
    </row>
    <row r="29" s="9" customFormat="true" ht="18" hidden="false" customHeight="true" outlineLevel="0" collapsed="false">
      <c r="C29" s="20" t="s">
        <v>71</v>
      </c>
      <c r="D29" s="20"/>
      <c r="E29" s="21" t="n">
        <f aca="false">SUM(E13:E28)</f>
        <v>5864000</v>
      </c>
      <c r="F29" s="21" t="n">
        <f aca="false">SUM(F13:F28)</f>
        <v>0</v>
      </c>
      <c r="G29" s="21" t="n">
        <f aca="false">SUM(G13:G28)</f>
        <v>5864000</v>
      </c>
    </row>
    <row r="30" s="9" customFormat="true" ht="18" hidden="false" customHeight="true" outlineLevel="0" collapsed="false">
      <c r="C30" s="22"/>
      <c r="D30" s="22"/>
      <c r="E30" s="23"/>
      <c r="G30" s="32"/>
    </row>
    <row r="31" s="9" customFormat="true" ht="18" hidden="false" customHeight="true" outlineLevel="0" collapsed="false">
      <c r="C31" s="22"/>
      <c r="E31" s="23"/>
      <c r="G31" s="32"/>
    </row>
    <row r="32" s="9" customFormat="true" ht="18" hidden="false" customHeight="true" outlineLevel="0" collapsed="false">
      <c r="C32" s="22"/>
      <c r="E32" s="23"/>
      <c r="G32" s="32"/>
    </row>
    <row r="33" s="9" customFormat="true" ht="18" hidden="false" customHeight="true" outlineLevel="0" collapsed="false">
      <c r="C33" s="22"/>
      <c r="E33" s="23"/>
      <c r="G33" s="32"/>
    </row>
    <row r="34" s="9" customFormat="true" ht="18" hidden="false" customHeight="true" outlineLevel="0" collapsed="false">
      <c r="C34" s="22"/>
      <c r="E34" s="23"/>
      <c r="G34" s="32"/>
    </row>
    <row r="35" s="9" customFormat="true" ht="18" hidden="false" customHeight="true" outlineLevel="0" collapsed="false">
      <c r="C35" s="22"/>
      <c r="E35" s="23"/>
      <c r="G35" s="32"/>
    </row>
    <row r="36" s="9" customFormat="true" ht="18" hidden="false" customHeight="true" outlineLevel="0" collapsed="false">
      <c r="C36" s="22"/>
      <c r="E36" s="23"/>
      <c r="G36" s="32"/>
    </row>
    <row r="37" s="9" customFormat="true" ht="18" hidden="false" customHeight="true" outlineLevel="0" collapsed="false">
      <c r="C37" s="22"/>
      <c r="E37" s="23"/>
      <c r="G37" s="32"/>
    </row>
    <row r="38" s="9" customFormat="true" ht="18" hidden="false" customHeight="true" outlineLevel="0" collapsed="false">
      <c r="C38" s="22"/>
      <c r="E38" s="23"/>
      <c r="G38" s="32"/>
    </row>
    <row r="39" s="9" customFormat="true" ht="18" hidden="false" customHeight="true" outlineLevel="0" collapsed="false">
      <c r="C39" s="22"/>
      <c r="E39" s="23"/>
      <c r="G39" s="32"/>
    </row>
    <row r="40" s="9" customFormat="true" ht="18" hidden="false" customHeight="true" outlineLevel="0" collapsed="false">
      <c r="C40" s="22"/>
      <c r="E40" s="23"/>
      <c r="G40" s="32"/>
    </row>
    <row r="41" s="9" customFormat="true" ht="18" hidden="false" customHeight="true" outlineLevel="0" collapsed="false">
      <c r="C41" s="22"/>
      <c r="E41" s="23"/>
      <c r="G41" s="32"/>
    </row>
    <row r="42" s="9" customFormat="true" ht="18" hidden="false" customHeight="true" outlineLevel="0" collapsed="false">
      <c r="C42" s="22"/>
      <c r="E42" s="23"/>
      <c r="G42" s="32"/>
    </row>
    <row r="43" s="9" customFormat="true" ht="18" hidden="false" customHeight="true" outlineLevel="0" collapsed="false">
      <c r="C43" s="22"/>
      <c r="E43" s="23"/>
      <c r="G43" s="32"/>
    </row>
    <row r="44" s="9" customFormat="true" ht="18" hidden="false" customHeight="true" outlineLevel="0" collapsed="false">
      <c r="C44" s="22"/>
      <c r="E44" s="23"/>
      <c r="G44" s="32"/>
    </row>
    <row r="45" s="9" customFormat="true" ht="18" hidden="false" customHeight="true" outlineLevel="0" collapsed="false">
      <c r="C45" s="22"/>
      <c r="E45" s="23"/>
      <c r="G45" s="32"/>
    </row>
    <row r="46" s="9" customFormat="true" ht="18" hidden="false" customHeight="true" outlineLevel="0" collapsed="false">
      <c r="C46" s="22"/>
      <c r="E46" s="23"/>
      <c r="G46" s="32"/>
    </row>
    <row r="47" s="9" customFormat="true" ht="18" hidden="false" customHeight="true" outlineLevel="0" collapsed="false">
      <c r="C47" s="22"/>
      <c r="E47" s="23"/>
      <c r="G47" s="32"/>
    </row>
    <row r="48" s="9" customFormat="true" ht="18" hidden="false" customHeight="true" outlineLevel="0" collapsed="false">
      <c r="C48" s="22"/>
      <c r="E48" s="23"/>
      <c r="G48" s="32"/>
    </row>
    <row r="49" s="9" customFormat="true" ht="18" hidden="false" customHeight="true" outlineLevel="0" collapsed="false">
      <c r="E49" s="23"/>
      <c r="G49" s="32"/>
    </row>
    <row r="50" s="9" customFormat="true" ht="18" hidden="false" customHeight="true" outlineLevel="0" collapsed="false">
      <c r="E50" s="23"/>
      <c r="G50" s="32"/>
    </row>
    <row r="51" s="9" customFormat="true" ht="18" hidden="false" customHeight="true" outlineLevel="0" collapsed="false">
      <c r="E51" s="23"/>
      <c r="G51" s="32"/>
    </row>
    <row r="52" s="9" customFormat="true" ht="18" hidden="false" customHeight="true" outlineLevel="0" collapsed="false">
      <c r="E52" s="23"/>
      <c r="G52" s="32"/>
    </row>
    <row r="53" s="9" customFormat="true" ht="18" hidden="false" customHeight="true" outlineLevel="0" collapsed="false">
      <c r="E53" s="23"/>
      <c r="G53" s="32"/>
    </row>
    <row r="54" s="9" customFormat="true" ht="18" hidden="false" customHeight="true" outlineLevel="0" collapsed="false">
      <c r="E54" s="23"/>
      <c r="G54" s="32"/>
    </row>
    <row r="55" s="9" customFormat="true" ht="18" hidden="false" customHeight="true" outlineLevel="0" collapsed="false">
      <c r="E55" s="23"/>
      <c r="G55" s="32"/>
    </row>
    <row r="56" s="9" customFormat="true" ht="18" hidden="false" customHeight="true" outlineLevel="0" collapsed="false">
      <c r="E56" s="23"/>
      <c r="G56" s="32"/>
    </row>
    <row r="57" s="9" customFormat="true" ht="18" hidden="false" customHeight="true" outlineLevel="0" collapsed="false">
      <c r="E57" s="23"/>
      <c r="G57" s="32"/>
    </row>
    <row r="58" s="9" customFormat="true" ht="18" hidden="false" customHeight="true" outlineLevel="0" collapsed="false">
      <c r="E58" s="23"/>
      <c r="G58" s="32"/>
    </row>
    <row r="59" s="9" customFormat="true" ht="18" hidden="false" customHeight="true" outlineLevel="0" collapsed="false">
      <c r="E59" s="23"/>
      <c r="G59" s="32"/>
    </row>
    <row r="60" s="9" customFormat="true" ht="18" hidden="false" customHeight="true" outlineLevel="0" collapsed="false">
      <c r="E60" s="23"/>
      <c r="G60" s="32"/>
    </row>
    <row r="61" s="9" customFormat="true" ht="18" hidden="false" customHeight="true" outlineLevel="0" collapsed="false">
      <c r="E61" s="23"/>
      <c r="G61" s="32"/>
    </row>
    <row r="62" s="9" customFormat="true" ht="18" hidden="false" customHeight="true" outlineLevel="0" collapsed="false">
      <c r="E62" s="23"/>
      <c r="G62" s="32"/>
    </row>
    <row r="63" s="9" customFormat="true" ht="18" hidden="false" customHeight="true" outlineLevel="0" collapsed="false">
      <c r="E63" s="23"/>
      <c r="G63" s="32"/>
    </row>
    <row r="64" s="9" customFormat="true" ht="18" hidden="false" customHeight="true" outlineLevel="0" collapsed="false">
      <c r="E64" s="23"/>
      <c r="G64" s="32"/>
    </row>
    <row r="65" s="9" customFormat="true" ht="18" hidden="false" customHeight="true" outlineLevel="0" collapsed="false">
      <c r="E65" s="23"/>
      <c r="G65" s="32"/>
    </row>
    <row r="66" s="9" customFormat="true" ht="18" hidden="false" customHeight="true" outlineLevel="0" collapsed="false">
      <c r="E66" s="23"/>
      <c r="G66" s="32"/>
    </row>
    <row r="67" s="9" customFormat="true" ht="18" hidden="false" customHeight="true" outlineLevel="0" collapsed="false">
      <c r="E67" s="23"/>
      <c r="G67" s="32"/>
    </row>
    <row r="68" s="9" customFormat="true" ht="18" hidden="false" customHeight="true" outlineLevel="0" collapsed="false">
      <c r="E68" s="23"/>
      <c r="G68" s="32"/>
    </row>
    <row r="69" s="9" customFormat="true" ht="18" hidden="false" customHeight="true" outlineLevel="0" collapsed="false">
      <c r="E69" s="23"/>
      <c r="G69" s="32"/>
    </row>
    <row r="70" s="9" customFormat="true" ht="18" hidden="false" customHeight="true" outlineLevel="0" collapsed="false">
      <c r="E70" s="23"/>
      <c r="G70" s="32"/>
    </row>
    <row r="71" s="9" customFormat="true" ht="18" hidden="false" customHeight="true" outlineLevel="0" collapsed="false">
      <c r="E71" s="23"/>
      <c r="G71" s="32"/>
    </row>
    <row r="72" s="9" customFormat="true" ht="18" hidden="false" customHeight="true" outlineLevel="0" collapsed="false">
      <c r="E72" s="23"/>
      <c r="G72" s="32"/>
    </row>
    <row r="73" s="9" customFormat="true" ht="18" hidden="false" customHeight="true" outlineLevel="0" collapsed="false">
      <c r="E73" s="23"/>
      <c r="G73" s="32"/>
    </row>
    <row r="74" s="9" customFormat="true" ht="18" hidden="false" customHeight="true" outlineLevel="0" collapsed="false">
      <c r="E74" s="23"/>
      <c r="G74" s="32"/>
    </row>
    <row r="75" s="9" customFormat="true" ht="18" hidden="false" customHeight="true" outlineLevel="0" collapsed="false">
      <c r="E75" s="23"/>
      <c r="G75" s="32"/>
    </row>
    <row r="76" s="9" customFormat="true" ht="18" hidden="false" customHeight="true" outlineLevel="0" collapsed="false">
      <c r="E76" s="23"/>
      <c r="G76" s="32"/>
    </row>
    <row r="77" s="9" customFormat="true" ht="18" hidden="false" customHeight="true" outlineLevel="0" collapsed="false">
      <c r="E77" s="23"/>
      <c r="G77" s="32"/>
    </row>
    <row r="78" s="9" customFormat="true" ht="18" hidden="false" customHeight="true" outlineLevel="0" collapsed="false">
      <c r="E78" s="23"/>
      <c r="G78" s="32"/>
    </row>
    <row r="79" s="9" customFormat="true" ht="18" hidden="false" customHeight="true" outlineLevel="0" collapsed="false">
      <c r="E79" s="23"/>
      <c r="G79" s="32"/>
    </row>
    <row r="80" s="9" customFormat="true" ht="18" hidden="false" customHeight="true" outlineLevel="0" collapsed="false">
      <c r="E80" s="23"/>
      <c r="G80" s="32"/>
    </row>
    <row r="81" s="9" customFormat="true" ht="18" hidden="false" customHeight="true" outlineLevel="0" collapsed="false">
      <c r="E81" s="23"/>
      <c r="G81" s="32"/>
    </row>
    <row r="82" s="9" customFormat="true" ht="18" hidden="false" customHeight="true" outlineLevel="0" collapsed="false">
      <c r="E82" s="23"/>
      <c r="G82" s="32"/>
    </row>
    <row r="83" s="9" customFormat="true" ht="18" hidden="false" customHeight="true" outlineLevel="0" collapsed="false">
      <c r="E83" s="23"/>
      <c r="G83" s="32"/>
    </row>
    <row r="84" s="9" customFormat="true" ht="18" hidden="false" customHeight="true" outlineLevel="0" collapsed="false">
      <c r="E84" s="23"/>
      <c r="G84" s="32"/>
    </row>
    <row r="85" s="9" customFormat="true" ht="18" hidden="false" customHeight="true" outlineLevel="0" collapsed="false">
      <c r="E85" s="23"/>
      <c r="G85" s="32"/>
    </row>
    <row r="86" s="9" customFormat="true" ht="18" hidden="false" customHeight="true" outlineLevel="0" collapsed="false">
      <c r="E86" s="23"/>
      <c r="G86" s="32"/>
    </row>
    <row r="87" s="9" customFormat="true" ht="18" hidden="false" customHeight="true" outlineLevel="0" collapsed="false">
      <c r="E87" s="23"/>
      <c r="G87" s="32"/>
    </row>
    <row r="88" s="9" customFormat="true" ht="18" hidden="false" customHeight="true" outlineLevel="0" collapsed="false">
      <c r="E88" s="23"/>
      <c r="G88" s="32"/>
    </row>
    <row r="89" s="9" customFormat="true" ht="18" hidden="false" customHeight="true" outlineLevel="0" collapsed="false">
      <c r="E89" s="23"/>
      <c r="G89" s="32"/>
    </row>
    <row r="90" s="9" customFormat="true" ht="18" hidden="false" customHeight="true" outlineLevel="0" collapsed="false">
      <c r="E90" s="23"/>
      <c r="G90" s="32"/>
    </row>
    <row r="91" s="9" customFormat="true" ht="18" hidden="false" customHeight="true" outlineLevel="0" collapsed="false">
      <c r="E91" s="23"/>
      <c r="G91" s="32"/>
    </row>
    <row r="92" s="9" customFormat="true" ht="18" hidden="false" customHeight="true" outlineLevel="0" collapsed="false">
      <c r="E92" s="23"/>
      <c r="G92" s="32"/>
    </row>
    <row r="93" s="9" customFormat="true" ht="18" hidden="false" customHeight="true" outlineLevel="0" collapsed="false">
      <c r="E93" s="23"/>
      <c r="G93" s="32"/>
    </row>
    <row r="94" s="9" customFormat="true" ht="18" hidden="false" customHeight="true" outlineLevel="0" collapsed="false">
      <c r="E94" s="23"/>
      <c r="G94" s="32"/>
    </row>
    <row r="95" s="9" customFormat="true" ht="18" hidden="false" customHeight="true" outlineLevel="0" collapsed="false">
      <c r="E95" s="23"/>
      <c r="G95" s="32"/>
    </row>
    <row r="96" s="9" customFormat="true" ht="18" hidden="false" customHeight="true" outlineLevel="0" collapsed="false">
      <c r="E96" s="23"/>
      <c r="G96" s="32"/>
    </row>
    <row r="97" s="9" customFormat="true" ht="18" hidden="false" customHeight="true" outlineLevel="0" collapsed="false">
      <c r="E97" s="23"/>
      <c r="G97" s="32"/>
    </row>
    <row r="98" s="9" customFormat="true" ht="18" hidden="false" customHeight="true" outlineLevel="0" collapsed="false">
      <c r="E98" s="23"/>
      <c r="G98" s="32"/>
    </row>
    <row r="99" s="9" customFormat="true" ht="18" hidden="false" customHeight="true" outlineLevel="0" collapsed="false">
      <c r="E99" s="23"/>
      <c r="G99" s="32"/>
    </row>
    <row r="100" s="9" customFormat="true" ht="18" hidden="false" customHeight="true" outlineLevel="0" collapsed="false">
      <c r="E100" s="23"/>
      <c r="G100" s="32"/>
    </row>
    <row r="101" s="9" customFormat="true" ht="18" hidden="false" customHeight="true" outlineLevel="0" collapsed="false">
      <c r="E101" s="23"/>
      <c r="G101" s="32"/>
    </row>
    <row r="102" s="9" customFormat="true" ht="18" hidden="false" customHeight="true" outlineLevel="0" collapsed="false">
      <c r="E102" s="23"/>
      <c r="G102" s="32"/>
    </row>
    <row r="103" s="9" customFormat="true" ht="18" hidden="false" customHeight="true" outlineLevel="0" collapsed="false">
      <c r="E103" s="23"/>
      <c r="G103" s="32"/>
    </row>
    <row r="104" s="9" customFormat="true" ht="18" hidden="false" customHeight="true" outlineLevel="0" collapsed="false">
      <c r="E104" s="23"/>
      <c r="G104" s="32"/>
    </row>
    <row r="105" s="9" customFormat="true" ht="18" hidden="false" customHeight="true" outlineLevel="0" collapsed="false">
      <c r="E105" s="23"/>
      <c r="G105" s="32"/>
    </row>
    <row r="106" s="9" customFormat="true" ht="18" hidden="false" customHeight="true" outlineLevel="0" collapsed="false">
      <c r="E106" s="23"/>
      <c r="G106" s="32"/>
    </row>
    <row r="107" s="9" customFormat="true" ht="18" hidden="false" customHeight="true" outlineLevel="0" collapsed="false">
      <c r="E107" s="23"/>
      <c r="G107" s="32"/>
    </row>
    <row r="108" s="9" customFormat="true" ht="18" hidden="false" customHeight="true" outlineLevel="0" collapsed="false">
      <c r="E108" s="23"/>
      <c r="G108" s="32"/>
    </row>
    <row r="109" s="9" customFormat="true" ht="18" hidden="false" customHeight="true" outlineLevel="0" collapsed="false">
      <c r="E109" s="23"/>
      <c r="G109" s="32"/>
    </row>
    <row r="110" s="9" customFormat="true" ht="18" hidden="false" customHeight="true" outlineLevel="0" collapsed="false">
      <c r="E110" s="23"/>
      <c r="G110" s="32"/>
    </row>
    <row r="111" s="9" customFormat="true" ht="18" hidden="false" customHeight="true" outlineLevel="0" collapsed="false">
      <c r="E111" s="23"/>
      <c r="G111" s="32"/>
    </row>
    <row r="112" s="9" customFormat="true" ht="18" hidden="false" customHeight="true" outlineLevel="0" collapsed="false">
      <c r="E112" s="23"/>
      <c r="G112" s="32"/>
    </row>
    <row r="113" s="9" customFormat="true" ht="18" hidden="false" customHeight="true" outlineLevel="0" collapsed="false">
      <c r="E113" s="23"/>
      <c r="G113" s="32"/>
    </row>
    <row r="114" s="9" customFormat="true" ht="18" hidden="false" customHeight="true" outlineLevel="0" collapsed="false">
      <c r="E114" s="23"/>
      <c r="G114" s="32"/>
    </row>
    <row r="115" s="9" customFormat="true" ht="18" hidden="false" customHeight="true" outlineLevel="0" collapsed="false">
      <c r="E115" s="23"/>
      <c r="G115" s="32"/>
    </row>
    <row r="116" s="9" customFormat="true" ht="18" hidden="false" customHeight="true" outlineLevel="0" collapsed="false">
      <c r="E116" s="23"/>
      <c r="G116" s="32"/>
    </row>
    <row r="117" s="9" customFormat="true" ht="18" hidden="false" customHeight="true" outlineLevel="0" collapsed="false">
      <c r="E117" s="23"/>
      <c r="G117" s="32"/>
    </row>
    <row r="118" s="9" customFormat="true" ht="18" hidden="false" customHeight="true" outlineLevel="0" collapsed="false">
      <c r="E118" s="23"/>
      <c r="G118" s="32"/>
    </row>
    <row r="119" s="9" customFormat="true" ht="18" hidden="false" customHeight="true" outlineLevel="0" collapsed="false">
      <c r="E119" s="23"/>
      <c r="G119" s="32"/>
    </row>
    <row r="120" s="9" customFormat="true" ht="18" hidden="false" customHeight="true" outlineLevel="0" collapsed="false">
      <c r="E120" s="23"/>
      <c r="G120" s="32"/>
    </row>
    <row r="121" s="9" customFormat="true" ht="18" hidden="false" customHeight="true" outlineLevel="0" collapsed="false">
      <c r="E121" s="23"/>
      <c r="G121" s="32"/>
    </row>
    <row r="122" s="9" customFormat="true" ht="18" hidden="false" customHeight="true" outlineLevel="0" collapsed="false">
      <c r="E122" s="23"/>
      <c r="G122" s="32"/>
    </row>
    <row r="123" s="9" customFormat="true" ht="18" hidden="false" customHeight="true" outlineLevel="0" collapsed="false">
      <c r="E123" s="23"/>
      <c r="G123" s="32"/>
    </row>
    <row r="124" s="9" customFormat="true" ht="18" hidden="false" customHeight="true" outlineLevel="0" collapsed="false">
      <c r="E124" s="23"/>
      <c r="G124" s="32"/>
    </row>
    <row r="125" s="9" customFormat="true" ht="18" hidden="false" customHeight="true" outlineLevel="0" collapsed="false">
      <c r="E125" s="23"/>
      <c r="G125" s="32"/>
    </row>
    <row r="126" s="9" customFormat="true" ht="18" hidden="false" customHeight="true" outlineLevel="0" collapsed="false">
      <c r="E126" s="23"/>
      <c r="G126" s="32"/>
    </row>
    <row r="127" s="9" customFormat="true" ht="18" hidden="false" customHeight="true" outlineLevel="0" collapsed="false">
      <c r="E127" s="23"/>
      <c r="G127" s="32"/>
    </row>
    <row r="128" s="9" customFormat="true" ht="18" hidden="false" customHeight="true" outlineLevel="0" collapsed="false">
      <c r="E128" s="23"/>
      <c r="G128" s="32"/>
    </row>
    <row r="129" s="9" customFormat="true" ht="18" hidden="false" customHeight="true" outlineLevel="0" collapsed="false">
      <c r="E129" s="23"/>
      <c r="G129" s="32"/>
    </row>
    <row r="130" s="9" customFormat="true" ht="18" hidden="false" customHeight="true" outlineLevel="0" collapsed="false">
      <c r="E130" s="23"/>
      <c r="G130" s="32"/>
    </row>
    <row r="131" s="9" customFormat="true" ht="18" hidden="false" customHeight="true" outlineLevel="0" collapsed="false">
      <c r="E131" s="23"/>
      <c r="G131" s="32"/>
    </row>
    <row r="132" s="9" customFormat="true" ht="18" hidden="false" customHeight="true" outlineLevel="0" collapsed="false">
      <c r="E132" s="23"/>
      <c r="G132" s="32"/>
    </row>
    <row r="133" s="9" customFormat="true" ht="18" hidden="false" customHeight="true" outlineLevel="0" collapsed="false">
      <c r="E133" s="23"/>
      <c r="G133" s="32"/>
    </row>
    <row r="134" s="9" customFormat="true" ht="18" hidden="false" customHeight="true" outlineLevel="0" collapsed="false">
      <c r="E134" s="23"/>
      <c r="G134" s="32"/>
    </row>
    <row r="135" s="9" customFormat="true" ht="18" hidden="false" customHeight="true" outlineLevel="0" collapsed="false">
      <c r="E135" s="23"/>
      <c r="G135" s="32"/>
    </row>
    <row r="136" s="9" customFormat="true" ht="18" hidden="false" customHeight="true" outlineLevel="0" collapsed="false">
      <c r="E136" s="23"/>
      <c r="G136" s="32"/>
    </row>
    <row r="137" s="9" customFormat="true" ht="18" hidden="false" customHeight="true" outlineLevel="0" collapsed="false">
      <c r="E137" s="23"/>
      <c r="G137" s="32"/>
    </row>
    <row r="138" s="9" customFormat="true" ht="18" hidden="false" customHeight="true" outlineLevel="0" collapsed="false">
      <c r="E138" s="23"/>
      <c r="G138" s="32"/>
    </row>
    <row r="139" s="9" customFormat="true" ht="18" hidden="false" customHeight="true" outlineLevel="0" collapsed="false">
      <c r="E139" s="23"/>
      <c r="G139" s="32"/>
    </row>
    <row r="140" s="9" customFormat="true" ht="18" hidden="false" customHeight="true" outlineLevel="0" collapsed="false">
      <c r="E140" s="23"/>
      <c r="G140" s="32"/>
    </row>
    <row r="141" s="9" customFormat="true" ht="18" hidden="false" customHeight="true" outlineLevel="0" collapsed="false">
      <c r="E141" s="23"/>
      <c r="G141" s="32"/>
    </row>
    <row r="142" s="9" customFormat="true" ht="18" hidden="false" customHeight="true" outlineLevel="0" collapsed="false">
      <c r="E142" s="23"/>
      <c r="G142" s="32"/>
    </row>
    <row r="143" s="9" customFormat="true" ht="18" hidden="false" customHeight="true" outlineLevel="0" collapsed="false">
      <c r="E143" s="23"/>
      <c r="G143" s="32"/>
    </row>
    <row r="144" s="9" customFormat="true" ht="18" hidden="false" customHeight="true" outlineLevel="0" collapsed="false">
      <c r="E144" s="23"/>
      <c r="G144" s="32"/>
    </row>
    <row r="145" s="9" customFormat="true" ht="18" hidden="false" customHeight="true" outlineLevel="0" collapsed="false">
      <c r="E145" s="23"/>
      <c r="G145" s="32"/>
    </row>
    <row r="146" s="9" customFormat="true" ht="18" hidden="false" customHeight="true" outlineLevel="0" collapsed="false">
      <c r="E146" s="23"/>
      <c r="G146" s="32"/>
    </row>
    <row r="147" s="9" customFormat="true" ht="18" hidden="false" customHeight="true" outlineLevel="0" collapsed="false">
      <c r="E147" s="23"/>
      <c r="G147" s="32"/>
    </row>
    <row r="148" s="9" customFormat="true" ht="18" hidden="false" customHeight="true" outlineLevel="0" collapsed="false">
      <c r="E148" s="23"/>
      <c r="G148" s="32"/>
    </row>
    <row r="149" s="9" customFormat="true" ht="18" hidden="false" customHeight="true" outlineLevel="0" collapsed="false">
      <c r="E149" s="23"/>
      <c r="G149" s="32"/>
    </row>
    <row r="150" s="9" customFormat="true" ht="18" hidden="false" customHeight="true" outlineLevel="0" collapsed="false">
      <c r="E150" s="23"/>
      <c r="G150" s="32"/>
    </row>
    <row r="151" s="9" customFormat="true" ht="18" hidden="false" customHeight="true" outlineLevel="0" collapsed="false">
      <c r="E151" s="23"/>
      <c r="G151" s="32"/>
    </row>
    <row r="152" s="9" customFormat="true" ht="18" hidden="false" customHeight="true" outlineLevel="0" collapsed="false">
      <c r="E152" s="23"/>
      <c r="G152" s="32"/>
    </row>
    <row r="153" s="9" customFormat="true" ht="18" hidden="false" customHeight="true" outlineLevel="0" collapsed="false">
      <c r="E153" s="23"/>
      <c r="G153" s="32"/>
    </row>
    <row r="154" s="9" customFormat="true" ht="18" hidden="false" customHeight="true" outlineLevel="0" collapsed="false">
      <c r="E154" s="23"/>
      <c r="G154" s="32"/>
    </row>
    <row r="155" s="9" customFormat="true" ht="18" hidden="false" customHeight="true" outlineLevel="0" collapsed="false">
      <c r="E155" s="23"/>
      <c r="G155" s="32"/>
    </row>
    <row r="156" s="9" customFormat="true" ht="18" hidden="false" customHeight="true" outlineLevel="0" collapsed="false">
      <c r="E156" s="23"/>
      <c r="G156" s="32"/>
    </row>
    <row r="157" s="9" customFormat="true" ht="18" hidden="false" customHeight="true" outlineLevel="0" collapsed="false">
      <c r="E157" s="23"/>
      <c r="G157" s="32"/>
    </row>
    <row r="158" s="9" customFormat="true" ht="18" hidden="false" customHeight="true" outlineLevel="0" collapsed="false">
      <c r="E158" s="23"/>
      <c r="G158" s="32"/>
    </row>
    <row r="159" s="9" customFormat="true" ht="18" hidden="false" customHeight="true" outlineLevel="0" collapsed="false">
      <c r="E159" s="23"/>
      <c r="G159" s="32"/>
    </row>
    <row r="160" s="9" customFormat="true" ht="18" hidden="false" customHeight="true" outlineLevel="0" collapsed="false">
      <c r="E160" s="23"/>
      <c r="G160" s="32"/>
    </row>
    <row r="161" s="9" customFormat="true" ht="18" hidden="false" customHeight="true" outlineLevel="0" collapsed="false">
      <c r="E161" s="23"/>
      <c r="G161" s="32"/>
    </row>
    <row r="162" s="9" customFormat="true" ht="18" hidden="false" customHeight="true" outlineLevel="0" collapsed="false">
      <c r="E162" s="23"/>
      <c r="G162" s="32"/>
    </row>
    <row r="163" s="9" customFormat="true" ht="18" hidden="false" customHeight="true" outlineLevel="0" collapsed="false">
      <c r="E163" s="23"/>
      <c r="G163" s="32"/>
    </row>
    <row r="164" s="9" customFormat="true" ht="18" hidden="false" customHeight="true" outlineLevel="0" collapsed="false">
      <c r="E164" s="23"/>
      <c r="G164" s="32"/>
    </row>
    <row r="165" s="9" customFormat="true" ht="18" hidden="false" customHeight="true" outlineLevel="0" collapsed="false">
      <c r="E165" s="23"/>
      <c r="G165" s="32"/>
    </row>
    <row r="166" s="9" customFormat="true" ht="18" hidden="false" customHeight="true" outlineLevel="0" collapsed="false">
      <c r="E166" s="23"/>
      <c r="G166" s="32"/>
    </row>
    <row r="167" s="9" customFormat="true" ht="18" hidden="false" customHeight="true" outlineLevel="0" collapsed="false">
      <c r="E167" s="23"/>
      <c r="G167" s="32"/>
    </row>
    <row r="168" s="9" customFormat="true" ht="18" hidden="false" customHeight="true" outlineLevel="0" collapsed="false">
      <c r="E168" s="23"/>
      <c r="G168" s="32"/>
    </row>
    <row r="169" s="9" customFormat="true" ht="18" hidden="false" customHeight="true" outlineLevel="0" collapsed="false">
      <c r="E169" s="23"/>
      <c r="G169" s="32"/>
    </row>
    <row r="170" s="9" customFormat="true" ht="18" hidden="false" customHeight="true" outlineLevel="0" collapsed="false">
      <c r="E170" s="23"/>
      <c r="G170" s="32"/>
    </row>
    <row r="171" s="9" customFormat="true" ht="18" hidden="false" customHeight="true" outlineLevel="0" collapsed="false">
      <c r="E171" s="23"/>
      <c r="G171" s="32"/>
    </row>
    <row r="172" s="9" customFormat="true" ht="18" hidden="false" customHeight="true" outlineLevel="0" collapsed="false">
      <c r="E172" s="23"/>
      <c r="G172" s="32"/>
    </row>
    <row r="173" s="9" customFormat="true" ht="18" hidden="false" customHeight="true" outlineLevel="0" collapsed="false">
      <c r="E173" s="23"/>
      <c r="G173" s="32"/>
    </row>
    <row r="174" s="9" customFormat="true" ht="18" hidden="false" customHeight="true" outlineLevel="0" collapsed="false">
      <c r="E174" s="23"/>
      <c r="G174" s="32"/>
    </row>
    <row r="175" s="9" customFormat="true" ht="18" hidden="false" customHeight="true" outlineLevel="0" collapsed="false">
      <c r="E175" s="23"/>
      <c r="G175" s="32"/>
    </row>
    <row r="176" s="9" customFormat="true" ht="18" hidden="false" customHeight="true" outlineLevel="0" collapsed="false">
      <c r="E176" s="23"/>
      <c r="G176" s="32"/>
    </row>
    <row r="177" s="9" customFormat="true" ht="18" hidden="false" customHeight="true" outlineLevel="0" collapsed="false">
      <c r="E177" s="23"/>
      <c r="G177" s="32"/>
    </row>
    <row r="178" s="9" customFormat="true" ht="18" hidden="false" customHeight="true" outlineLevel="0" collapsed="false">
      <c r="E178" s="23"/>
      <c r="G178" s="32"/>
    </row>
    <row r="179" s="9" customFormat="true" ht="18" hidden="false" customHeight="true" outlineLevel="0" collapsed="false">
      <c r="E179" s="23"/>
      <c r="G179" s="32"/>
    </row>
    <row r="180" s="9" customFormat="true" ht="18" hidden="false" customHeight="true" outlineLevel="0" collapsed="false">
      <c r="E180" s="23"/>
      <c r="G180" s="32"/>
    </row>
    <row r="181" s="9" customFormat="true" ht="18" hidden="false" customHeight="true" outlineLevel="0" collapsed="false">
      <c r="E181" s="23"/>
      <c r="G181" s="32"/>
    </row>
    <row r="182" s="9" customFormat="true" ht="18" hidden="false" customHeight="true" outlineLevel="0" collapsed="false">
      <c r="E182" s="23"/>
      <c r="G182" s="32"/>
    </row>
    <row r="183" s="9" customFormat="true" ht="18" hidden="false" customHeight="true" outlineLevel="0" collapsed="false">
      <c r="E183" s="23"/>
      <c r="G183" s="32"/>
    </row>
    <row r="184" s="9" customFormat="true" ht="18" hidden="false" customHeight="true" outlineLevel="0" collapsed="false">
      <c r="E184" s="23"/>
      <c r="G184" s="32"/>
    </row>
    <row r="185" s="9" customFormat="true" ht="18" hidden="false" customHeight="true" outlineLevel="0" collapsed="false">
      <c r="E185" s="23"/>
      <c r="G185" s="32"/>
    </row>
    <row r="186" s="9" customFormat="true" ht="18" hidden="false" customHeight="true" outlineLevel="0" collapsed="false">
      <c r="E186" s="23"/>
      <c r="G186" s="32"/>
    </row>
    <row r="187" s="9" customFormat="true" ht="18" hidden="false" customHeight="true" outlineLevel="0" collapsed="false">
      <c r="E187" s="23"/>
      <c r="G187" s="32"/>
    </row>
    <row r="188" s="9" customFormat="true" ht="18" hidden="false" customHeight="true" outlineLevel="0" collapsed="false">
      <c r="E188" s="23"/>
      <c r="G188" s="32"/>
    </row>
    <row r="189" s="9" customFormat="true" ht="18" hidden="false" customHeight="true" outlineLevel="0" collapsed="false">
      <c r="E189" s="23"/>
      <c r="G189" s="32"/>
    </row>
    <row r="190" s="9" customFormat="true" ht="18" hidden="false" customHeight="true" outlineLevel="0" collapsed="false">
      <c r="E190" s="23"/>
      <c r="G190" s="32"/>
    </row>
    <row r="191" s="9" customFormat="true" ht="18" hidden="false" customHeight="true" outlineLevel="0" collapsed="false">
      <c r="E191" s="23"/>
      <c r="G191" s="32"/>
    </row>
    <row r="192" s="9" customFormat="true" ht="18" hidden="false" customHeight="true" outlineLevel="0" collapsed="false">
      <c r="E192" s="23"/>
      <c r="G192" s="32"/>
    </row>
    <row r="193" s="9" customFormat="true" ht="18" hidden="false" customHeight="true" outlineLevel="0" collapsed="false">
      <c r="E193" s="23"/>
      <c r="G193" s="32"/>
    </row>
    <row r="194" s="9" customFormat="true" ht="18" hidden="false" customHeight="true" outlineLevel="0" collapsed="false">
      <c r="E194" s="23"/>
      <c r="G194" s="32"/>
    </row>
    <row r="195" s="9" customFormat="true" ht="18" hidden="false" customHeight="true" outlineLevel="0" collapsed="false">
      <c r="E195" s="23"/>
      <c r="G195" s="32"/>
    </row>
    <row r="196" s="9" customFormat="true" ht="18" hidden="false" customHeight="true" outlineLevel="0" collapsed="false">
      <c r="E196" s="23"/>
      <c r="G196" s="32"/>
    </row>
    <row r="197" s="9" customFormat="true" ht="18" hidden="false" customHeight="true" outlineLevel="0" collapsed="false">
      <c r="E197" s="23"/>
      <c r="G197" s="32"/>
    </row>
    <row r="198" s="9" customFormat="true" ht="18" hidden="false" customHeight="true" outlineLevel="0" collapsed="false">
      <c r="E198" s="23"/>
      <c r="G198" s="32"/>
    </row>
    <row r="199" s="9" customFormat="true" ht="18" hidden="false" customHeight="true" outlineLevel="0" collapsed="false">
      <c r="E199" s="23"/>
      <c r="G199" s="32"/>
    </row>
    <row r="200" s="9" customFormat="true" ht="18" hidden="false" customHeight="true" outlineLevel="0" collapsed="false">
      <c r="E200" s="23"/>
      <c r="G200" s="32"/>
    </row>
    <row r="201" s="9" customFormat="true" ht="18" hidden="false" customHeight="true" outlineLevel="0" collapsed="false">
      <c r="E201" s="23"/>
      <c r="G201" s="32"/>
    </row>
    <row r="202" s="9" customFormat="true" ht="18" hidden="false" customHeight="true" outlineLevel="0" collapsed="false">
      <c r="E202" s="23"/>
      <c r="G202" s="32"/>
    </row>
    <row r="203" s="9" customFormat="true" ht="18" hidden="false" customHeight="true" outlineLevel="0" collapsed="false">
      <c r="E203" s="23"/>
      <c r="G203" s="32"/>
    </row>
    <row r="204" s="9" customFormat="true" ht="18" hidden="false" customHeight="true" outlineLevel="0" collapsed="false">
      <c r="E204" s="23"/>
      <c r="G204" s="32"/>
    </row>
    <row r="205" s="9" customFormat="true" ht="18" hidden="false" customHeight="true" outlineLevel="0" collapsed="false">
      <c r="E205" s="23"/>
      <c r="G205" s="32"/>
    </row>
    <row r="206" s="9" customFormat="true" ht="18" hidden="false" customHeight="true" outlineLevel="0" collapsed="false">
      <c r="E206" s="23"/>
      <c r="G206" s="32"/>
    </row>
    <row r="207" s="9" customFormat="true" ht="18" hidden="false" customHeight="true" outlineLevel="0" collapsed="false">
      <c r="E207" s="23"/>
      <c r="G207" s="32"/>
    </row>
    <row r="208" s="9" customFormat="true" ht="18" hidden="false" customHeight="true" outlineLevel="0" collapsed="false">
      <c r="E208" s="23"/>
      <c r="G208" s="32"/>
    </row>
    <row r="209" s="9" customFormat="true" ht="18" hidden="false" customHeight="true" outlineLevel="0" collapsed="false">
      <c r="E209" s="23"/>
      <c r="G209" s="32"/>
    </row>
    <row r="210" s="9" customFormat="true" ht="18" hidden="false" customHeight="true" outlineLevel="0" collapsed="false">
      <c r="E210" s="23"/>
      <c r="G210" s="32"/>
    </row>
    <row r="211" s="9" customFormat="true" ht="18" hidden="false" customHeight="true" outlineLevel="0" collapsed="false">
      <c r="E211" s="23"/>
      <c r="G211" s="32"/>
    </row>
    <row r="212" s="9" customFormat="true" ht="18" hidden="false" customHeight="true" outlineLevel="0" collapsed="false">
      <c r="E212" s="23"/>
      <c r="G212" s="32"/>
    </row>
    <row r="213" s="9" customFormat="true" ht="18" hidden="false" customHeight="true" outlineLevel="0" collapsed="false">
      <c r="E213" s="23"/>
      <c r="G213" s="32"/>
    </row>
    <row r="214" s="9" customFormat="true" ht="18" hidden="false" customHeight="true" outlineLevel="0" collapsed="false">
      <c r="E214" s="23"/>
      <c r="G214" s="32"/>
    </row>
    <row r="215" s="9" customFormat="true" ht="18" hidden="false" customHeight="true" outlineLevel="0" collapsed="false">
      <c r="E215" s="23"/>
      <c r="G215" s="32"/>
    </row>
    <row r="216" s="9" customFormat="true" ht="18" hidden="false" customHeight="true" outlineLevel="0" collapsed="false">
      <c r="E216" s="23"/>
      <c r="G216" s="32"/>
    </row>
    <row r="217" s="9" customFormat="true" ht="18" hidden="false" customHeight="true" outlineLevel="0" collapsed="false">
      <c r="E217" s="23"/>
      <c r="G217" s="32"/>
    </row>
    <row r="218" s="9" customFormat="true" ht="18" hidden="false" customHeight="true" outlineLevel="0" collapsed="false">
      <c r="E218" s="23"/>
      <c r="G218" s="32"/>
    </row>
    <row r="219" s="9" customFormat="true" ht="18" hidden="false" customHeight="true" outlineLevel="0" collapsed="false">
      <c r="E219" s="23"/>
      <c r="G219" s="32"/>
    </row>
    <row r="220" s="9" customFormat="true" ht="18" hidden="false" customHeight="true" outlineLevel="0" collapsed="false">
      <c r="E220" s="23"/>
      <c r="G220" s="32"/>
    </row>
    <row r="221" s="9" customFormat="true" ht="18" hidden="false" customHeight="true" outlineLevel="0" collapsed="false">
      <c r="E221" s="23"/>
      <c r="G221" s="32"/>
    </row>
    <row r="222" s="9" customFormat="true" ht="18" hidden="false" customHeight="true" outlineLevel="0" collapsed="false">
      <c r="E222" s="23"/>
      <c r="G222" s="32"/>
    </row>
    <row r="223" s="9" customFormat="true" ht="18" hidden="false" customHeight="true" outlineLevel="0" collapsed="false">
      <c r="E223" s="23"/>
      <c r="G223" s="32"/>
    </row>
    <row r="224" s="9" customFormat="true" ht="18" hidden="false" customHeight="true" outlineLevel="0" collapsed="false">
      <c r="E224" s="23"/>
      <c r="G224" s="32"/>
    </row>
    <row r="225" s="9" customFormat="true" ht="18" hidden="false" customHeight="true" outlineLevel="0" collapsed="false">
      <c r="E225" s="23"/>
      <c r="G225" s="32"/>
    </row>
    <row r="226" s="9" customFormat="true" ht="18" hidden="false" customHeight="true" outlineLevel="0" collapsed="false">
      <c r="E226" s="23"/>
      <c r="G226" s="32"/>
    </row>
    <row r="227" s="9" customFormat="true" ht="18" hidden="false" customHeight="true" outlineLevel="0" collapsed="false">
      <c r="E227" s="23"/>
      <c r="G227" s="32"/>
    </row>
    <row r="228" s="9" customFormat="true" ht="18" hidden="false" customHeight="true" outlineLevel="0" collapsed="false">
      <c r="E228" s="23"/>
      <c r="G228" s="32"/>
    </row>
    <row r="229" s="9" customFormat="true" ht="18" hidden="false" customHeight="true" outlineLevel="0" collapsed="false">
      <c r="E229" s="23"/>
      <c r="G229" s="32"/>
    </row>
    <row r="230" s="9" customFormat="true" ht="18" hidden="false" customHeight="true" outlineLevel="0" collapsed="false">
      <c r="E230" s="23"/>
      <c r="G230" s="32"/>
    </row>
    <row r="231" s="9" customFormat="true" ht="18" hidden="false" customHeight="true" outlineLevel="0" collapsed="false">
      <c r="E231" s="23"/>
      <c r="G231" s="32"/>
    </row>
    <row r="232" s="9" customFormat="true" ht="18" hidden="false" customHeight="true" outlineLevel="0" collapsed="false">
      <c r="E232" s="23"/>
      <c r="G232" s="32"/>
    </row>
    <row r="233" s="9" customFormat="true" ht="15" hidden="false" customHeight="false" outlineLevel="0" collapsed="false">
      <c r="E233" s="23"/>
      <c r="G233" s="32"/>
    </row>
    <row r="234" s="9" customFormat="true" ht="15" hidden="false" customHeight="false" outlineLevel="0" collapsed="false">
      <c r="E234" s="23"/>
      <c r="G234" s="32"/>
    </row>
    <row r="235" s="9" customFormat="true" ht="15" hidden="false" customHeight="false" outlineLevel="0" collapsed="false">
      <c r="E235" s="23"/>
      <c r="G235" s="32"/>
    </row>
    <row r="236" s="9" customFormat="true" ht="15" hidden="false" customHeight="false" outlineLevel="0" collapsed="false">
      <c r="E236" s="23"/>
      <c r="G236" s="32"/>
    </row>
    <row r="237" s="9" customFormat="true" ht="15" hidden="false" customHeight="false" outlineLevel="0" collapsed="false">
      <c r="E237" s="23"/>
      <c r="G237" s="32"/>
    </row>
    <row r="238" s="9" customFormat="true" ht="15" hidden="false" customHeight="false" outlineLevel="0" collapsed="false">
      <c r="E238" s="23"/>
      <c r="G238" s="32"/>
    </row>
    <row r="239" s="9" customFormat="true" ht="15" hidden="false" customHeight="false" outlineLevel="0" collapsed="false">
      <c r="E239" s="23"/>
      <c r="G239" s="32"/>
    </row>
    <row r="240" s="9" customFormat="true" ht="15" hidden="false" customHeight="false" outlineLevel="0" collapsed="false">
      <c r="E240" s="23"/>
      <c r="G240" s="32"/>
    </row>
    <row r="241" s="9" customFormat="true" ht="15" hidden="false" customHeight="false" outlineLevel="0" collapsed="false">
      <c r="E241" s="23"/>
      <c r="G241" s="32"/>
    </row>
    <row r="242" s="9" customFormat="true" ht="15" hidden="false" customHeight="false" outlineLevel="0" collapsed="false">
      <c r="E242" s="23"/>
      <c r="G242" s="32"/>
    </row>
    <row r="243" s="9" customFormat="true" ht="15" hidden="false" customHeight="false" outlineLevel="0" collapsed="false">
      <c r="E243" s="23"/>
      <c r="G243" s="32"/>
    </row>
    <row r="244" s="9" customFormat="true" ht="15" hidden="false" customHeight="false" outlineLevel="0" collapsed="false">
      <c r="E244" s="23"/>
      <c r="G244" s="32"/>
    </row>
    <row r="245" s="9" customFormat="true" ht="15" hidden="false" customHeight="false" outlineLevel="0" collapsed="false">
      <c r="E245" s="23"/>
      <c r="G245" s="32"/>
    </row>
    <row r="246" s="9" customFormat="true" ht="15" hidden="false" customHeight="false" outlineLevel="0" collapsed="false">
      <c r="E246" s="23"/>
      <c r="G246" s="32"/>
    </row>
    <row r="247" s="9" customFormat="true" ht="15" hidden="false" customHeight="false" outlineLevel="0" collapsed="false">
      <c r="E247" s="23"/>
      <c r="G247" s="32"/>
    </row>
    <row r="248" s="9" customFormat="true" ht="15" hidden="false" customHeight="false" outlineLevel="0" collapsed="false">
      <c r="E248" s="23"/>
      <c r="G248" s="32"/>
    </row>
    <row r="249" s="9" customFormat="true" ht="15" hidden="false" customHeight="false" outlineLevel="0" collapsed="false">
      <c r="E249" s="23"/>
      <c r="G249" s="32"/>
    </row>
    <row r="250" s="9" customFormat="true" ht="15" hidden="false" customHeight="false" outlineLevel="0" collapsed="false">
      <c r="E250" s="23"/>
      <c r="G250" s="32"/>
    </row>
    <row r="251" s="9" customFormat="true" ht="15" hidden="false" customHeight="false" outlineLevel="0" collapsed="false">
      <c r="E251" s="23"/>
      <c r="G251" s="32"/>
    </row>
    <row r="252" s="9" customFormat="true" ht="15" hidden="false" customHeight="false" outlineLevel="0" collapsed="false">
      <c r="E252" s="23"/>
      <c r="G252" s="32"/>
    </row>
    <row r="253" s="9" customFormat="true" ht="15" hidden="false" customHeight="false" outlineLevel="0" collapsed="false">
      <c r="E253" s="23"/>
      <c r="G253" s="32"/>
    </row>
    <row r="254" s="9" customFormat="true" ht="15" hidden="false" customHeight="false" outlineLevel="0" collapsed="false">
      <c r="E254" s="23"/>
      <c r="G254" s="32"/>
    </row>
    <row r="255" s="9" customFormat="true" ht="15" hidden="false" customHeight="false" outlineLevel="0" collapsed="false">
      <c r="E255" s="23"/>
      <c r="G255" s="32"/>
    </row>
    <row r="256" s="9" customFormat="true" ht="15" hidden="false" customHeight="false" outlineLevel="0" collapsed="false">
      <c r="E256" s="23"/>
      <c r="G256" s="32"/>
    </row>
    <row r="257" s="9" customFormat="true" ht="15" hidden="false" customHeight="false" outlineLevel="0" collapsed="false">
      <c r="E257" s="23"/>
      <c r="G257" s="32"/>
    </row>
    <row r="258" s="9" customFormat="true" ht="15" hidden="false" customHeight="false" outlineLevel="0" collapsed="false">
      <c r="E258" s="23"/>
      <c r="G258" s="32"/>
    </row>
    <row r="259" s="9" customFormat="true" ht="15" hidden="false" customHeight="false" outlineLevel="0" collapsed="false">
      <c r="E259" s="23"/>
      <c r="G259" s="32"/>
    </row>
    <row r="260" s="9" customFormat="true" ht="15" hidden="false" customHeight="false" outlineLevel="0" collapsed="false">
      <c r="E260" s="23"/>
      <c r="G260" s="32"/>
    </row>
    <row r="261" s="9" customFormat="true" ht="15" hidden="false" customHeight="false" outlineLevel="0" collapsed="false">
      <c r="E261" s="23"/>
      <c r="G261" s="32"/>
    </row>
    <row r="262" s="9" customFormat="true" ht="15" hidden="false" customHeight="false" outlineLevel="0" collapsed="false">
      <c r="E262" s="23"/>
      <c r="G262" s="32"/>
    </row>
    <row r="263" s="9" customFormat="true" ht="15" hidden="false" customHeight="false" outlineLevel="0" collapsed="false">
      <c r="E263" s="23"/>
      <c r="G263" s="32"/>
    </row>
    <row r="264" s="9" customFormat="true" ht="15" hidden="false" customHeight="false" outlineLevel="0" collapsed="false">
      <c r="E264" s="23"/>
      <c r="G264" s="32"/>
    </row>
    <row r="265" s="9" customFormat="true" ht="15" hidden="false" customHeight="false" outlineLevel="0" collapsed="false">
      <c r="E265" s="23"/>
      <c r="G265" s="32"/>
    </row>
    <row r="266" s="9" customFormat="true" ht="15" hidden="false" customHeight="false" outlineLevel="0" collapsed="false">
      <c r="E266" s="23"/>
      <c r="G266" s="32"/>
    </row>
    <row r="267" s="9" customFormat="true" ht="15" hidden="false" customHeight="false" outlineLevel="0" collapsed="false">
      <c r="E267" s="23"/>
      <c r="G267" s="32"/>
    </row>
    <row r="268" s="9" customFormat="true" ht="15" hidden="false" customHeight="false" outlineLevel="0" collapsed="false">
      <c r="E268" s="23"/>
      <c r="G268" s="32"/>
    </row>
    <row r="269" s="9" customFormat="true" ht="15" hidden="false" customHeight="false" outlineLevel="0" collapsed="false">
      <c r="E269" s="23"/>
      <c r="G269" s="32"/>
    </row>
    <row r="270" s="9" customFormat="true" ht="15" hidden="false" customHeight="false" outlineLevel="0" collapsed="false">
      <c r="E270" s="23"/>
      <c r="G270" s="32"/>
    </row>
    <row r="271" s="9" customFormat="true" ht="15" hidden="false" customHeight="false" outlineLevel="0" collapsed="false">
      <c r="E271" s="23"/>
      <c r="G271" s="32"/>
    </row>
    <row r="272" s="9" customFormat="true" ht="15" hidden="false" customHeight="false" outlineLevel="0" collapsed="false">
      <c r="E272" s="23"/>
      <c r="G272" s="32"/>
    </row>
    <row r="273" s="9" customFormat="true" ht="15" hidden="false" customHeight="false" outlineLevel="0" collapsed="false">
      <c r="E273" s="23"/>
      <c r="G273" s="32"/>
    </row>
    <row r="274" s="9" customFormat="true" ht="15" hidden="false" customHeight="false" outlineLevel="0" collapsed="false">
      <c r="E274" s="23"/>
      <c r="G274" s="32"/>
    </row>
    <row r="275" s="9" customFormat="true" ht="15" hidden="false" customHeight="false" outlineLevel="0" collapsed="false">
      <c r="E275" s="23"/>
      <c r="G275" s="32"/>
    </row>
    <row r="276" s="9" customFormat="true" ht="15" hidden="false" customHeight="false" outlineLevel="0" collapsed="false">
      <c r="E276" s="23"/>
      <c r="G276" s="32"/>
    </row>
    <row r="277" s="9" customFormat="true" ht="15" hidden="false" customHeight="false" outlineLevel="0" collapsed="false">
      <c r="E277" s="23"/>
      <c r="G277" s="32"/>
    </row>
    <row r="278" s="9" customFormat="true" ht="15" hidden="false" customHeight="false" outlineLevel="0" collapsed="false">
      <c r="E278" s="23"/>
      <c r="G278" s="32"/>
    </row>
    <row r="279" s="9" customFormat="true" ht="15" hidden="false" customHeight="false" outlineLevel="0" collapsed="false">
      <c r="E279" s="23"/>
      <c r="G279" s="32"/>
    </row>
    <row r="280" s="9" customFormat="true" ht="15" hidden="false" customHeight="false" outlineLevel="0" collapsed="false">
      <c r="E280" s="23"/>
      <c r="G280" s="32"/>
    </row>
    <row r="281" s="9" customFormat="true" ht="15" hidden="false" customHeight="false" outlineLevel="0" collapsed="false">
      <c r="E281" s="23"/>
      <c r="G281" s="32"/>
    </row>
    <row r="282" s="9" customFormat="true" ht="15" hidden="false" customHeight="false" outlineLevel="0" collapsed="false">
      <c r="E282" s="23"/>
      <c r="G282" s="32"/>
    </row>
    <row r="283" s="9" customFormat="true" ht="15" hidden="false" customHeight="false" outlineLevel="0" collapsed="false">
      <c r="E283" s="23"/>
      <c r="G283" s="32"/>
    </row>
    <row r="284" s="9" customFormat="true" ht="15" hidden="false" customHeight="false" outlineLevel="0" collapsed="false">
      <c r="E284" s="23"/>
      <c r="G284" s="32"/>
    </row>
    <row r="285" s="9" customFormat="true" ht="15" hidden="false" customHeight="false" outlineLevel="0" collapsed="false">
      <c r="E285" s="23"/>
      <c r="G285" s="32"/>
    </row>
    <row r="286" s="9" customFormat="true" ht="15" hidden="false" customHeight="false" outlineLevel="0" collapsed="false">
      <c r="E286" s="23"/>
      <c r="G286" s="32"/>
    </row>
    <row r="287" s="9" customFormat="true" ht="15" hidden="false" customHeight="false" outlineLevel="0" collapsed="false">
      <c r="E287" s="23"/>
      <c r="G287" s="32"/>
    </row>
    <row r="288" s="9" customFormat="true" ht="15" hidden="false" customHeight="false" outlineLevel="0" collapsed="false">
      <c r="E288" s="23"/>
      <c r="G288" s="32"/>
    </row>
    <row r="289" s="9" customFormat="true" ht="15" hidden="false" customHeight="false" outlineLevel="0" collapsed="false">
      <c r="E289" s="23"/>
      <c r="G289" s="32"/>
    </row>
    <row r="290" s="9" customFormat="true" ht="15" hidden="false" customHeight="false" outlineLevel="0" collapsed="false">
      <c r="E290" s="23"/>
      <c r="G290" s="32"/>
    </row>
    <row r="291" s="9" customFormat="true" ht="15" hidden="false" customHeight="false" outlineLevel="0" collapsed="false">
      <c r="E291" s="23"/>
      <c r="G291" s="32"/>
    </row>
    <row r="292" s="9" customFormat="true" ht="15" hidden="false" customHeight="false" outlineLevel="0" collapsed="false">
      <c r="E292" s="23"/>
      <c r="G292" s="32"/>
    </row>
    <row r="293" s="9" customFormat="true" ht="15" hidden="false" customHeight="false" outlineLevel="0" collapsed="false">
      <c r="E293" s="23"/>
      <c r="G293" s="32"/>
    </row>
    <row r="294" s="9" customFormat="true" ht="15" hidden="false" customHeight="false" outlineLevel="0" collapsed="false">
      <c r="E294" s="23"/>
      <c r="G294" s="32"/>
    </row>
    <row r="295" s="9" customFormat="true" ht="15" hidden="false" customHeight="false" outlineLevel="0" collapsed="false">
      <c r="E295" s="23"/>
      <c r="G295" s="32"/>
    </row>
    <row r="296" s="9" customFormat="true" ht="15" hidden="false" customHeight="false" outlineLevel="0" collapsed="false">
      <c r="E296" s="23"/>
      <c r="G296" s="32"/>
    </row>
    <row r="297" s="9" customFormat="true" ht="15" hidden="false" customHeight="false" outlineLevel="0" collapsed="false">
      <c r="E297" s="23"/>
      <c r="G297" s="32"/>
    </row>
    <row r="298" s="9" customFormat="true" ht="15" hidden="false" customHeight="false" outlineLevel="0" collapsed="false">
      <c r="E298" s="23"/>
      <c r="G298" s="32"/>
    </row>
    <row r="299" s="9" customFormat="true" ht="15" hidden="false" customHeight="false" outlineLevel="0" collapsed="false">
      <c r="E299" s="23"/>
      <c r="G299" s="32"/>
    </row>
    <row r="300" s="9" customFormat="true" ht="15" hidden="false" customHeight="false" outlineLevel="0" collapsed="false">
      <c r="E300" s="23"/>
      <c r="G300" s="32"/>
    </row>
    <row r="301" s="9" customFormat="true" ht="15" hidden="false" customHeight="false" outlineLevel="0" collapsed="false">
      <c r="E301" s="23"/>
      <c r="G301" s="32"/>
    </row>
    <row r="302" s="9" customFormat="true" ht="15" hidden="false" customHeight="false" outlineLevel="0" collapsed="false">
      <c r="E302" s="23"/>
      <c r="G302" s="32"/>
    </row>
    <row r="303" s="9" customFormat="true" ht="15" hidden="false" customHeight="false" outlineLevel="0" collapsed="false">
      <c r="E303" s="23"/>
      <c r="G303" s="32"/>
    </row>
    <row r="304" s="9" customFormat="true" ht="15" hidden="false" customHeight="false" outlineLevel="0" collapsed="false">
      <c r="E304" s="23"/>
      <c r="G304" s="32"/>
    </row>
    <row r="305" s="9" customFormat="true" ht="15" hidden="false" customHeight="false" outlineLevel="0" collapsed="false">
      <c r="E305" s="23"/>
      <c r="G305" s="32"/>
    </row>
    <row r="306" s="9" customFormat="true" ht="15" hidden="false" customHeight="false" outlineLevel="0" collapsed="false">
      <c r="E306" s="23"/>
      <c r="G306" s="32"/>
    </row>
    <row r="307" s="9" customFormat="true" ht="15" hidden="false" customHeight="false" outlineLevel="0" collapsed="false">
      <c r="E307" s="23"/>
      <c r="G307" s="32"/>
    </row>
    <row r="308" s="9" customFormat="true" ht="15" hidden="false" customHeight="false" outlineLevel="0" collapsed="false">
      <c r="E308" s="23"/>
      <c r="G308" s="32"/>
    </row>
    <row r="309" s="9" customFormat="true" ht="15" hidden="false" customHeight="false" outlineLevel="0" collapsed="false">
      <c r="E309" s="23"/>
      <c r="G309" s="32"/>
    </row>
    <row r="310" s="9" customFormat="true" ht="15" hidden="false" customHeight="false" outlineLevel="0" collapsed="false">
      <c r="E310" s="23"/>
      <c r="G310" s="32"/>
    </row>
    <row r="311" s="9" customFormat="true" ht="15" hidden="false" customHeight="false" outlineLevel="0" collapsed="false">
      <c r="E311" s="23"/>
      <c r="G311" s="32"/>
    </row>
    <row r="312" s="9" customFormat="true" ht="15" hidden="false" customHeight="false" outlineLevel="0" collapsed="false">
      <c r="E312" s="23"/>
      <c r="G312" s="32"/>
    </row>
    <row r="313" s="9" customFormat="true" ht="15" hidden="false" customHeight="false" outlineLevel="0" collapsed="false">
      <c r="E313" s="23"/>
      <c r="G313" s="32"/>
    </row>
    <row r="314" s="9" customFormat="true" ht="15" hidden="false" customHeight="false" outlineLevel="0" collapsed="false">
      <c r="E314" s="23"/>
      <c r="G314" s="32"/>
    </row>
    <row r="315" s="9" customFormat="true" ht="15" hidden="false" customHeight="false" outlineLevel="0" collapsed="false">
      <c r="E315" s="23"/>
      <c r="G315" s="32"/>
    </row>
    <row r="316" s="9" customFormat="true" ht="15" hidden="false" customHeight="false" outlineLevel="0" collapsed="false">
      <c r="E316" s="23"/>
      <c r="G316" s="32"/>
    </row>
    <row r="317" s="9" customFormat="true" ht="15" hidden="false" customHeight="false" outlineLevel="0" collapsed="false">
      <c r="E317" s="23"/>
      <c r="G317" s="32"/>
    </row>
    <row r="318" s="9" customFormat="true" ht="15" hidden="false" customHeight="false" outlineLevel="0" collapsed="false">
      <c r="E318" s="23"/>
      <c r="G318" s="32"/>
    </row>
    <row r="319" s="9" customFormat="true" ht="15" hidden="false" customHeight="false" outlineLevel="0" collapsed="false">
      <c r="E319" s="23"/>
      <c r="G319" s="32"/>
    </row>
    <row r="320" s="9" customFormat="true" ht="15" hidden="false" customHeight="false" outlineLevel="0" collapsed="false">
      <c r="E320" s="23"/>
      <c r="G320" s="32"/>
    </row>
    <row r="321" s="9" customFormat="true" ht="15" hidden="false" customHeight="false" outlineLevel="0" collapsed="false">
      <c r="E321" s="23"/>
      <c r="G321" s="32"/>
    </row>
    <row r="322" s="9" customFormat="true" ht="15" hidden="false" customHeight="false" outlineLevel="0" collapsed="false">
      <c r="E322" s="23"/>
      <c r="G322" s="32"/>
    </row>
    <row r="323" s="9" customFormat="true" ht="15" hidden="false" customHeight="false" outlineLevel="0" collapsed="false">
      <c r="E323" s="23"/>
      <c r="G323" s="32"/>
    </row>
    <row r="324" s="9" customFormat="true" ht="15" hidden="false" customHeight="false" outlineLevel="0" collapsed="false">
      <c r="E324" s="23"/>
      <c r="G324" s="32"/>
    </row>
    <row r="325" s="9" customFormat="true" ht="15" hidden="false" customHeight="false" outlineLevel="0" collapsed="false">
      <c r="E325" s="23"/>
      <c r="G325" s="32"/>
    </row>
    <row r="326" s="9" customFormat="true" ht="15" hidden="false" customHeight="false" outlineLevel="0" collapsed="false">
      <c r="E326" s="23"/>
      <c r="G326" s="32"/>
    </row>
    <row r="327" s="9" customFormat="true" ht="15" hidden="false" customHeight="false" outlineLevel="0" collapsed="false">
      <c r="E327" s="23"/>
      <c r="G327" s="32"/>
    </row>
    <row r="328" s="9" customFormat="true" ht="15" hidden="false" customHeight="false" outlineLevel="0" collapsed="false">
      <c r="E328" s="23"/>
      <c r="G328" s="32"/>
    </row>
    <row r="329" s="9" customFormat="true" ht="15" hidden="false" customHeight="false" outlineLevel="0" collapsed="false">
      <c r="E329" s="23"/>
      <c r="G329" s="32"/>
    </row>
    <row r="330" s="9" customFormat="true" ht="15" hidden="false" customHeight="false" outlineLevel="0" collapsed="false">
      <c r="E330" s="23"/>
      <c r="G330" s="32"/>
    </row>
    <row r="331" s="9" customFormat="true" ht="15" hidden="false" customHeight="false" outlineLevel="0" collapsed="false">
      <c r="E331" s="23"/>
      <c r="G331" s="32"/>
    </row>
    <row r="332" s="9" customFormat="true" ht="15" hidden="false" customHeight="false" outlineLevel="0" collapsed="false">
      <c r="E332" s="23"/>
      <c r="G332" s="32"/>
    </row>
    <row r="333" s="9" customFormat="true" ht="15" hidden="false" customHeight="false" outlineLevel="0" collapsed="false">
      <c r="E333" s="23"/>
      <c r="G333" s="32"/>
    </row>
    <row r="334" s="9" customFormat="true" ht="15" hidden="false" customHeight="false" outlineLevel="0" collapsed="false">
      <c r="E334" s="23"/>
      <c r="G334" s="32"/>
    </row>
    <row r="335" s="9" customFormat="true" ht="15" hidden="false" customHeight="false" outlineLevel="0" collapsed="false">
      <c r="E335" s="23"/>
      <c r="G335" s="32"/>
    </row>
    <row r="336" s="9" customFormat="true" ht="15" hidden="false" customHeight="false" outlineLevel="0" collapsed="false">
      <c r="E336" s="23"/>
      <c r="G336" s="32"/>
    </row>
    <row r="337" s="9" customFormat="true" ht="15" hidden="false" customHeight="false" outlineLevel="0" collapsed="false">
      <c r="E337" s="23"/>
      <c r="G337" s="32"/>
    </row>
    <row r="338" s="9" customFormat="true" ht="15" hidden="false" customHeight="false" outlineLevel="0" collapsed="false">
      <c r="E338" s="23"/>
      <c r="G338" s="32"/>
    </row>
    <row r="339" s="9" customFormat="true" ht="15" hidden="false" customHeight="false" outlineLevel="0" collapsed="false">
      <c r="E339" s="23"/>
      <c r="G339" s="32"/>
    </row>
    <row r="340" s="9" customFormat="true" ht="15" hidden="false" customHeight="false" outlineLevel="0" collapsed="false">
      <c r="E340" s="23"/>
      <c r="G340" s="32"/>
    </row>
    <row r="341" s="9" customFormat="true" ht="15" hidden="false" customHeight="false" outlineLevel="0" collapsed="false">
      <c r="E341" s="23"/>
      <c r="G341" s="32"/>
    </row>
    <row r="342" s="9" customFormat="true" ht="15" hidden="false" customHeight="false" outlineLevel="0" collapsed="false">
      <c r="E342" s="23"/>
      <c r="G342" s="32"/>
    </row>
    <row r="343" s="9" customFormat="true" ht="15" hidden="false" customHeight="false" outlineLevel="0" collapsed="false">
      <c r="E343" s="23"/>
      <c r="G343" s="32"/>
    </row>
    <row r="344" s="9" customFormat="true" ht="15" hidden="false" customHeight="false" outlineLevel="0" collapsed="false">
      <c r="E344" s="23"/>
      <c r="G344" s="32"/>
    </row>
    <row r="345" s="9" customFormat="true" ht="15" hidden="false" customHeight="false" outlineLevel="0" collapsed="false">
      <c r="E345" s="23"/>
      <c r="G345" s="32"/>
    </row>
    <row r="346" s="9" customFormat="true" ht="15" hidden="false" customHeight="false" outlineLevel="0" collapsed="false">
      <c r="E346" s="23"/>
      <c r="G346" s="32"/>
    </row>
    <row r="347" s="9" customFormat="true" ht="15" hidden="false" customHeight="false" outlineLevel="0" collapsed="false">
      <c r="E347" s="23"/>
      <c r="G347" s="32"/>
    </row>
    <row r="348" s="9" customFormat="true" ht="15" hidden="false" customHeight="false" outlineLevel="0" collapsed="false">
      <c r="E348" s="23"/>
      <c r="G348" s="32"/>
    </row>
    <row r="349" s="9" customFormat="true" ht="15" hidden="false" customHeight="false" outlineLevel="0" collapsed="false">
      <c r="E349" s="23"/>
      <c r="G349" s="32"/>
    </row>
    <row r="350" s="9" customFormat="true" ht="15" hidden="false" customHeight="false" outlineLevel="0" collapsed="false">
      <c r="E350" s="23"/>
      <c r="G350" s="32"/>
    </row>
    <row r="351" s="9" customFormat="true" ht="15" hidden="false" customHeight="false" outlineLevel="0" collapsed="false">
      <c r="E351" s="23"/>
      <c r="G351" s="32"/>
    </row>
    <row r="352" s="9" customFormat="true" ht="15" hidden="false" customHeight="false" outlineLevel="0" collapsed="false">
      <c r="E352" s="23"/>
      <c r="G352" s="32"/>
    </row>
    <row r="353" s="9" customFormat="true" ht="15" hidden="false" customHeight="false" outlineLevel="0" collapsed="false">
      <c r="E353" s="23"/>
      <c r="G353" s="32"/>
    </row>
    <row r="354" s="9" customFormat="true" ht="15" hidden="false" customHeight="false" outlineLevel="0" collapsed="false">
      <c r="E354" s="23"/>
      <c r="G354" s="32"/>
    </row>
    <row r="355" s="9" customFormat="true" ht="15" hidden="false" customHeight="false" outlineLevel="0" collapsed="false">
      <c r="E355" s="23"/>
      <c r="G355" s="32"/>
    </row>
    <row r="356" s="9" customFormat="true" ht="15" hidden="false" customHeight="false" outlineLevel="0" collapsed="false">
      <c r="E356" s="23"/>
      <c r="G356" s="32"/>
    </row>
    <row r="357" s="9" customFormat="true" ht="15" hidden="false" customHeight="false" outlineLevel="0" collapsed="false">
      <c r="E357" s="23"/>
      <c r="G357" s="32"/>
    </row>
    <row r="358" s="9" customFormat="true" ht="15" hidden="false" customHeight="false" outlineLevel="0" collapsed="false">
      <c r="E358" s="23"/>
      <c r="G358" s="32"/>
    </row>
    <row r="359" s="9" customFormat="true" ht="15" hidden="false" customHeight="false" outlineLevel="0" collapsed="false">
      <c r="E359" s="23"/>
      <c r="G359" s="32"/>
    </row>
    <row r="360" s="9" customFormat="true" ht="15" hidden="false" customHeight="false" outlineLevel="0" collapsed="false">
      <c r="E360" s="23"/>
      <c r="G360" s="32"/>
    </row>
    <row r="361" s="9" customFormat="true" ht="15" hidden="false" customHeight="false" outlineLevel="0" collapsed="false">
      <c r="E361" s="23"/>
      <c r="G361" s="32"/>
    </row>
    <row r="362" s="9" customFormat="true" ht="15" hidden="false" customHeight="false" outlineLevel="0" collapsed="false">
      <c r="E362" s="23"/>
      <c r="G362" s="32"/>
    </row>
    <row r="363" s="9" customFormat="true" ht="15" hidden="false" customHeight="false" outlineLevel="0" collapsed="false">
      <c r="E363" s="23"/>
      <c r="G363" s="32"/>
    </row>
    <row r="364" s="9" customFormat="true" ht="15" hidden="false" customHeight="false" outlineLevel="0" collapsed="false">
      <c r="E364" s="23"/>
      <c r="G364" s="32"/>
    </row>
    <row r="365" s="9" customFormat="true" ht="15" hidden="false" customHeight="false" outlineLevel="0" collapsed="false">
      <c r="E365" s="23"/>
      <c r="G365" s="32"/>
    </row>
    <row r="366" s="9" customFormat="true" ht="15" hidden="false" customHeight="false" outlineLevel="0" collapsed="false">
      <c r="E366" s="23"/>
      <c r="G366" s="32"/>
    </row>
    <row r="367" s="9" customFormat="true" ht="15" hidden="false" customHeight="false" outlineLevel="0" collapsed="false">
      <c r="E367" s="23"/>
      <c r="G367" s="32"/>
    </row>
    <row r="368" s="9" customFormat="true" ht="15" hidden="false" customHeight="false" outlineLevel="0" collapsed="false">
      <c r="E368" s="23"/>
      <c r="G368" s="32"/>
    </row>
    <row r="369" s="9" customFormat="true" ht="15" hidden="false" customHeight="false" outlineLevel="0" collapsed="false">
      <c r="E369" s="23"/>
      <c r="G369" s="32"/>
    </row>
    <row r="370" s="9" customFormat="true" ht="15" hidden="false" customHeight="false" outlineLevel="0" collapsed="false">
      <c r="E370" s="23"/>
      <c r="G370" s="32"/>
    </row>
    <row r="371" s="9" customFormat="true" ht="15" hidden="false" customHeight="false" outlineLevel="0" collapsed="false">
      <c r="E371" s="23"/>
      <c r="G371" s="32"/>
    </row>
    <row r="372" s="9" customFormat="true" ht="15" hidden="false" customHeight="false" outlineLevel="0" collapsed="false">
      <c r="E372" s="23"/>
      <c r="G372" s="32"/>
    </row>
    <row r="373" s="9" customFormat="true" ht="15" hidden="false" customHeight="false" outlineLevel="0" collapsed="false">
      <c r="E373" s="23"/>
      <c r="G373" s="32"/>
    </row>
    <row r="374" s="9" customFormat="true" ht="15" hidden="false" customHeight="false" outlineLevel="0" collapsed="false">
      <c r="E374" s="23"/>
      <c r="G374" s="32"/>
    </row>
    <row r="375" s="9" customFormat="true" ht="15" hidden="false" customHeight="false" outlineLevel="0" collapsed="false">
      <c r="E375" s="23"/>
      <c r="G375" s="32"/>
    </row>
    <row r="376" s="9" customFormat="true" ht="15" hidden="false" customHeight="false" outlineLevel="0" collapsed="false">
      <c r="E376" s="23"/>
      <c r="G376" s="32"/>
    </row>
    <row r="377" s="9" customFormat="true" ht="15" hidden="false" customHeight="false" outlineLevel="0" collapsed="false">
      <c r="E377" s="23"/>
      <c r="G377" s="32"/>
    </row>
    <row r="378" s="9" customFormat="true" ht="15" hidden="false" customHeight="false" outlineLevel="0" collapsed="false">
      <c r="E378" s="23"/>
      <c r="G378" s="32"/>
    </row>
    <row r="379" s="9" customFormat="true" ht="15" hidden="false" customHeight="false" outlineLevel="0" collapsed="false">
      <c r="E379" s="23"/>
      <c r="G379" s="32"/>
    </row>
    <row r="380" s="9" customFormat="true" ht="15" hidden="false" customHeight="false" outlineLevel="0" collapsed="false">
      <c r="E380" s="23"/>
      <c r="G380" s="32"/>
    </row>
    <row r="381" s="9" customFormat="true" ht="15" hidden="false" customHeight="false" outlineLevel="0" collapsed="false">
      <c r="E381" s="23"/>
      <c r="G381" s="32"/>
    </row>
    <row r="382" s="9" customFormat="true" ht="15" hidden="false" customHeight="false" outlineLevel="0" collapsed="false">
      <c r="E382" s="23"/>
      <c r="G382" s="32"/>
    </row>
    <row r="383" s="9" customFormat="true" ht="15" hidden="false" customHeight="false" outlineLevel="0" collapsed="false">
      <c r="E383" s="23"/>
      <c r="G383" s="32"/>
    </row>
    <row r="384" s="9" customFormat="true" ht="15" hidden="false" customHeight="false" outlineLevel="0" collapsed="false">
      <c r="E384" s="23"/>
      <c r="G384" s="32"/>
    </row>
    <row r="385" s="9" customFormat="true" ht="15" hidden="false" customHeight="false" outlineLevel="0" collapsed="false">
      <c r="E385" s="23"/>
      <c r="G385" s="32"/>
    </row>
    <row r="386" s="9" customFormat="true" ht="15" hidden="false" customHeight="false" outlineLevel="0" collapsed="false">
      <c r="E386" s="23"/>
      <c r="G386" s="32"/>
    </row>
    <row r="387" s="9" customFormat="true" ht="15" hidden="false" customHeight="false" outlineLevel="0" collapsed="false">
      <c r="E387" s="23"/>
      <c r="G387" s="32"/>
    </row>
    <row r="388" s="9" customFormat="true" ht="15" hidden="false" customHeight="false" outlineLevel="0" collapsed="false">
      <c r="E388" s="23"/>
      <c r="G388" s="32"/>
    </row>
    <row r="389" s="9" customFormat="true" ht="15" hidden="false" customHeight="false" outlineLevel="0" collapsed="false">
      <c r="E389" s="23"/>
      <c r="G389" s="32"/>
    </row>
    <row r="390" s="9" customFormat="true" ht="15" hidden="false" customHeight="false" outlineLevel="0" collapsed="false">
      <c r="E390" s="23"/>
      <c r="G390" s="32"/>
    </row>
    <row r="391" s="9" customFormat="true" ht="15" hidden="false" customHeight="false" outlineLevel="0" collapsed="false">
      <c r="E391" s="23"/>
      <c r="G391" s="32"/>
    </row>
    <row r="392" s="9" customFormat="true" ht="15" hidden="false" customHeight="false" outlineLevel="0" collapsed="false">
      <c r="E392" s="23"/>
      <c r="G392" s="32"/>
    </row>
    <row r="393" s="9" customFormat="true" ht="15" hidden="false" customHeight="false" outlineLevel="0" collapsed="false">
      <c r="E393" s="23"/>
      <c r="G393" s="32"/>
    </row>
    <row r="394" s="9" customFormat="true" ht="15" hidden="false" customHeight="false" outlineLevel="0" collapsed="false">
      <c r="E394" s="23"/>
      <c r="G394" s="32"/>
    </row>
    <row r="395" s="9" customFormat="true" ht="15" hidden="false" customHeight="false" outlineLevel="0" collapsed="false">
      <c r="E395" s="23"/>
      <c r="G395" s="32"/>
    </row>
    <row r="396" s="9" customFormat="true" ht="15" hidden="false" customHeight="false" outlineLevel="0" collapsed="false">
      <c r="E396" s="23"/>
      <c r="G396" s="32"/>
    </row>
    <row r="397" s="9" customFormat="true" ht="15" hidden="false" customHeight="false" outlineLevel="0" collapsed="false">
      <c r="E397" s="23"/>
      <c r="G397" s="32"/>
    </row>
    <row r="398" s="9" customFormat="true" ht="15" hidden="false" customHeight="false" outlineLevel="0" collapsed="false">
      <c r="E398" s="23"/>
      <c r="G398" s="32"/>
    </row>
    <row r="399" s="9" customFormat="true" ht="15" hidden="false" customHeight="false" outlineLevel="0" collapsed="false">
      <c r="E399" s="23"/>
      <c r="G399" s="32"/>
    </row>
    <row r="400" s="9" customFormat="true" ht="15" hidden="false" customHeight="false" outlineLevel="0" collapsed="false">
      <c r="E400" s="23"/>
      <c r="G400" s="32"/>
    </row>
    <row r="401" s="9" customFormat="true" ht="15" hidden="false" customHeight="false" outlineLevel="0" collapsed="false">
      <c r="E401" s="23"/>
      <c r="G401" s="32"/>
    </row>
    <row r="402" s="9" customFormat="true" ht="15" hidden="false" customHeight="false" outlineLevel="0" collapsed="false">
      <c r="E402" s="23"/>
      <c r="G402" s="32"/>
    </row>
    <row r="403" s="9" customFormat="true" ht="15" hidden="false" customHeight="false" outlineLevel="0" collapsed="false">
      <c r="E403" s="23"/>
      <c r="G403" s="32"/>
    </row>
    <row r="404" s="9" customFormat="true" ht="15" hidden="false" customHeight="false" outlineLevel="0" collapsed="false">
      <c r="E404" s="23"/>
      <c r="G404" s="32"/>
    </row>
    <row r="405" s="9" customFormat="true" ht="15" hidden="false" customHeight="false" outlineLevel="0" collapsed="false">
      <c r="E405" s="23"/>
      <c r="G405" s="32"/>
    </row>
    <row r="406" s="9" customFormat="true" ht="15" hidden="false" customHeight="false" outlineLevel="0" collapsed="false">
      <c r="E406" s="23"/>
      <c r="G406" s="32"/>
    </row>
    <row r="407" s="9" customFormat="true" ht="15" hidden="false" customHeight="false" outlineLevel="0" collapsed="false">
      <c r="E407" s="23"/>
      <c r="G407" s="32"/>
    </row>
    <row r="408" s="9" customFormat="true" ht="15" hidden="false" customHeight="false" outlineLevel="0" collapsed="false">
      <c r="E408" s="23"/>
      <c r="G408" s="32"/>
    </row>
    <row r="409" s="9" customFormat="true" ht="15" hidden="false" customHeight="false" outlineLevel="0" collapsed="false">
      <c r="E409" s="23"/>
      <c r="G409" s="32"/>
    </row>
    <row r="410" s="9" customFormat="true" ht="15" hidden="false" customHeight="false" outlineLevel="0" collapsed="false">
      <c r="E410" s="23"/>
      <c r="G410" s="32"/>
    </row>
    <row r="411" s="9" customFormat="true" ht="15" hidden="false" customHeight="false" outlineLevel="0" collapsed="false">
      <c r="E411" s="23"/>
      <c r="G411" s="32"/>
    </row>
    <row r="412" s="9" customFormat="true" ht="15" hidden="false" customHeight="false" outlineLevel="0" collapsed="false">
      <c r="E412" s="23"/>
      <c r="G412" s="32"/>
    </row>
    <row r="413" s="9" customFormat="true" ht="15" hidden="false" customHeight="false" outlineLevel="0" collapsed="false">
      <c r="E413" s="23"/>
      <c r="G413" s="32"/>
    </row>
    <row r="414" s="9" customFormat="true" ht="15" hidden="false" customHeight="false" outlineLevel="0" collapsed="false">
      <c r="E414" s="23"/>
      <c r="G414" s="32"/>
    </row>
    <row r="415" s="9" customFormat="true" ht="15" hidden="false" customHeight="false" outlineLevel="0" collapsed="false">
      <c r="E415" s="23"/>
      <c r="G415" s="32"/>
    </row>
    <row r="416" s="9" customFormat="true" ht="15" hidden="false" customHeight="false" outlineLevel="0" collapsed="false">
      <c r="E416" s="23"/>
      <c r="G416" s="32"/>
    </row>
    <row r="417" s="9" customFormat="true" ht="15" hidden="false" customHeight="false" outlineLevel="0" collapsed="false">
      <c r="E417" s="23"/>
      <c r="G417" s="32"/>
    </row>
    <row r="418" s="9" customFormat="true" ht="15" hidden="false" customHeight="false" outlineLevel="0" collapsed="false">
      <c r="E418" s="23"/>
      <c r="G418" s="32"/>
    </row>
    <row r="419" s="9" customFormat="true" ht="15" hidden="false" customHeight="false" outlineLevel="0" collapsed="false">
      <c r="E419" s="23"/>
      <c r="G419" s="32"/>
    </row>
    <row r="420" s="9" customFormat="true" ht="15" hidden="false" customHeight="false" outlineLevel="0" collapsed="false">
      <c r="E420" s="23"/>
      <c r="G420" s="32"/>
    </row>
    <row r="421" s="9" customFormat="true" ht="15" hidden="false" customHeight="false" outlineLevel="0" collapsed="false">
      <c r="E421" s="23"/>
      <c r="G421" s="32"/>
    </row>
    <row r="422" s="9" customFormat="true" ht="15" hidden="false" customHeight="false" outlineLevel="0" collapsed="false">
      <c r="E422" s="23"/>
      <c r="G422" s="32"/>
    </row>
    <row r="423" s="9" customFormat="true" ht="15" hidden="false" customHeight="false" outlineLevel="0" collapsed="false">
      <c r="E423" s="23"/>
      <c r="G423" s="32"/>
    </row>
    <row r="424" s="9" customFormat="true" ht="15" hidden="false" customHeight="false" outlineLevel="0" collapsed="false">
      <c r="E424" s="23"/>
      <c r="G424" s="32"/>
    </row>
    <row r="425" s="9" customFormat="true" ht="15" hidden="false" customHeight="false" outlineLevel="0" collapsed="false">
      <c r="E425" s="23"/>
      <c r="G425" s="32"/>
    </row>
    <row r="426" s="9" customFormat="true" ht="15" hidden="false" customHeight="false" outlineLevel="0" collapsed="false">
      <c r="E426" s="23"/>
      <c r="G426" s="32"/>
    </row>
    <row r="427" s="9" customFormat="true" ht="15" hidden="false" customHeight="false" outlineLevel="0" collapsed="false">
      <c r="E427" s="23"/>
      <c r="G427" s="32"/>
    </row>
    <row r="428" s="9" customFormat="true" ht="15" hidden="false" customHeight="false" outlineLevel="0" collapsed="false">
      <c r="E428" s="23"/>
      <c r="G428" s="32"/>
    </row>
    <row r="429" s="9" customFormat="true" ht="15" hidden="false" customHeight="false" outlineLevel="0" collapsed="false">
      <c r="E429" s="23"/>
      <c r="G429" s="32"/>
    </row>
    <row r="430" s="9" customFormat="true" ht="15" hidden="false" customHeight="false" outlineLevel="0" collapsed="false">
      <c r="E430" s="23"/>
      <c r="G430" s="32"/>
    </row>
    <row r="431" s="9" customFormat="true" ht="15" hidden="false" customHeight="false" outlineLevel="0" collapsed="false">
      <c r="E431" s="23"/>
      <c r="G431" s="32"/>
    </row>
    <row r="432" s="9" customFormat="true" ht="15" hidden="false" customHeight="false" outlineLevel="0" collapsed="false">
      <c r="E432" s="23"/>
      <c r="G432" s="32"/>
    </row>
    <row r="433" s="9" customFormat="true" ht="15" hidden="false" customHeight="false" outlineLevel="0" collapsed="false">
      <c r="E433" s="23"/>
      <c r="G433" s="32"/>
    </row>
    <row r="434" s="9" customFormat="true" ht="15" hidden="false" customHeight="false" outlineLevel="0" collapsed="false">
      <c r="E434" s="23"/>
      <c r="G434" s="32"/>
    </row>
    <row r="435" s="9" customFormat="true" ht="15" hidden="false" customHeight="false" outlineLevel="0" collapsed="false">
      <c r="E435" s="23"/>
      <c r="G435" s="32"/>
    </row>
    <row r="436" s="9" customFormat="true" ht="15" hidden="false" customHeight="false" outlineLevel="0" collapsed="false">
      <c r="E436" s="23"/>
      <c r="G436" s="32"/>
    </row>
    <row r="437" s="9" customFormat="true" ht="15" hidden="false" customHeight="false" outlineLevel="0" collapsed="false">
      <c r="E437" s="23"/>
      <c r="G437" s="32"/>
    </row>
    <row r="438" s="9" customFormat="true" ht="15" hidden="false" customHeight="false" outlineLevel="0" collapsed="false">
      <c r="E438" s="23"/>
      <c r="G438" s="32"/>
    </row>
    <row r="439" s="9" customFormat="true" ht="15" hidden="false" customHeight="false" outlineLevel="0" collapsed="false">
      <c r="E439" s="23"/>
      <c r="G439" s="32"/>
    </row>
    <row r="440" s="9" customFormat="true" ht="15" hidden="false" customHeight="false" outlineLevel="0" collapsed="false">
      <c r="E440" s="23"/>
      <c r="G440" s="32"/>
    </row>
    <row r="441" s="9" customFormat="true" ht="15" hidden="false" customHeight="false" outlineLevel="0" collapsed="false">
      <c r="E441" s="23"/>
      <c r="G441" s="32"/>
    </row>
    <row r="442" s="9" customFormat="true" ht="15" hidden="false" customHeight="false" outlineLevel="0" collapsed="false">
      <c r="E442" s="23"/>
      <c r="G442" s="32"/>
    </row>
    <row r="443" s="9" customFormat="true" ht="15" hidden="false" customHeight="false" outlineLevel="0" collapsed="false">
      <c r="E443" s="23"/>
      <c r="G443" s="32"/>
    </row>
    <row r="444" s="9" customFormat="true" ht="15" hidden="false" customHeight="false" outlineLevel="0" collapsed="false">
      <c r="E444" s="23"/>
      <c r="G444" s="32"/>
    </row>
    <row r="445" s="9" customFormat="true" ht="15" hidden="false" customHeight="false" outlineLevel="0" collapsed="false">
      <c r="E445" s="23"/>
      <c r="G445" s="32"/>
    </row>
    <row r="446" s="9" customFormat="true" ht="15" hidden="false" customHeight="false" outlineLevel="0" collapsed="false">
      <c r="E446" s="23"/>
      <c r="G446" s="32"/>
    </row>
    <row r="447" s="9" customFormat="true" ht="15" hidden="false" customHeight="false" outlineLevel="0" collapsed="false">
      <c r="E447" s="23"/>
      <c r="G447" s="32"/>
    </row>
    <row r="448" s="9" customFormat="true" ht="15" hidden="false" customHeight="false" outlineLevel="0" collapsed="false">
      <c r="E448" s="23"/>
      <c r="G448" s="32"/>
    </row>
    <row r="449" s="9" customFormat="true" ht="15" hidden="false" customHeight="false" outlineLevel="0" collapsed="false">
      <c r="E449" s="23"/>
      <c r="G449" s="32"/>
    </row>
    <row r="450" s="9" customFormat="true" ht="15" hidden="false" customHeight="false" outlineLevel="0" collapsed="false">
      <c r="E450" s="23"/>
      <c r="G450" s="32"/>
    </row>
    <row r="451" s="9" customFormat="true" ht="15" hidden="false" customHeight="false" outlineLevel="0" collapsed="false">
      <c r="E451" s="23"/>
      <c r="G451" s="32"/>
    </row>
    <row r="452" s="9" customFormat="true" ht="15" hidden="false" customHeight="false" outlineLevel="0" collapsed="false">
      <c r="E452" s="23"/>
      <c r="G452" s="32"/>
    </row>
    <row r="453" s="9" customFormat="true" ht="15" hidden="false" customHeight="false" outlineLevel="0" collapsed="false">
      <c r="E453" s="23"/>
      <c r="G453" s="32"/>
    </row>
    <row r="454" s="9" customFormat="true" ht="15" hidden="false" customHeight="false" outlineLevel="0" collapsed="false">
      <c r="E454" s="23"/>
      <c r="G454" s="32"/>
    </row>
    <row r="455" s="9" customFormat="true" ht="15" hidden="false" customHeight="false" outlineLevel="0" collapsed="false">
      <c r="E455" s="23"/>
      <c r="G455" s="32"/>
    </row>
    <row r="456" s="9" customFormat="true" ht="15" hidden="false" customHeight="false" outlineLevel="0" collapsed="false">
      <c r="E456" s="23"/>
      <c r="G456" s="32"/>
    </row>
    <row r="457" s="9" customFormat="true" ht="15" hidden="false" customHeight="false" outlineLevel="0" collapsed="false">
      <c r="E457" s="23"/>
      <c r="G457" s="32"/>
    </row>
    <row r="458" s="9" customFormat="true" ht="15" hidden="false" customHeight="false" outlineLevel="0" collapsed="false">
      <c r="E458" s="23"/>
      <c r="G458" s="32"/>
    </row>
    <row r="459" s="9" customFormat="true" ht="15" hidden="false" customHeight="false" outlineLevel="0" collapsed="false">
      <c r="E459" s="23"/>
      <c r="G459" s="32"/>
    </row>
    <row r="460" s="9" customFormat="true" ht="15" hidden="false" customHeight="false" outlineLevel="0" collapsed="false">
      <c r="E460" s="23"/>
      <c r="G460" s="32"/>
    </row>
    <row r="461" s="9" customFormat="true" ht="15" hidden="false" customHeight="false" outlineLevel="0" collapsed="false">
      <c r="E461" s="23"/>
      <c r="G461" s="32"/>
    </row>
    <row r="462" s="9" customFormat="true" ht="15" hidden="false" customHeight="false" outlineLevel="0" collapsed="false">
      <c r="E462" s="23"/>
      <c r="G462" s="32"/>
    </row>
    <row r="463" s="9" customFormat="true" ht="15" hidden="false" customHeight="false" outlineLevel="0" collapsed="false">
      <c r="E463" s="23"/>
      <c r="G463" s="32"/>
    </row>
    <row r="464" s="9" customFormat="true" ht="15" hidden="false" customHeight="false" outlineLevel="0" collapsed="false">
      <c r="E464" s="23"/>
      <c r="G464" s="32"/>
    </row>
    <row r="465" s="9" customFormat="true" ht="15" hidden="false" customHeight="false" outlineLevel="0" collapsed="false">
      <c r="E465" s="23"/>
      <c r="G465" s="32"/>
    </row>
    <row r="466" s="9" customFormat="true" ht="15" hidden="false" customHeight="false" outlineLevel="0" collapsed="false">
      <c r="E466" s="23"/>
      <c r="G466" s="32"/>
    </row>
    <row r="467" s="9" customFormat="true" ht="15" hidden="false" customHeight="false" outlineLevel="0" collapsed="false">
      <c r="E467" s="23"/>
      <c r="G467" s="32"/>
    </row>
    <row r="468" s="9" customFormat="true" ht="15" hidden="false" customHeight="false" outlineLevel="0" collapsed="false">
      <c r="E468" s="23"/>
      <c r="G468" s="32"/>
    </row>
    <row r="469" s="9" customFormat="true" ht="15" hidden="false" customHeight="false" outlineLevel="0" collapsed="false">
      <c r="E469" s="23"/>
      <c r="G469" s="32"/>
    </row>
    <row r="470" s="9" customFormat="true" ht="15" hidden="false" customHeight="false" outlineLevel="0" collapsed="false">
      <c r="E470" s="23"/>
      <c r="G470" s="32"/>
    </row>
    <row r="471" s="9" customFormat="true" ht="15" hidden="false" customHeight="false" outlineLevel="0" collapsed="false">
      <c r="E471" s="23"/>
      <c r="G471" s="32"/>
    </row>
    <row r="472" s="9" customFormat="true" ht="15" hidden="false" customHeight="false" outlineLevel="0" collapsed="false">
      <c r="E472" s="23"/>
      <c r="G472" s="32"/>
    </row>
    <row r="473" s="9" customFormat="true" ht="15" hidden="false" customHeight="false" outlineLevel="0" collapsed="false">
      <c r="E473" s="23"/>
      <c r="G473" s="32"/>
    </row>
    <row r="474" s="9" customFormat="true" ht="15" hidden="false" customHeight="false" outlineLevel="0" collapsed="false">
      <c r="E474" s="23"/>
      <c r="G474" s="32"/>
    </row>
    <row r="475" s="9" customFormat="true" ht="15" hidden="false" customHeight="false" outlineLevel="0" collapsed="false">
      <c r="E475" s="23"/>
      <c r="G475" s="32"/>
    </row>
    <row r="476" s="9" customFormat="true" ht="15" hidden="false" customHeight="false" outlineLevel="0" collapsed="false">
      <c r="E476" s="23"/>
      <c r="G476" s="32"/>
    </row>
    <row r="477" s="9" customFormat="true" ht="15" hidden="false" customHeight="false" outlineLevel="0" collapsed="false">
      <c r="E477" s="23"/>
      <c r="G477" s="32"/>
    </row>
    <row r="478" s="9" customFormat="true" ht="15" hidden="false" customHeight="false" outlineLevel="0" collapsed="false">
      <c r="E478" s="23"/>
      <c r="G478" s="32"/>
    </row>
    <row r="479" s="9" customFormat="true" ht="15" hidden="false" customHeight="false" outlineLevel="0" collapsed="false">
      <c r="E479" s="23"/>
      <c r="G479" s="32"/>
    </row>
    <row r="480" s="9" customFormat="true" ht="15" hidden="false" customHeight="false" outlineLevel="0" collapsed="false">
      <c r="E480" s="23"/>
      <c r="G480" s="32"/>
    </row>
    <row r="481" s="9" customFormat="true" ht="15" hidden="false" customHeight="false" outlineLevel="0" collapsed="false">
      <c r="E481" s="23"/>
      <c r="G481" s="32"/>
    </row>
    <row r="482" s="9" customFormat="true" ht="15" hidden="false" customHeight="false" outlineLevel="0" collapsed="false">
      <c r="E482" s="23"/>
      <c r="G482" s="32"/>
    </row>
    <row r="483" s="9" customFormat="true" ht="15" hidden="false" customHeight="false" outlineLevel="0" collapsed="false">
      <c r="E483" s="23"/>
      <c r="G483" s="32"/>
    </row>
    <row r="484" s="9" customFormat="true" ht="15" hidden="false" customHeight="false" outlineLevel="0" collapsed="false">
      <c r="E484" s="23"/>
      <c r="G484" s="32"/>
    </row>
    <row r="485" s="9" customFormat="true" ht="15" hidden="false" customHeight="false" outlineLevel="0" collapsed="false">
      <c r="E485" s="23"/>
      <c r="G485" s="32"/>
    </row>
    <row r="486" s="9" customFormat="true" ht="15" hidden="false" customHeight="false" outlineLevel="0" collapsed="false">
      <c r="E486" s="23"/>
      <c r="G486" s="32"/>
    </row>
    <row r="487" s="9" customFormat="true" ht="15" hidden="false" customHeight="false" outlineLevel="0" collapsed="false">
      <c r="E487" s="23"/>
      <c r="G487" s="32"/>
    </row>
    <row r="488" s="9" customFormat="true" ht="15" hidden="false" customHeight="false" outlineLevel="0" collapsed="false">
      <c r="E488" s="23"/>
      <c r="G488" s="32"/>
    </row>
    <row r="489" s="9" customFormat="true" ht="15" hidden="false" customHeight="false" outlineLevel="0" collapsed="false">
      <c r="E489" s="23"/>
      <c r="G489" s="32"/>
    </row>
    <row r="490" s="9" customFormat="true" ht="15" hidden="false" customHeight="false" outlineLevel="0" collapsed="false">
      <c r="E490" s="23"/>
      <c r="G490" s="32"/>
    </row>
    <row r="491" s="9" customFormat="true" ht="15" hidden="false" customHeight="false" outlineLevel="0" collapsed="false">
      <c r="E491" s="23"/>
      <c r="G491" s="32"/>
    </row>
    <row r="492" s="9" customFormat="true" ht="15" hidden="false" customHeight="false" outlineLevel="0" collapsed="false">
      <c r="E492" s="23"/>
      <c r="G492" s="32"/>
    </row>
    <row r="493" s="9" customFormat="true" ht="15" hidden="false" customHeight="false" outlineLevel="0" collapsed="false">
      <c r="E493" s="23"/>
      <c r="G493" s="32"/>
    </row>
    <row r="494" s="9" customFormat="true" ht="15" hidden="false" customHeight="false" outlineLevel="0" collapsed="false">
      <c r="E494" s="23"/>
      <c r="G494" s="32"/>
    </row>
    <row r="495" s="9" customFormat="true" ht="15" hidden="false" customHeight="false" outlineLevel="0" collapsed="false">
      <c r="E495" s="23"/>
      <c r="G495" s="32"/>
    </row>
    <row r="496" s="9" customFormat="true" ht="15" hidden="false" customHeight="false" outlineLevel="0" collapsed="false">
      <c r="E496" s="23"/>
      <c r="G496" s="32"/>
    </row>
    <row r="497" s="9" customFormat="true" ht="15" hidden="false" customHeight="false" outlineLevel="0" collapsed="false">
      <c r="E497" s="23"/>
      <c r="G497" s="32"/>
    </row>
    <row r="498" s="9" customFormat="true" ht="15" hidden="false" customHeight="false" outlineLevel="0" collapsed="false">
      <c r="E498" s="23"/>
      <c r="G498" s="32"/>
    </row>
    <row r="499" s="9" customFormat="true" ht="15" hidden="false" customHeight="false" outlineLevel="0" collapsed="false">
      <c r="E499" s="23"/>
      <c r="G499" s="32"/>
    </row>
    <row r="500" s="9" customFormat="true" ht="15" hidden="false" customHeight="false" outlineLevel="0" collapsed="false">
      <c r="E500" s="23"/>
      <c r="G500" s="32"/>
    </row>
    <row r="501" s="9" customFormat="true" ht="15" hidden="false" customHeight="false" outlineLevel="0" collapsed="false">
      <c r="E501" s="23"/>
      <c r="G501" s="32"/>
    </row>
    <row r="502" s="9" customFormat="true" ht="15" hidden="false" customHeight="false" outlineLevel="0" collapsed="false">
      <c r="E502" s="23"/>
      <c r="G502" s="32"/>
    </row>
    <row r="503" s="9" customFormat="true" ht="15" hidden="false" customHeight="false" outlineLevel="0" collapsed="false">
      <c r="E503" s="23"/>
      <c r="G503" s="32"/>
    </row>
    <row r="504" s="9" customFormat="true" ht="15" hidden="false" customHeight="false" outlineLevel="0" collapsed="false">
      <c r="E504" s="23"/>
      <c r="G504" s="32"/>
    </row>
    <row r="505" s="9" customFormat="true" ht="15" hidden="false" customHeight="false" outlineLevel="0" collapsed="false">
      <c r="E505" s="23"/>
      <c r="G505" s="32"/>
    </row>
    <row r="506" s="9" customFormat="true" ht="15" hidden="false" customHeight="false" outlineLevel="0" collapsed="false">
      <c r="E506" s="23"/>
      <c r="G506" s="32"/>
    </row>
    <row r="507" s="9" customFormat="true" ht="15" hidden="false" customHeight="false" outlineLevel="0" collapsed="false">
      <c r="E507" s="23"/>
      <c r="G507" s="32"/>
    </row>
    <row r="508" s="9" customFormat="true" ht="15" hidden="false" customHeight="false" outlineLevel="0" collapsed="false">
      <c r="E508" s="23"/>
      <c r="G508" s="32"/>
    </row>
    <row r="509" s="9" customFormat="true" ht="15" hidden="false" customHeight="false" outlineLevel="0" collapsed="false">
      <c r="E509" s="23"/>
      <c r="G509" s="32"/>
    </row>
    <row r="510" s="9" customFormat="true" ht="15" hidden="false" customHeight="false" outlineLevel="0" collapsed="false">
      <c r="E510" s="23"/>
      <c r="G510" s="32"/>
    </row>
    <row r="511" s="9" customFormat="true" ht="15" hidden="false" customHeight="false" outlineLevel="0" collapsed="false">
      <c r="E511" s="23"/>
      <c r="G511" s="32"/>
    </row>
    <row r="512" s="9" customFormat="true" ht="15" hidden="false" customHeight="false" outlineLevel="0" collapsed="false">
      <c r="E512" s="23"/>
      <c r="G512" s="32"/>
    </row>
    <row r="513" s="9" customFormat="true" ht="15" hidden="false" customHeight="false" outlineLevel="0" collapsed="false">
      <c r="E513" s="23"/>
      <c r="G513" s="32"/>
    </row>
    <row r="514" s="9" customFormat="true" ht="15" hidden="false" customHeight="false" outlineLevel="0" collapsed="false">
      <c r="E514" s="23"/>
      <c r="G514" s="32"/>
    </row>
    <row r="515" s="9" customFormat="true" ht="15" hidden="false" customHeight="false" outlineLevel="0" collapsed="false">
      <c r="E515" s="23"/>
      <c r="G515" s="32"/>
    </row>
    <row r="516" s="9" customFormat="true" ht="15" hidden="false" customHeight="false" outlineLevel="0" collapsed="false">
      <c r="E516" s="23"/>
      <c r="G516" s="32"/>
    </row>
    <row r="517" s="9" customFormat="true" ht="15" hidden="false" customHeight="false" outlineLevel="0" collapsed="false">
      <c r="E517" s="23"/>
      <c r="G517" s="32"/>
    </row>
    <row r="518" s="9" customFormat="true" ht="15" hidden="false" customHeight="false" outlineLevel="0" collapsed="false">
      <c r="E518" s="23"/>
      <c r="G518" s="32"/>
    </row>
    <row r="519" s="9" customFormat="true" ht="15" hidden="false" customHeight="false" outlineLevel="0" collapsed="false">
      <c r="E519" s="23"/>
      <c r="G519" s="32"/>
    </row>
    <row r="520" s="9" customFormat="true" ht="15" hidden="false" customHeight="false" outlineLevel="0" collapsed="false">
      <c r="E520" s="23"/>
      <c r="G520" s="32"/>
    </row>
    <row r="521" s="9" customFormat="true" ht="15" hidden="false" customHeight="false" outlineLevel="0" collapsed="false">
      <c r="E521" s="23"/>
      <c r="G521" s="32"/>
    </row>
    <row r="522" s="9" customFormat="true" ht="15" hidden="false" customHeight="false" outlineLevel="0" collapsed="false">
      <c r="E522" s="23"/>
      <c r="G522" s="32"/>
    </row>
    <row r="523" s="9" customFormat="true" ht="15" hidden="false" customHeight="false" outlineLevel="0" collapsed="false">
      <c r="E523" s="23"/>
      <c r="G523" s="32"/>
    </row>
    <row r="524" s="9" customFormat="true" ht="15" hidden="false" customHeight="false" outlineLevel="0" collapsed="false">
      <c r="E524" s="23"/>
      <c r="G524" s="32"/>
    </row>
    <row r="525" s="9" customFormat="true" ht="15" hidden="false" customHeight="false" outlineLevel="0" collapsed="false">
      <c r="E525" s="23"/>
      <c r="G525" s="32"/>
    </row>
    <row r="526" s="9" customFormat="true" ht="15" hidden="false" customHeight="false" outlineLevel="0" collapsed="false">
      <c r="E526" s="23"/>
      <c r="G526" s="32"/>
    </row>
    <row r="527" s="9" customFormat="true" ht="15" hidden="false" customHeight="false" outlineLevel="0" collapsed="false">
      <c r="E527" s="23"/>
      <c r="G527" s="32"/>
    </row>
    <row r="528" s="9" customFormat="true" ht="15" hidden="false" customHeight="false" outlineLevel="0" collapsed="false">
      <c r="E528" s="23"/>
      <c r="G528" s="32"/>
    </row>
    <row r="529" s="9" customFormat="true" ht="15" hidden="false" customHeight="false" outlineLevel="0" collapsed="false">
      <c r="E529" s="23"/>
      <c r="G529" s="32"/>
    </row>
    <row r="530" s="9" customFormat="true" ht="15" hidden="false" customHeight="false" outlineLevel="0" collapsed="false">
      <c r="E530" s="23"/>
      <c r="G530" s="32"/>
    </row>
    <row r="531" s="9" customFormat="true" ht="15" hidden="false" customHeight="false" outlineLevel="0" collapsed="false">
      <c r="E531" s="23"/>
      <c r="G531" s="32"/>
    </row>
    <row r="532" s="9" customFormat="true" ht="15" hidden="false" customHeight="false" outlineLevel="0" collapsed="false">
      <c r="E532" s="23"/>
      <c r="G532" s="32"/>
    </row>
    <row r="533" s="9" customFormat="true" ht="15" hidden="false" customHeight="false" outlineLevel="0" collapsed="false">
      <c r="E533" s="23"/>
      <c r="G533" s="32"/>
    </row>
    <row r="534" s="9" customFormat="true" ht="15" hidden="false" customHeight="false" outlineLevel="0" collapsed="false">
      <c r="E534" s="23"/>
      <c r="G534" s="32"/>
    </row>
    <row r="535" s="9" customFormat="true" ht="15" hidden="false" customHeight="false" outlineLevel="0" collapsed="false">
      <c r="E535" s="23"/>
      <c r="G535" s="32"/>
    </row>
    <row r="536" s="9" customFormat="true" ht="15" hidden="false" customHeight="false" outlineLevel="0" collapsed="false">
      <c r="E536" s="23"/>
      <c r="G536" s="32"/>
    </row>
    <row r="537" s="9" customFormat="true" ht="15" hidden="false" customHeight="false" outlineLevel="0" collapsed="false">
      <c r="E537" s="23"/>
      <c r="G537" s="32"/>
    </row>
    <row r="538" s="9" customFormat="true" ht="15" hidden="false" customHeight="false" outlineLevel="0" collapsed="false">
      <c r="E538" s="23"/>
      <c r="G538" s="32"/>
    </row>
    <row r="539" s="9" customFormat="true" ht="15" hidden="false" customHeight="false" outlineLevel="0" collapsed="false">
      <c r="E539" s="23"/>
      <c r="G539" s="32"/>
    </row>
    <row r="540" s="9" customFormat="true" ht="15" hidden="false" customHeight="false" outlineLevel="0" collapsed="false">
      <c r="E540" s="23"/>
      <c r="G540" s="32"/>
    </row>
    <row r="541" s="9" customFormat="true" ht="15" hidden="false" customHeight="false" outlineLevel="0" collapsed="false">
      <c r="E541" s="23"/>
      <c r="G541" s="32"/>
    </row>
    <row r="542" s="9" customFormat="true" ht="15" hidden="false" customHeight="false" outlineLevel="0" collapsed="false">
      <c r="E542" s="23"/>
      <c r="G542" s="32"/>
    </row>
    <row r="543" s="9" customFormat="true" ht="15" hidden="false" customHeight="false" outlineLevel="0" collapsed="false">
      <c r="E543" s="23"/>
      <c r="G543" s="32"/>
    </row>
    <row r="544" s="9" customFormat="true" ht="15" hidden="false" customHeight="false" outlineLevel="0" collapsed="false">
      <c r="E544" s="23"/>
      <c r="G544" s="32"/>
    </row>
    <row r="545" s="9" customFormat="true" ht="15" hidden="false" customHeight="false" outlineLevel="0" collapsed="false">
      <c r="E545" s="23"/>
      <c r="G545" s="32"/>
    </row>
    <row r="546" s="9" customFormat="true" ht="15" hidden="false" customHeight="false" outlineLevel="0" collapsed="false">
      <c r="E546" s="23"/>
      <c r="G546" s="32"/>
    </row>
    <row r="547" s="9" customFormat="true" ht="15" hidden="false" customHeight="false" outlineLevel="0" collapsed="false">
      <c r="E547" s="23"/>
      <c r="G547" s="32"/>
    </row>
    <row r="548" s="9" customFormat="true" ht="15" hidden="false" customHeight="false" outlineLevel="0" collapsed="false">
      <c r="E548" s="23"/>
      <c r="G548" s="32"/>
    </row>
    <row r="549" s="9" customFormat="true" ht="15" hidden="false" customHeight="false" outlineLevel="0" collapsed="false">
      <c r="E549" s="23"/>
      <c r="G549" s="32"/>
    </row>
    <row r="550" s="9" customFormat="true" ht="15" hidden="false" customHeight="false" outlineLevel="0" collapsed="false">
      <c r="E550" s="23"/>
      <c r="G550" s="32"/>
    </row>
    <row r="551" s="9" customFormat="true" ht="15" hidden="false" customHeight="false" outlineLevel="0" collapsed="false">
      <c r="E551" s="23"/>
      <c r="G551" s="32"/>
    </row>
    <row r="552" s="9" customFormat="true" ht="15" hidden="false" customHeight="false" outlineLevel="0" collapsed="false">
      <c r="E552" s="23"/>
      <c r="G552" s="32"/>
    </row>
    <row r="553" s="9" customFormat="true" ht="15" hidden="false" customHeight="false" outlineLevel="0" collapsed="false">
      <c r="E553" s="23"/>
      <c r="G553" s="32"/>
    </row>
    <row r="554" s="9" customFormat="true" ht="15" hidden="false" customHeight="false" outlineLevel="0" collapsed="false">
      <c r="E554" s="23"/>
      <c r="G554" s="32"/>
    </row>
    <row r="555" s="9" customFormat="true" ht="15" hidden="false" customHeight="false" outlineLevel="0" collapsed="false">
      <c r="E555" s="23"/>
      <c r="G555" s="32"/>
    </row>
    <row r="556" customFormat="false" ht="15" hidden="false" customHeight="false" outlineLevel="0" collapsed="false">
      <c r="A556" s="9"/>
      <c r="B556" s="9"/>
      <c r="C556" s="9"/>
      <c r="D556" s="9"/>
      <c r="E556" s="23"/>
      <c r="F556" s="9"/>
      <c r="G556" s="32"/>
      <c r="H556" s="9"/>
    </row>
    <row r="557" customFormat="false" ht="15" hidden="false" customHeight="false" outlineLevel="0" collapsed="false">
      <c r="A557" s="9"/>
      <c r="B557" s="9"/>
      <c r="C557" s="9"/>
      <c r="D557" s="9"/>
      <c r="E557" s="23"/>
      <c r="F557" s="9"/>
      <c r="G557" s="32"/>
      <c r="H557" s="9"/>
    </row>
    <row r="558" customFormat="false" ht="15" hidden="false" customHeight="false" outlineLevel="0" collapsed="false">
      <c r="A558" s="9"/>
      <c r="B558" s="9"/>
      <c r="C558" s="9"/>
      <c r="D558" s="9"/>
      <c r="E558" s="23"/>
      <c r="F558" s="9"/>
      <c r="G558" s="32"/>
      <c r="H558" s="9"/>
    </row>
    <row r="559" customFormat="false" ht="15" hidden="false" customHeight="false" outlineLevel="0" collapsed="false">
      <c r="A559" s="9"/>
      <c r="B559" s="9"/>
      <c r="C559" s="9"/>
      <c r="D559" s="9"/>
      <c r="E559" s="23"/>
      <c r="F559" s="9"/>
      <c r="G559" s="32"/>
      <c r="H559" s="9"/>
    </row>
    <row r="560" customFormat="false" ht="15" hidden="false" customHeight="false" outlineLevel="0" collapsed="false">
      <c r="A560" s="9"/>
      <c r="B560" s="9"/>
      <c r="C560" s="9"/>
      <c r="D560" s="9"/>
      <c r="E560" s="23"/>
      <c r="F560" s="9"/>
      <c r="G560" s="32"/>
      <c r="H560" s="9"/>
    </row>
    <row r="561" customFormat="false" ht="15" hidden="false" customHeight="false" outlineLevel="0" collapsed="false">
      <c r="A561" s="9"/>
      <c r="B561" s="9"/>
      <c r="C561" s="9"/>
      <c r="D561" s="9"/>
      <c r="E561" s="23"/>
      <c r="F561" s="9"/>
      <c r="G561" s="32"/>
      <c r="H561" s="9"/>
    </row>
    <row r="562" customFormat="false" ht="15" hidden="false" customHeight="false" outlineLevel="0" collapsed="false">
      <c r="A562" s="9"/>
      <c r="B562" s="9"/>
      <c r="C562" s="9"/>
      <c r="D562" s="9"/>
      <c r="E562" s="23"/>
      <c r="F562" s="9"/>
      <c r="G562" s="32"/>
      <c r="H562" s="9"/>
    </row>
    <row r="563" customFormat="false" ht="15" hidden="false" customHeight="false" outlineLevel="0" collapsed="false">
      <c r="A563" s="9"/>
      <c r="B563" s="9"/>
      <c r="C563" s="9"/>
      <c r="D563" s="9"/>
      <c r="E563" s="23"/>
      <c r="F563" s="9"/>
      <c r="G563" s="32"/>
      <c r="H563" s="9"/>
    </row>
    <row r="564" customFormat="false" ht="15" hidden="false" customHeight="false" outlineLevel="0" collapsed="false">
      <c r="A564" s="9"/>
      <c r="B564" s="9"/>
      <c r="C564" s="9"/>
      <c r="D564" s="9"/>
      <c r="E564" s="23"/>
      <c r="F564" s="9"/>
      <c r="G564" s="32"/>
      <c r="H564" s="9"/>
    </row>
    <row r="565" customFormat="false" ht="15" hidden="false" customHeight="false" outlineLevel="0" collapsed="false">
      <c r="A565" s="9"/>
      <c r="B565" s="9"/>
      <c r="C565" s="9"/>
      <c r="D565" s="9"/>
      <c r="E565" s="23"/>
      <c r="F565" s="9"/>
      <c r="G565" s="32"/>
      <c r="H565" s="9"/>
    </row>
    <row r="566" customFormat="false" ht="15" hidden="false" customHeight="false" outlineLevel="0" collapsed="false">
      <c r="A566" s="9"/>
      <c r="B566" s="9"/>
      <c r="C566" s="9"/>
      <c r="D566" s="9"/>
      <c r="E566" s="23"/>
      <c r="F566" s="9"/>
      <c r="G566" s="32"/>
      <c r="H566" s="9"/>
    </row>
    <row r="567" customFormat="false" ht="15" hidden="false" customHeight="false" outlineLevel="0" collapsed="false">
      <c r="A567" s="9"/>
      <c r="B567" s="9"/>
      <c r="C567" s="9"/>
      <c r="D567" s="9"/>
      <c r="E567" s="23"/>
      <c r="F567" s="9"/>
      <c r="G567" s="32"/>
      <c r="H567" s="9"/>
    </row>
    <row r="568" customFormat="false" ht="15" hidden="false" customHeight="false" outlineLevel="0" collapsed="false">
      <c r="A568" s="9"/>
      <c r="B568" s="9"/>
      <c r="C568" s="9"/>
      <c r="D568" s="9"/>
      <c r="E568" s="23"/>
      <c r="F568" s="9"/>
      <c r="G568" s="32"/>
      <c r="H568" s="9"/>
    </row>
    <row r="569" customFormat="false" ht="15" hidden="false" customHeight="false" outlineLevel="0" collapsed="false">
      <c r="A569" s="9"/>
      <c r="B569" s="9"/>
      <c r="C569" s="9"/>
      <c r="D569" s="9"/>
      <c r="E569" s="23"/>
      <c r="F569" s="9"/>
      <c r="G569" s="32"/>
      <c r="H569" s="9"/>
    </row>
    <row r="570" customFormat="false" ht="15" hidden="false" customHeight="false" outlineLevel="0" collapsed="false">
      <c r="A570" s="9"/>
      <c r="B570" s="9"/>
      <c r="C570" s="9"/>
      <c r="D570" s="9"/>
      <c r="E570" s="23"/>
      <c r="F570" s="9"/>
      <c r="G570" s="32"/>
      <c r="H570" s="9"/>
    </row>
    <row r="571" customFormat="false" ht="15" hidden="false" customHeight="false" outlineLevel="0" collapsed="false">
      <c r="A571" s="9"/>
      <c r="B571" s="9"/>
      <c r="C571" s="9"/>
      <c r="D571" s="9"/>
      <c r="E571" s="23"/>
      <c r="F571" s="9"/>
      <c r="G571" s="32"/>
      <c r="H571" s="9"/>
    </row>
    <row r="572" customFormat="false" ht="15" hidden="false" customHeight="false" outlineLevel="0" collapsed="false">
      <c r="A572" s="9"/>
      <c r="B572" s="9"/>
      <c r="C572" s="9"/>
      <c r="D572" s="9"/>
      <c r="E572" s="23"/>
      <c r="F572" s="9"/>
      <c r="G572" s="32"/>
      <c r="H572" s="9"/>
    </row>
    <row r="573" customFormat="false" ht="15" hidden="false" customHeight="false" outlineLevel="0" collapsed="false">
      <c r="A573" s="9"/>
      <c r="B573" s="9"/>
      <c r="C573" s="9"/>
      <c r="D573" s="9"/>
      <c r="E573" s="23"/>
      <c r="F573" s="9"/>
      <c r="G573" s="32"/>
      <c r="H573" s="9"/>
    </row>
    <row r="574" customFormat="false" ht="15" hidden="false" customHeight="false" outlineLevel="0" collapsed="false">
      <c r="A574" s="9"/>
      <c r="B574" s="9"/>
      <c r="C574" s="9"/>
      <c r="D574" s="9"/>
      <c r="E574" s="23"/>
      <c r="F574" s="9"/>
      <c r="G574" s="32"/>
      <c r="H574" s="9"/>
    </row>
    <row r="575" customFormat="false" ht="15" hidden="false" customHeight="false" outlineLevel="0" collapsed="false">
      <c r="A575" s="9"/>
      <c r="B575" s="9"/>
      <c r="C575" s="9"/>
      <c r="D575" s="9"/>
      <c r="E575" s="23"/>
      <c r="F575" s="9"/>
      <c r="G575" s="32"/>
      <c r="H575" s="9"/>
    </row>
    <row r="576" customFormat="false" ht="15" hidden="false" customHeight="false" outlineLevel="0" collapsed="false">
      <c r="A576" s="9"/>
      <c r="B576" s="9"/>
      <c r="C576" s="9"/>
      <c r="D576" s="9"/>
      <c r="E576" s="23"/>
      <c r="F576" s="9"/>
      <c r="G576" s="32"/>
      <c r="H576" s="9"/>
    </row>
    <row r="577" customFormat="false" ht="15" hidden="false" customHeight="false" outlineLevel="0" collapsed="false">
      <c r="A577" s="9"/>
      <c r="B577" s="9"/>
      <c r="C577" s="9"/>
      <c r="D577" s="9"/>
      <c r="E577" s="23"/>
      <c r="F577" s="9"/>
      <c r="G577" s="32"/>
      <c r="H577" s="9"/>
    </row>
    <row r="578" customFormat="false" ht="15" hidden="false" customHeight="false" outlineLevel="0" collapsed="false">
      <c r="A578" s="9"/>
      <c r="B578" s="9"/>
      <c r="C578" s="9"/>
      <c r="D578" s="9"/>
      <c r="E578" s="23"/>
      <c r="F578" s="9"/>
      <c r="G578" s="32"/>
      <c r="H578" s="9"/>
    </row>
    <row r="579" customFormat="false" ht="15" hidden="false" customHeight="false" outlineLevel="0" collapsed="false">
      <c r="A579" s="9"/>
      <c r="B579" s="9"/>
      <c r="C579" s="9"/>
      <c r="D579" s="9"/>
      <c r="E579" s="23"/>
      <c r="F579" s="9"/>
      <c r="G579" s="32"/>
      <c r="H579" s="9"/>
    </row>
    <row r="580" customFormat="false" ht="15" hidden="false" customHeight="false" outlineLevel="0" collapsed="false">
      <c r="A580" s="9"/>
      <c r="B580" s="9"/>
      <c r="C580" s="9"/>
      <c r="D580" s="9"/>
      <c r="E580" s="23"/>
      <c r="F580" s="9"/>
      <c r="G580" s="32"/>
      <c r="H580" s="9"/>
    </row>
    <row r="581" customFormat="false" ht="15" hidden="false" customHeight="false" outlineLevel="0" collapsed="false">
      <c r="A581" s="9"/>
      <c r="B581" s="9"/>
      <c r="C581" s="9"/>
      <c r="D581" s="9"/>
      <c r="E581" s="23"/>
      <c r="F581" s="9"/>
      <c r="G581" s="32"/>
      <c r="H581" s="9"/>
    </row>
    <row r="582" customFormat="false" ht="15" hidden="false" customHeight="false" outlineLevel="0" collapsed="false">
      <c r="A582" s="9"/>
      <c r="B582" s="9"/>
      <c r="C582" s="9"/>
      <c r="D582" s="9"/>
      <c r="E582" s="23"/>
      <c r="F582" s="9"/>
      <c r="G582" s="32"/>
      <c r="H582" s="9"/>
    </row>
    <row r="583" customFormat="false" ht="15" hidden="false" customHeight="false" outlineLevel="0" collapsed="false">
      <c r="A583" s="9"/>
      <c r="B583" s="9"/>
      <c r="C583" s="9"/>
      <c r="D583" s="9"/>
      <c r="E583" s="23"/>
      <c r="F583" s="9"/>
      <c r="G583" s="32"/>
      <c r="H583" s="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9:H9"/>
    <mergeCell ref="C29:D29"/>
  </mergeCells>
  <printOptions headings="false" gridLines="false" gridLinesSet="true" horizontalCentered="true" verticalCentered="false"/>
  <pageMargins left="0" right="0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9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41796875" defaultRowHeight="12.75" zeroHeight="false" outlineLevelRow="0" outlineLevelCol="0"/>
  <cols>
    <col collapsed="false" customWidth="true" hidden="false" outlineLevel="0" max="3" min="3" style="0" width="12.85"/>
    <col collapsed="false" customWidth="true" hidden="false" outlineLevel="0" max="4" min="4" style="33" width="27.56"/>
    <col collapsed="false" customWidth="true" hidden="false" outlineLevel="0" max="5" min="5" style="34" width="33.28"/>
    <col collapsed="false" customWidth="true" hidden="false" outlineLevel="0" max="6" min="6" style="0" width="20.13"/>
    <col collapsed="false" customWidth="true" hidden="false" outlineLevel="0" max="7" min="7" style="24" width="12.28"/>
  </cols>
  <sheetData>
    <row r="9" customFormat="false" ht="15.75" hidden="false" customHeight="false" outlineLevel="0" collapsed="false">
      <c r="D9" s="54" t="s">
        <v>129</v>
      </c>
      <c r="E9" s="54"/>
      <c r="F9" s="54"/>
      <c r="G9" s="54"/>
      <c r="H9" s="54"/>
    </row>
    <row r="10" customFormat="false" ht="12.75" hidden="false" customHeight="false" outlineLevel="0" collapsed="false">
      <c r="E10" s="34" t="s">
        <v>1</v>
      </c>
    </row>
    <row r="11" customFormat="false" ht="13.5" hidden="false" customHeight="false" outlineLevel="0" collapsed="false"/>
    <row r="12" s="3" customFormat="true" ht="16.5" hidden="false" customHeight="false" outlineLevel="0" collapsed="false">
      <c r="C12" s="5" t="s">
        <v>2</v>
      </c>
      <c r="D12" s="35" t="s">
        <v>3</v>
      </c>
      <c r="E12" s="36" t="s">
        <v>4</v>
      </c>
      <c r="F12" s="7" t="s">
        <v>5</v>
      </c>
      <c r="G12" s="8" t="s">
        <v>6</v>
      </c>
    </row>
    <row r="13" s="9" customFormat="true" ht="18" hidden="false" customHeight="true" outlineLevel="0" collapsed="false">
      <c r="C13" s="10" t="s">
        <v>7</v>
      </c>
      <c r="D13" s="39" t="s">
        <v>130</v>
      </c>
      <c r="E13" s="40" t="n">
        <f aca="false">115000+100000+151500</f>
        <v>366500</v>
      </c>
      <c r="F13" s="55" t="n">
        <f aca="false">G13-E13</f>
        <v>0</v>
      </c>
      <c r="G13" s="15" t="n">
        <v>366500</v>
      </c>
    </row>
    <row r="14" s="9" customFormat="true" ht="18" hidden="false" customHeight="true" outlineLevel="0" collapsed="false">
      <c r="C14" s="10" t="n">
        <v>2</v>
      </c>
      <c r="D14" s="39" t="s">
        <v>131</v>
      </c>
      <c r="E14" s="40" t="n">
        <f aca="false">16500+200000+100000+50000</f>
        <v>366500</v>
      </c>
      <c r="F14" s="41" t="n">
        <f aca="false">G14-E14</f>
        <v>0</v>
      </c>
      <c r="G14" s="12" t="n">
        <v>366500</v>
      </c>
    </row>
    <row r="15" s="9" customFormat="true" ht="18" hidden="false" customHeight="true" outlineLevel="0" collapsed="false">
      <c r="C15" s="10" t="n">
        <v>3</v>
      </c>
      <c r="D15" s="39" t="s">
        <v>132</v>
      </c>
      <c r="E15" s="40" t="n">
        <f aca="false">200000+100000+66500</f>
        <v>366500</v>
      </c>
      <c r="F15" s="41" t="n">
        <f aca="false">G15-E15</f>
        <v>0</v>
      </c>
      <c r="G15" s="12" t="n">
        <v>366500</v>
      </c>
    </row>
    <row r="16" s="9" customFormat="true" ht="18" hidden="false" customHeight="true" outlineLevel="0" collapsed="false">
      <c r="C16" s="10" t="n">
        <v>4</v>
      </c>
      <c r="D16" s="39" t="s">
        <v>133</v>
      </c>
      <c r="E16" s="40" t="n">
        <f aca="false">200000+15000+150000+1500</f>
        <v>366500</v>
      </c>
      <c r="F16" s="41" t="n">
        <f aca="false">G16-E16</f>
        <v>0</v>
      </c>
      <c r="G16" s="12" t="n">
        <v>366500</v>
      </c>
    </row>
    <row r="17" s="9" customFormat="true" ht="18" hidden="false" customHeight="true" outlineLevel="0" collapsed="false">
      <c r="C17" s="10" t="n">
        <v>5</v>
      </c>
      <c r="D17" s="39" t="s">
        <v>134</v>
      </c>
      <c r="E17" s="40" t="n">
        <f aca="false">271500+95000</f>
        <v>366500</v>
      </c>
      <c r="F17" s="41" t="n">
        <f aca="false">G17-E17</f>
        <v>0</v>
      </c>
      <c r="G17" s="12" t="n">
        <v>366500</v>
      </c>
    </row>
    <row r="18" s="9" customFormat="true" ht="18" hidden="false" customHeight="true" outlineLevel="0" collapsed="false">
      <c r="C18" s="10" t="n">
        <v>6</v>
      </c>
      <c r="D18" s="39" t="s">
        <v>135</v>
      </c>
      <c r="E18" s="40" t="n">
        <f aca="false">100000+16500+150000+100000</f>
        <v>366500</v>
      </c>
      <c r="F18" s="41" t="n">
        <f aca="false">G18-E18</f>
        <v>0</v>
      </c>
      <c r="G18" s="12" t="n">
        <v>366500</v>
      </c>
    </row>
    <row r="19" s="9" customFormat="true" ht="18" hidden="false" customHeight="true" outlineLevel="0" collapsed="false">
      <c r="C19" s="10" t="n">
        <v>7</v>
      </c>
      <c r="D19" s="39" t="s">
        <v>136</v>
      </c>
      <c r="E19" s="40" t="n">
        <f aca="false">15000+2000+100000+40000+25000+195000-10500</f>
        <v>366500</v>
      </c>
      <c r="F19" s="41" t="n">
        <f aca="false">G19-E19</f>
        <v>0</v>
      </c>
      <c r="G19" s="12" t="n">
        <v>366500</v>
      </c>
    </row>
    <row r="20" s="9" customFormat="true" ht="18" hidden="false" customHeight="true" outlineLevel="0" collapsed="false">
      <c r="C20" s="10" t="n">
        <v>8</v>
      </c>
      <c r="D20" s="39" t="s">
        <v>137</v>
      </c>
      <c r="E20" s="40" t="n">
        <f aca="false">150000+216500</f>
        <v>366500</v>
      </c>
      <c r="F20" s="41" t="n">
        <f aca="false">G20-E20</f>
        <v>0</v>
      </c>
      <c r="G20" s="12" t="n">
        <v>366500</v>
      </c>
    </row>
    <row r="21" s="9" customFormat="true" ht="18" hidden="false" customHeight="true" outlineLevel="0" collapsed="false">
      <c r="C21" s="10" t="n">
        <v>9</v>
      </c>
      <c r="D21" s="39" t="s">
        <v>138</v>
      </c>
      <c r="E21" s="40" t="n">
        <f aca="false">100000+100000</f>
        <v>200000</v>
      </c>
      <c r="F21" s="41" t="n">
        <f aca="false">G21-E21</f>
        <v>166500</v>
      </c>
      <c r="G21" s="12" t="n">
        <v>366500</v>
      </c>
    </row>
    <row r="22" s="9" customFormat="true" ht="18" hidden="false" customHeight="true" outlineLevel="0" collapsed="false">
      <c r="C22" s="10" t="n">
        <v>10</v>
      </c>
      <c r="D22" s="39" t="s">
        <v>139</v>
      </c>
      <c r="E22" s="40" t="n">
        <f aca="false">100000+15000+90000+60000+50000+51500</f>
        <v>366500</v>
      </c>
      <c r="F22" s="41" t="n">
        <f aca="false">G22-E22</f>
        <v>0</v>
      </c>
      <c r="G22" s="12" t="n">
        <v>366500</v>
      </c>
    </row>
    <row r="23" s="9" customFormat="true" ht="18" hidden="false" customHeight="true" outlineLevel="0" collapsed="false">
      <c r="C23" s="20" t="s">
        <v>71</v>
      </c>
      <c r="D23" s="20"/>
      <c r="E23" s="46" t="n">
        <f aca="false">SUM(E13:E22)</f>
        <v>3498500</v>
      </c>
      <c r="F23" s="21" t="n">
        <f aca="false">SUM(F13:F22)</f>
        <v>166500</v>
      </c>
      <c r="G23" s="21" t="n">
        <f aca="false">SUM(G13:G22)</f>
        <v>3665000</v>
      </c>
    </row>
    <row r="24" s="9" customFormat="true" ht="18" hidden="false" customHeight="true" outlineLevel="0" collapsed="false">
      <c r="C24" s="22"/>
      <c r="D24" s="47"/>
      <c r="E24" s="48"/>
      <c r="G24" s="32"/>
    </row>
    <row r="25" s="9" customFormat="true" ht="18" hidden="false" customHeight="true" outlineLevel="0" collapsed="false">
      <c r="C25" s="22"/>
      <c r="D25" s="47"/>
      <c r="E25" s="48"/>
      <c r="G25" s="32"/>
    </row>
    <row r="26" s="9" customFormat="true" ht="18" hidden="false" customHeight="true" outlineLevel="0" collapsed="false">
      <c r="C26" s="22"/>
      <c r="D26" s="47"/>
      <c r="E26" s="48"/>
      <c r="G26" s="32"/>
    </row>
    <row r="27" s="9" customFormat="true" ht="18" hidden="false" customHeight="true" outlineLevel="0" collapsed="false">
      <c r="C27" s="22"/>
      <c r="D27" s="49"/>
      <c r="E27" s="48"/>
      <c r="G27" s="32"/>
    </row>
    <row r="28" s="9" customFormat="true" ht="18" hidden="false" customHeight="true" outlineLevel="0" collapsed="false">
      <c r="C28" s="22"/>
      <c r="D28" s="49"/>
      <c r="E28" s="48"/>
      <c r="G28" s="32"/>
    </row>
    <row r="29" s="9" customFormat="true" ht="18" hidden="false" customHeight="true" outlineLevel="0" collapsed="false">
      <c r="C29" s="22"/>
      <c r="D29" s="49"/>
      <c r="E29" s="48"/>
      <c r="G29" s="32"/>
    </row>
    <row r="30" s="9" customFormat="true" ht="18" hidden="false" customHeight="true" outlineLevel="0" collapsed="false">
      <c r="C30" s="22"/>
      <c r="D30" s="49"/>
      <c r="E30" s="48"/>
      <c r="G30" s="32"/>
    </row>
    <row r="31" s="9" customFormat="true" ht="18" hidden="false" customHeight="true" outlineLevel="0" collapsed="false">
      <c r="C31" s="22"/>
      <c r="D31" s="49"/>
      <c r="E31" s="48"/>
      <c r="G31" s="32"/>
    </row>
    <row r="32" s="9" customFormat="true" ht="18" hidden="false" customHeight="true" outlineLevel="0" collapsed="false">
      <c r="C32" s="22"/>
      <c r="D32" s="49"/>
      <c r="E32" s="48"/>
      <c r="G32" s="32"/>
    </row>
    <row r="33" s="9" customFormat="true" ht="18" hidden="false" customHeight="true" outlineLevel="0" collapsed="false">
      <c r="C33" s="22"/>
      <c r="D33" s="49"/>
      <c r="E33" s="48"/>
      <c r="G33" s="32"/>
    </row>
    <row r="34" s="9" customFormat="true" ht="18" hidden="false" customHeight="true" outlineLevel="0" collapsed="false">
      <c r="C34" s="22"/>
      <c r="D34" s="49"/>
      <c r="E34" s="48"/>
      <c r="G34" s="32"/>
    </row>
    <row r="35" s="9" customFormat="true" ht="18" hidden="false" customHeight="true" outlineLevel="0" collapsed="false">
      <c r="C35" s="22"/>
      <c r="D35" s="49"/>
      <c r="E35" s="48"/>
      <c r="G35" s="32"/>
    </row>
    <row r="36" s="9" customFormat="true" ht="18" hidden="false" customHeight="true" outlineLevel="0" collapsed="false">
      <c r="C36" s="22"/>
      <c r="D36" s="49"/>
      <c r="E36" s="48"/>
      <c r="G36" s="32"/>
    </row>
    <row r="37" s="9" customFormat="true" ht="18" hidden="false" customHeight="true" outlineLevel="0" collapsed="false">
      <c r="C37" s="22"/>
      <c r="D37" s="49"/>
      <c r="E37" s="48"/>
      <c r="G37" s="32"/>
    </row>
    <row r="38" s="9" customFormat="true" ht="18" hidden="false" customHeight="true" outlineLevel="0" collapsed="false">
      <c r="C38" s="22"/>
      <c r="D38" s="49"/>
      <c r="E38" s="48"/>
      <c r="G38" s="32"/>
    </row>
    <row r="39" s="9" customFormat="true" ht="18" hidden="false" customHeight="true" outlineLevel="0" collapsed="false">
      <c r="C39" s="22"/>
      <c r="D39" s="49"/>
      <c r="E39" s="48"/>
      <c r="G39" s="32"/>
    </row>
    <row r="40" s="9" customFormat="true" ht="18" hidden="false" customHeight="true" outlineLevel="0" collapsed="false">
      <c r="C40" s="22"/>
      <c r="D40" s="49"/>
      <c r="E40" s="48"/>
      <c r="G40" s="32"/>
    </row>
    <row r="41" s="9" customFormat="true" ht="18" hidden="false" customHeight="true" outlineLevel="0" collapsed="false">
      <c r="D41" s="49"/>
      <c r="E41" s="48"/>
      <c r="G41" s="32"/>
    </row>
    <row r="42" s="9" customFormat="true" ht="18" hidden="false" customHeight="true" outlineLevel="0" collapsed="false">
      <c r="D42" s="49"/>
      <c r="E42" s="48"/>
      <c r="G42" s="32"/>
    </row>
    <row r="43" s="9" customFormat="true" ht="18" hidden="false" customHeight="true" outlineLevel="0" collapsed="false">
      <c r="D43" s="49"/>
      <c r="E43" s="48"/>
      <c r="G43" s="32"/>
    </row>
    <row r="44" s="9" customFormat="true" ht="18" hidden="false" customHeight="true" outlineLevel="0" collapsed="false">
      <c r="D44" s="49"/>
      <c r="E44" s="48"/>
      <c r="G44" s="32"/>
    </row>
    <row r="45" s="9" customFormat="true" ht="18" hidden="false" customHeight="true" outlineLevel="0" collapsed="false">
      <c r="D45" s="49"/>
      <c r="E45" s="48"/>
      <c r="G45" s="32"/>
    </row>
    <row r="46" s="9" customFormat="true" ht="18" hidden="false" customHeight="true" outlineLevel="0" collapsed="false">
      <c r="D46" s="49"/>
      <c r="E46" s="48"/>
      <c r="G46" s="32"/>
    </row>
    <row r="47" s="9" customFormat="true" ht="18" hidden="false" customHeight="true" outlineLevel="0" collapsed="false">
      <c r="D47" s="49"/>
      <c r="E47" s="48"/>
      <c r="G47" s="32"/>
    </row>
    <row r="48" s="9" customFormat="true" ht="18" hidden="false" customHeight="true" outlineLevel="0" collapsed="false">
      <c r="D48" s="49"/>
      <c r="E48" s="48"/>
      <c r="G48" s="32"/>
    </row>
    <row r="49" s="9" customFormat="true" ht="18" hidden="false" customHeight="true" outlineLevel="0" collapsed="false">
      <c r="D49" s="49"/>
      <c r="E49" s="48"/>
      <c r="G49" s="32"/>
    </row>
    <row r="50" s="9" customFormat="true" ht="18" hidden="false" customHeight="true" outlineLevel="0" collapsed="false">
      <c r="D50" s="49"/>
      <c r="E50" s="48"/>
      <c r="G50" s="32"/>
    </row>
    <row r="51" s="9" customFormat="true" ht="18" hidden="false" customHeight="true" outlineLevel="0" collapsed="false">
      <c r="D51" s="49"/>
      <c r="E51" s="48"/>
      <c r="G51" s="32"/>
    </row>
    <row r="52" s="9" customFormat="true" ht="18" hidden="false" customHeight="true" outlineLevel="0" collapsed="false">
      <c r="D52" s="49"/>
      <c r="E52" s="48"/>
      <c r="G52" s="32"/>
    </row>
    <row r="53" s="9" customFormat="true" ht="18" hidden="false" customHeight="true" outlineLevel="0" collapsed="false">
      <c r="D53" s="49"/>
      <c r="E53" s="48"/>
      <c r="G53" s="32"/>
    </row>
    <row r="54" s="9" customFormat="true" ht="18" hidden="false" customHeight="true" outlineLevel="0" collapsed="false">
      <c r="D54" s="49"/>
      <c r="E54" s="48"/>
      <c r="G54" s="32"/>
    </row>
    <row r="55" s="9" customFormat="true" ht="18" hidden="false" customHeight="true" outlineLevel="0" collapsed="false">
      <c r="D55" s="49"/>
      <c r="E55" s="48"/>
      <c r="G55" s="32"/>
    </row>
    <row r="56" s="9" customFormat="true" ht="18" hidden="false" customHeight="true" outlineLevel="0" collapsed="false">
      <c r="D56" s="49"/>
      <c r="E56" s="48"/>
      <c r="G56" s="32"/>
    </row>
    <row r="57" s="9" customFormat="true" ht="18" hidden="false" customHeight="true" outlineLevel="0" collapsed="false">
      <c r="D57" s="49"/>
      <c r="E57" s="48"/>
      <c r="G57" s="32"/>
    </row>
    <row r="58" s="9" customFormat="true" ht="18" hidden="false" customHeight="true" outlineLevel="0" collapsed="false">
      <c r="D58" s="49"/>
      <c r="E58" s="48"/>
      <c r="G58" s="32"/>
    </row>
    <row r="59" s="9" customFormat="true" ht="18" hidden="false" customHeight="true" outlineLevel="0" collapsed="false">
      <c r="D59" s="49"/>
      <c r="E59" s="48"/>
      <c r="G59" s="32"/>
    </row>
    <row r="60" s="9" customFormat="true" ht="18" hidden="false" customHeight="true" outlineLevel="0" collapsed="false">
      <c r="D60" s="49"/>
      <c r="E60" s="48"/>
      <c r="G60" s="32"/>
    </row>
    <row r="61" s="9" customFormat="true" ht="18" hidden="false" customHeight="true" outlineLevel="0" collapsed="false">
      <c r="D61" s="49"/>
      <c r="E61" s="48"/>
      <c r="G61" s="32"/>
    </row>
    <row r="62" s="9" customFormat="true" ht="18" hidden="false" customHeight="true" outlineLevel="0" collapsed="false">
      <c r="D62" s="49"/>
      <c r="E62" s="48"/>
      <c r="G62" s="32"/>
    </row>
    <row r="63" s="9" customFormat="true" ht="18" hidden="false" customHeight="true" outlineLevel="0" collapsed="false">
      <c r="D63" s="49"/>
      <c r="E63" s="48"/>
      <c r="G63" s="32"/>
    </row>
    <row r="64" s="9" customFormat="true" ht="18" hidden="false" customHeight="true" outlineLevel="0" collapsed="false">
      <c r="D64" s="49"/>
      <c r="E64" s="48"/>
      <c r="G64" s="32"/>
    </row>
    <row r="65" s="9" customFormat="true" ht="18" hidden="false" customHeight="true" outlineLevel="0" collapsed="false">
      <c r="D65" s="49"/>
      <c r="E65" s="48"/>
      <c r="G65" s="32"/>
    </row>
    <row r="66" s="9" customFormat="true" ht="18" hidden="false" customHeight="true" outlineLevel="0" collapsed="false">
      <c r="D66" s="49"/>
      <c r="E66" s="48"/>
      <c r="G66" s="32"/>
    </row>
    <row r="67" s="9" customFormat="true" ht="18" hidden="false" customHeight="true" outlineLevel="0" collapsed="false">
      <c r="D67" s="49"/>
      <c r="E67" s="48"/>
      <c r="G67" s="32"/>
    </row>
    <row r="68" s="9" customFormat="true" ht="18" hidden="false" customHeight="true" outlineLevel="0" collapsed="false">
      <c r="D68" s="49"/>
      <c r="E68" s="48"/>
      <c r="G68" s="32"/>
    </row>
    <row r="69" s="9" customFormat="true" ht="18" hidden="false" customHeight="true" outlineLevel="0" collapsed="false">
      <c r="D69" s="49"/>
      <c r="E69" s="48"/>
      <c r="G69" s="32"/>
    </row>
    <row r="70" s="9" customFormat="true" ht="18" hidden="false" customHeight="true" outlineLevel="0" collapsed="false">
      <c r="D70" s="49"/>
      <c r="E70" s="48"/>
      <c r="G70" s="32"/>
    </row>
    <row r="71" s="9" customFormat="true" ht="18" hidden="false" customHeight="true" outlineLevel="0" collapsed="false">
      <c r="D71" s="49"/>
      <c r="E71" s="48"/>
      <c r="G71" s="32"/>
    </row>
    <row r="72" s="9" customFormat="true" ht="18" hidden="false" customHeight="true" outlineLevel="0" collapsed="false">
      <c r="D72" s="49"/>
      <c r="E72" s="48"/>
      <c r="G72" s="32"/>
    </row>
    <row r="73" s="9" customFormat="true" ht="18" hidden="false" customHeight="true" outlineLevel="0" collapsed="false">
      <c r="D73" s="49"/>
      <c r="E73" s="48"/>
      <c r="G73" s="32"/>
    </row>
    <row r="74" s="9" customFormat="true" ht="18" hidden="false" customHeight="true" outlineLevel="0" collapsed="false">
      <c r="D74" s="49"/>
      <c r="E74" s="48"/>
      <c r="G74" s="32"/>
    </row>
    <row r="75" s="9" customFormat="true" ht="18" hidden="false" customHeight="true" outlineLevel="0" collapsed="false">
      <c r="D75" s="49"/>
      <c r="E75" s="48"/>
      <c r="G75" s="32"/>
    </row>
    <row r="76" s="9" customFormat="true" ht="18" hidden="false" customHeight="true" outlineLevel="0" collapsed="false">
      <c r="D76" s="49"/>
      <c r="E76" s="48"/>
      <c r="G76" s="32"/>
    </row>
    <row r="77" s="9" customFormat="true" ht="18" hidden="false" customHeight="true" outlineLevel="0" collapsed="false">
      <c r="D77" s="49"/>
      <c r="E77" s="48"/>
      <c r="G77" s="32"/>
    </row>
    <row r="78" s="9" customFormat="true" ht="18" hidden="false" customHeight="true" outlineLevel="0" collapsed="false">
      <c r="D78" s="49"/>
      <c r="E78" s="48"/>
      <c r="G78" s="32"/>
    </row>
    <row r="79" s="9" customFormat="true" ht="18" hidden="false" customHeight="true" outlineLevel="0" collapsed="false">
      <c r="D79" s="49"/>
      <c r="E79" s="48"/>
      <c r="G79" s="32"/>
    </row>
    <row r="80" s="9" customFormat="true" ht="18" hidden="false" customHeight="true" outlineLevel="0" collapsed="false">
      <c r="D80" s="49"/>
      <c r="E80" s="48"/>
      <c r="G80" s="32"/>
    </row>
    <row r="81" s="9" customFormat="true" ht="18" hidden="false" customHeight="true" outlineLevel="0" collapsed="false">
      <c r="D81" s="49"/>
      <c r="E81" s="48"/>
      <c r="G81" s="32"/>
    </row>
    <row r="82" s="9" customFormat="true" ht="18" hidden="false" customHeight="true" outlineLevel="0" collapsed="false">
      <c r="D82" s="49"/>
      <c r="E82" s="48"/>
      <c r="G82" s="32"/>
    </row>
    <row r="83" s="9" customFormat="true" ht="18" hidden="false" customHeight="true" outlineLevel="0" collapsed="false">
      <c r="D83" s="49"/>
      <c r="E83" s="48"/>
      <c r="G83" s="32"/>
    </row>
    <row r="84" s="9" customFormat="true" ht="18" hidden="false" customHeight="true" outlineLevel="0" collapsed="false">
      <c r="D84" s="49"/>
      <c r="E84" s="48"/>
      <c r="G84" s="32"/>
    </row>
    <row r="85" s="9" customFormat="true" ht="18" hidden="false" customHeight="true" outlineLevel="0" collapsed="false">
      <c r="D85" s="49"/>
      <c r="E85" s="48"/>
      <c r="G85" s="32"/>
    </row>
    <row r="86" s="9" customFormat="true" ht="18" hidden="false" customHeight="true" outlineLevel="0" collapsed="false">
      <c r="D86" s="49"/>
      <c r="E86" s="48"/>
      <c r="G86" s="32"/>
    </row>
    <row r="87" s="9" customFormat="true" ht="18" hidden="false" customHeight="true" outlineLevel="0" collapsed="false">
      <c r="D87" s="49"/>
      <c r="E87" s="48"/>
      <c r="G87" s="32"/>
    </row>
    <row r="88" s="9" customFormat="true" ht="18" hidden="false" customHeight="true" outlineLevel="0" collapsed="false">
      <c r="D88" s="49"/>
      <c r="E88" s="48"/>
      <c r="G88" s="32"/>
    </row>
    <row r="89" s="9" customFormat="true" ht="18" hidden="false" customHeight="true" outlineLevel="0" collapsed="false">
      <c r="D89" s="49"/>
      <c r="E89" s="48"/>
      <c r="G89" s="32"/>
    </row>
    <row r="90" s="9" customFormat="true" ht="18" hidden="false" customHeight="true" outlineLevel="0" collapsed="false">
      <c r="D90" s="49"/>
      <c r="E90" s="48"/>
      <c r="G90" s="32"/>
    </row>
    <row r="91" s="9" customFormat="true" ht="18" hidden="false" customHeight="true" outlineLevel="0" collapsed="false">
      <c r="D91" s="49"/>
      <c r="E91" s="48"/>
      <c r="G91" s="32"/>
    </row>
    <row r="92" s="9" customFormat="true" ht="18" hidden="false" customHeight="true" outlineLevel="0" collapsed="false">
      <c r="D92" s="49"/>
      <c r="E92" s="48"/>
      <c r="G92" s="32"/>
    </row>
    <row r="93" s="9" customFormat="true" ht="18" hidden="false" customHeight="true" outlineLevel="0" collapsed="false">
      <c r="D93" s="49"/>
      <c r="E93" s="48"/>
      <c r="G93" s="32"/>
    </row>
    <row r="94" s="9" customFormat="true" ht="18" hidden="false" customHeight="true" outlineLevel="0" collapsed="false">
      <c r="D94" s="49"/>
      <c r="E94" s="48"/>
      <c r="G94" s="32"/>
    </row>
    <row r="95" s="9" customFormat="true" ht="18" hidden="false" customHeight="true" outlineLevel="0" collapsed="false">
      <c r="D95" s="49"/>
      <c r="E95" s="48"/>
      <c r="G95" s="32"/>
    </row>
    <row r="96" s="9" customFormat="true" ht="18" hidden="false" customHeight="true" outlineLevel="0" collapsed="false">
      <c r="D96" s="49"/>
      <c r="E96" s="48"/>
      <c r="G96" s="32"/>
    </row>
    <row r="97" s="9" customFormat="true" ht="18" hidden="false" customHeight="true" outlineLevel="0" collapsed="false">
      <c r="D97" s="49"/>
      <c r="E97" s="48"/>
      <c r="G97" s="32"/>
    </row>
    <row r="98" s="9" customFormat="true" ht="18" hidden="false" customHeight="true" outlineLevel="0" collapsed="false">
      <c r="D98" s="49"/>
      <c r="E98" s="48"/>
      <c r="G98" s="32"/>
    </row>
    <row r="99" s="9" customFormat="true" ht="18" hidden="false" customHeight="true" outlineLevel="0" collapsed="false">
      <c r="D99" s="49"/>
      <c r="E99" s="48"/>
      <c r="G99" s="32"/>
    </row>
    <row r="100" s="9" customFormat="true" ht="18" hidden="false" customHeight="true" outlineLevel="0" collapsed="false">
      <c r="D100" s="49"/>
      <c r="E100" s="48"/>
      <c r="G100" s="32"/>
    </row>
    <row r="101" s="9" customFormat="true" ht="18" hidden="false" customHeight="true" outlineLevel="0" collapsed="false">
      <c r="D101" s="49"/>
      <c r="E101" s="48"/>
      <c r="G101" s="32"/>
    </row>
    <row r="102" s="9" customFormat="true" ht="18" hidden="false" customHeight="true" outlineLevel="0" collapsed="false">
      <c r="D102" s="49"/>
      <c r="E102" s="48"/>
      <c r="G102" s="32"/>
    </row>
    <row r="103" s="9" customFormat="true" ht="18" hidden="false" customHeight="true" outlineLevel="0" collapsed="false">
      <c r="D103" s="49"/>
      <c r="E103" s="48"/>
      <c r="G103" s="32"/>
    </row>
    <row r="104" s="9" customFormat="true" ht="18" hidden="false" customHeight="true" outlineLevel="0" collapsed="false">
      <c r="D104" s="49"/>
      <c r="E104" s="48"/>
      <c r="G104" s="32"/>
    </row>
    <row r="105" s="9" customFormat="true" ht="18" hidden="false" customHeight="true" outlineLevel="0" collapsed="false">
      <c r="D105" s="49"/>
      <c r="E105" s="48"/>
      <c r="G105" s="32"/>
    </row>
    <row r="106" s="9" customFormat="true" ht="18" hidden="false" customHeight="true" outlineLevel="0" collapsed="false">
      <c r="D106" s="49"/>
      <c r="E106" s="48"/>
      <c r="G106" s="32"/>
    </row>
    <row r="107" s="9" customFormat="true" ht="18" hidden="false" customHeight="true" outlineLevel="0" collapsed="false">
      <c r="D107" s="49"/>
      <c r="E107" s="48"/>
      <c r="G107" s="32"/>
    </row>
    <row r="108" s="9" customFormat="true" ht="18" hidden="false" customHeight="true" outlineLevel="0" collapsed="false">
      <c r="D108" s="49"/>
      <c r="E108" s="48"/>
      <c r="G108" s="32"/>
    </row>
    <row r="109" s="9" customFormat="true" ht="18" hidden="false" customHeight="true" outlineLevel="0" collapsed="false">
      <c r="D109" s="49"/>
      <c r="E109" s="48"/>
      <c r="G109" s="32"/>
    </row>
    <row r="110" s="9" customFormat="true" ht="18" hidden="false" customHeight="true" outlineLevel="0" collapsed="false">
      <c r="D110" s="49"/>
      <c r="E110" s="48"/>
      <c r="G110" s="32"/>
    </row>
    <row r="111" s="9" customFormat="true" ht="18" hidden="false" customHeight="true" outlineLevel="0" collapsed="false">
      <c r="D111" s="49"/>
      <c r="E111" s="48"/>
      <c r="G111" s="32"/>
    </row>
    <row r="112" s="9" customFormat="true" ht="18" hidden="false" customHeight="true" outlineLevel="0" collapsed="false">
      <c r="D112" s="49"/>
      <c r="E112" s="48"/>
      <c r="G112" s="32"/>
    </row>
    <row r="113" s="9" customFormat="true" ht="18" hidden="false" customHeight="true" outlineLevel="0" collapsed="false">
      <c r="D113" s="49"/>
      <c r="E113" s="48"/>
      <c r="G113" s="32"/>
    </row>
    <row r="114" s="9" customFormat="true" ht="18" hidden="false" customHeight="true" outlineLevel="0" collapsed="false">
      <c r="D114" s="49"/>
      <c r="E114" s="48"/>
      <c r="G114" s="32"/>
    </row>
    <row r="115" s="9" customFormat="true" ht="18" hidden="false" customHeight="true" outlineLevel="0" collapsed="false">
      <c r="D115" s="49"/>
      <c r="E115" s="48"/>
      <c r="G115" s="32"/>
    </row>
    <row r="116" s="9" customFormat="true" ht="18" hidden="false" customHeight="true" outlineLevel="0" collapsed="false">
      <c r="D116" s="49"/>
      <c r="E116" s="48"/>
      <c r="G116" s="32"/>
    </row>
    <row r="117" s="9" customFormat="true" ht="18" hidden="false" customHeight="true" outlineLevel="0" collapsed="false">
      <c r="D117" s="49"/>
      <c r="E117" s="48"/>
      <c r="G117" s="32"/>
    </row>
    <row r="118" s="9" customFormat="true" ht="18" hidden="false" customHeight="true" outlineLevel="0" collapsed="false">
      <c r="D118" s="49"/>
      <c r="E118" s="48"/>
      <c r="G118" s="32"/>
    </row>
    <row r="119" s="9" customFormat="true" ht="18" hidden="false" customHeight="true" outlineLevel="0" collapsed="false">
      <c r="D119" s="49"/>
      <c r="E119" s="48"/>
      <c r="G119" s="32"/>
    </row>
    <row r="120" s="9" customFormat="true" ht="18" hidden="false" customHeight="true" outlineLevel="0" collapsed="false">
      <c r="D120" s="49"/>
      <c r="E120" s="48"/>
      <c r="G120" s="32"/>
    </row>
    <row r="121" s="9" customFormat="true" ht="18" hidden="false" customHeight="true" outlineLevel="0" collapsed="false">
      <c r="D121" s="49"/>
      <c r="E121" s="48"/>
      <c r="G121" s="32"/>
    </row>
    <row r="122" s="9" customFormat="true" ht="18" hidden="false" customHeight="true" outlineLevel="0" collapsed="false">
      <c r="D122" s="49"/>
      <c r="E122" s="48"/>
      <c r="G122" s="32"/>
    </row>
    <row r="123" s="9" customFormat="true" ht="18" hidden="false" customHeight="true" outlineLevel="0" collapsed="false">
      <c r="D123" s="49"/>
      <c r="E123" s="48"/>
      <c r="G123" s="32"/>
    </row>
    <row r="124" s="9" customFormat="true" ht="18" hidden="false" customHeight="true" outlineLevel="0" collapsed="false">
      <c r="D124" s="49"/>
      <c r="E124" s="48"/>
      <c r="G124" s="32"/>
    </row>
    <row r="125" s="9" customFormat="true" ht="18" hidden="false" customHeight="true" outlineLevel="0" collapsed="false">
      <c r="D125" s="49"/>
      <c r="E125" s="48"/>
      <c r="G125" s="32"/>
    </row>
    <row r="126" s="9" customFormat="true" ht="18" hidden="false" customHeight="true" outlineLevel="0" collapsed="false">
      <c r="D126" s="49"/>
      <c r="E126" s="48"/>
      <c r="G126" s="32"/>
    </row>
    <row r="127" s="9" customFormat="true" ht="18" hidden="false" customHeight="true" outlineLevel="0" collapsed="false">
      <c r="D127" s="49"/>
      <c r="E127" s="48"/>
      <c r="G127" s="32"/>
    </row>
    <row r="128" s="9" customFormat="true" ht="18" hidden="false" customHeight="true" outlineLevel="0" collapsed="false">
      <c r="D128" s="49"/>
      <c r="E128" s="48"/>
      <c r="G128" s="32"/>
    </row>
    <row r="129" s="9" customFormat="true" ht="18" hidden="false" customHeight="true" outlineLevel="0" collapsed="false">
      <c r="D129" s="49"/>
      <c r="E129" s="48"/>
      <c r="G129" s="32"/>
    </row>
    <row r="130" s="9" customFormat="true" ht="18" hidden="false" customHeight="true" outlineLevel="0" collapsed="false">
      <c r="D130" s="49"/>
      <c r="E130" s="48"/>
      <c r="G130" s="32"/>
    </row>
    <row r="131" s="9" customFormat="true" ht="18" hidden="false" customHeight="true" outlineLevel="0" collapsed="false">
      <c r="D131" s="49"/>
      <c r="E131" s="48"/>
      <c r="G131" s="32"/>
    </row>
    <row r="132" s="9" customFormat="true" ht="18" hidden="false" customHeight="true" outlineLevel="0" collapsed="false">
      <c r="D132" s="49"/>
      <c r="E132" s="48"/>
      <c r="G132" s="32"/>
    </row>
    <row r="133" s="9" customFormat="true" ht="18" hidden="false" customHeight="true" outlineLevel="0" collapsed="false">
      <c r="D133" s="49"/>
      <c r="E133" s="48"/>
      <c r="G133" s="32"/>
    </row>
    <row r="134" s="9" customFormat="true" ht="18" hidden="false" customHeight="true" outlineLevel="0" collapsed="false">
      <c r="D134" s="49"/>
      <c r="E134" s="48"/>
      <c r="G134" s="32"/>
    </row>
    <row r="135" s="9" customFormat="true" ht="18" hidden="false" customHeight="true" outlineLevel="0" collapsed="false">
      <c r="D135" s="49"/>
      <c r="E135" s="48"/>
      <c r="G135" s="32"/>
    </row>
    <row r="136" s="9" customFormat="true" ht="18" hidden="false" customHeight="true" outlineLevel="0" collapsed="false">
      <c r="D136" s="49"/>
      <c r="E136" s="48"/>
      <c r="G136" s="32"/>
    </row>
    <row r="137" s="9" customFormat="true" ht="18" hidden="false" customHeight="true" outlineLevel="0" collapsed="false">
      <c r="D137" s="49"/>
      <c r="E137" s="48"/>
      <c r="G137" s="32"/>
    </row>
    <row r="138" s="9" customFormat="true" ht="18" hidden="false" customHeight="true" outlineLevel="0" collapsed="false">
      <c r="D138" s="49"/>
      <c r="E138" s="48"/>
      <c r="G138" s="32"/>
    </row>
    <row r="139" s="9" customFormat="true" ht="18" hidden="false" customHeight="true" outlineLevel="0" collapsed="false">
      <c r="D139" s="49"/>
      <c r="E139" s="48"/>
      <c r="G139" s="32"/>
    </row>
    <row r="140" s="9" customFormat="true" ht="18" hidden="false" customHeight="true" outlineLevel="0" collapsed="false">
      <c r="D140" s="49"/>
      <c r="E140" s="48"/>
      <c r="G140" s="32"/>
    </row>
    <row r="141" s="9" customFormat="true" ht="18" hidden="false" customHeight="true" outlineLevel="0" collapsed="false">
      <c r="D141" s="49"/>
      <c r="E141" s="48"/>
      <c r="G141" s="32"/>
    </row>
    <row r="142" s="9" customFormat="true" ht="18" hidden="false" customHeight="true" outlineLevel="0" collapsed="false">
      <c r="D142" s="49"/>
      <c r="E142" s="48"/>
      <c r="G142" s="32"/>
    </row>
    <row r="143" s="9" customFormat="true" ht="18" hidden="false" customHeight="true" outlineLevel="0" collapsed="false">
      <c r="D143" s="49"/>
      <c r="E143" s="48"/>
      <c r="G143" s="32"/>
    </row>
    <row r="144" s="9" customFormat="true" ht="18" hidden="false" customHeight="true" outlineLevel="0" collapsed="false">
      <c r="D144" s="49"/>
      <c r="E144" s="48"/>
      <c r="G144" s="32"/>
    </row>
    <row r="145" s="9" customFormat="true" ht="18" hidden="false" customHeight="true" outlineLevel="0" collapsed="false">
      <c r="D145" s="49"/>
      <c r="E145" s="48"/>
      <c r="G145" s="32"/>
    </row>
    <row r="146" s="9" customFormat="true" ht="18" hidden="false" customHeight="true" outlineLevel="0" collapsed="false">
      <c r="D146" s="49"/>
      <c r="E146" s="48"/>
      <c r="G146" s="32"/>
    </row>
    <row r="147" s="9" customFormat="true" ht="18" hidden="false" customHeight="true" outlineLevel="0" collapsed="false">
      <c r="D147" s="49"/>
      <c r="E147" s="48"/>
      <c r="G147" s="32"/>
    </row>
    <row r="148" s="9" customFormat="true" ht="18" hidden="false" customHeight="true" outlineLevel="0" collapsed="false">
      <c r="D148" s="49"/>
      <c r="E148" s="48"/>
      <c r="G148" s="32"/>
    </row>
    <row r="149" s="9" customFormat="true" ht="18" hidden="false" customHeight="true" outlineLevel="0" collapsed="false">
      <c r="D149" s="49"/>
      <c r="E149" s="48"/>
      <c r="G149" s="32"/>
    </row>
    <row r="150" s="9" customFormat="true" ht="18" hidden="false" customHeight="true" outlineLevel="0" collapsed="false">
      <c r="D150" s="49"/>
      <c r="E150" s="48"/>
      <c r="G150" s="32"/>
    </row>
    <row r="151" s="9" customFormat="true" ht="18" hidden="false" customHeight="true" outlineLevel="0" collapsed="false">
      <c r="D151" s="49"/>
      <c r="E151" s="48"/>
      <c r="G151" s="32"/>
    </row>
    <row r="152" s="9" customFormat="true" ht="18" hidden="false" customHeight="true" outlineLevel="0" collapsed="false">
      <c r="D152" s="49"/>
      <c r="E152" s="48"/>
      <c r="G152" s="32"/>
    </row>
    <row r="153" s="9" customFormat="true" ht="18" hidden="false" customHeight="true" outlineLevel="0" collapsed="false">
      <c r="D153" s="49"/>
      <c r="E153" s="48"/>
      <c r="G153" s="32"/>
    </row>
    <row r="154" s="9" customFormat="true" ht="18" hidden="false" customHeight="true" outlineLevel="0" collapsed="false">
      <c r="D154" s="49"/>
      <c r="E154" s="48"/>
      <c r="G154" s="32"/>
    </row>
    <row r="155" s="9" customFormat="true" ht="18" hidden="false" customHeight="true" outlineLevel="0" collapsed="false">
      <c r="D155" s="49"/>
      <c r="E155" s="48"/>
      <c r="G155" s="32"/>
    </row>
    <row r="156" s="9" customFormat="true" ht="18" hidden="false" customHeight="true" outlineLevel="0" collapsed="false">
      <c r="D156" s="49"/>
      <c r="E156" s="48"/>
      <c r="G156" s="32"/>
    </row>
    <row r="157" s="9" customFormat="true" ht="18" hidden="false" customHeight="true" outlineLevel="0" collapsed="false">
      <c r="D157" s="49"/>
      <c r="E157" s="48"/>
      <c r="G157" s="32"/>
    </row>
    <row r="158" s="9" customFormat="true" ht="18" hidden="false" customHeight="true" outlineLevel="0" collapsed="false">
      <c r="D158" s="49"/>
      <c r="E158" s="48"/>
      <c r="G158" s="32"/>
    </row>
    <row r="159" s="9" customFormat="true" ht="18" hidden="false" customHeight="true" outlineLevel="0" collapsed="false">
      <c r="D159" s="49"/>
      <c r="E159" s="48"/>
      <c r="G159" s="32"/>
    </row>
    <row r="160" s="9" customFormat="true" ht="18" hidden="false" customHeight="true" outlineLevel="0" collapsed="false">
      <c r="D160" s="49"/>
      <c r="E160" s="48"/>
      <c r="G160" s="32"/>
    </row>
    <row r="161" s="9" customFormat="true" ht="18" hidden="false" customHeight="true" outlineLevel="0" collapsed="false">
      <c r="D161" s="49"/>
      <c r="E161" s="48"/>
      <c r="G161" s="32"/>
    </row>
    <row r="162" s="9" customFormat="true" ht="18" hidden="false" customHeight="true" outlineLevel="0" collapsed="false">
      <c r="D162" s="49"/>
      <c r="E162" s="48"/>
      <c r="G162" s="32"/>
    </row>
    <row r="163" s="9" customFormat="true" ht="18" hidden="false" customHeight="true" outlineLevel="0" collapsed="false">
      <c r="D163" s="49"/>
      <c r="E163" s="48"/>
      <c r="G163" s="32"/>
    </row>
    <row r="164" s="9" customFormat="true" ht="18" hidden="false" customHeight="true" outlineLevel="0" collapsed="false">
      <c r="D164" s="49"/>
      <c r="E164" s="48"/>
      <c r="G164" s="32"/>
    </row>
    <row r="165" s="9" customFormat="true" ht="18" hidden="false" customHeight="true" outlineLevel="0" collapsed="false">
      <c r="D165" s="49"/>
      <c r="E165" s="48"/>
      <c r="G165" s="32"/>
    </row>
    <row r="166" s="9" customFormat="true" ht="18" hidden="false" customHeight="true" outlineLevel="0" collapsed="false">
      <c r="D166" s="49"/>
      <c r="E166" s="48"/>
      <c r="G166" s="32"/>
    </row>
    <row r="167" s="9" customFormat="true" ht="18" hidden="false" customHeight="true" outlineLevel="0" collapsed="false">
      <c r="D167" s="49"/>
      <c r="E167" s="48"/>
      <c r="G167" s="32"/>
    </row>
    <row r="168" s="9" customFormat="true" ht="18" hidden="false" customHeight="true" outlineLevel="0" collapsed="false">
      <c r="D168" s="49"/>
      <c r="E168" s="48"/>
      <c r="G168" s="32"/>
    </row>
    <row r="169" s="9" customFormat="true" ht="18" hidden="false" customHeight="true" outlineLevel="0" collapsed="false">
      <c r="D169" s="49"/>
      <c r="E169" s="48"/>
      <c r="G169" s="32"/>
    </row>
    <row r="170" s="9" customFormat="true" ht="18" hidden="false" customHeight="true" outlineLevel="0" collapsed="false">
      <c r="D170" s="49"/>
      <c r="E170" s="48"/>
      <c r="G170" s="32"/>
    </row>
    <row r="171" s="9" customFormat="true" ht="18" hidden="false" customHeight="true" outlineLevel="0" collapsed="false">
      <c r="D171" s="49"/>
      <c r="E171" s="48"/>
      <c r="G171" s="32"/>
    </row>
    <row r="172" s="9" customFormat="true" ht="18" hidden="false" customHeight="true" outlineLevel="0" collapsed="false">
      <c r="D172" s="49"/>
      <c r="E172" s="48"/>
      <c r="G172" s="32"/>
    </row>
    <row r="173" s="9" customFormat="true" ht="18" hidden="false" customHeight="true" outlineLevel="0" collapsed="false">
      <c r="D173" s="49"/>
      <c r="E173" s="48"/>
      <c r="G173" s="32"/>
    </row>
    <row r="174" s="9" customFormat="true" ht="18" hidden="false" customHeight="true" outlineLevel="0" collapsed="false">
      <c r="D174" s="49"/>
      <c r="E174" s="48"/>
      <c r="G174" s="32"/>
    </row>
    <row r="175" s="9" customFormat="true" ht="18" hidden="false" customHeight="true" outlineLevel="0" collapsed="false">
      <c r="D175" s="49"/>
      <c r="E175" s="48"/>
      <c r="G175" s="32"/>
    </row>
    <row r="176" s="9" customFormat="true" ht="18" hidden="false" customHeight="true" outlineLevel="0" collapsed="false">
      <c r="D176" s="49"/>
      <c r="E176" s="48"/>
      <c r="G176" s="32"/>
    </row>
    <row r="177" s="9" customFormat="true" ht="18" hidden="false" customHeight="true" outlineLevel="0" collapsed="false">
      <c r="D177" s="49"/>
      <c r="E177" s="48"/>
      <c r="G177" s="32"/>
    </row>
    <row r="178" s="9" customFormat="true" ht="18" hidden="false" customHeight="true" outlineLevel="0" collapsed="false">
      <c r="D178" s="49"/>
      <c r="E178" s="48"/>
      <c r="G178" s="32"/>
    </row>
    <row r="179" s="9" customFormat="true" ht="18" hidden="false" customHeight="true" outlineLevel="0" collapsed="false">
      <c r="D179" s="49"/>
      <c r="E179" s="48"/>
      <c r="G179" s="32"/>
    </row>
    <row r="180" s="9" customFormat="true" ht="18" hidden="false" customHeight="true" outlineLevel="0" collapsed="false">
      <c r="D180" s="49"/>
      <c r="E180" s="48"/>
      <c r="G180" s="32"/>
    </row>
    <row r="181" s="9" customFormat="true" ht="18" hidden="false" customHeight="true" outlineLevel="0" collapsed="false">
      <c r="D181" s="49"/>
      <c r="E181" s="48"/>
      <c r="G181" s="32"/>
    </row>
    <row r="182" s="9" customFormat="true" ht="18" hidden="false" customHeight="true" outlineLevel="0" collapsed="false">
      <c r="D182" s="49"/>
      <c r="E182" s="48"/>
      <c r="G182" s="32"/>
    </row>
    <row r="183" s="9" customFormat="true" ht="18" hidden="false" customHeight="true" outlineLevel="0" collapsed="false">
      <c r="D183" s="49"/>
      <c r="E183" s="48"/>
      <c r="G183" s="32"/>
    </row>
    <row r="184" s="9" customFormat="true" ht="18" hidden="false" customHeight="true" outlineLevel="0" collapsed="false">
      <c r="D184" s="49"/>
      <c r="E184" s="48"/>
      <c r="G184" s="32"/>
    </row>
    <row r="185" s="9" customFormat="true" ht="18" hidden="false" customHeight="true" outlineLevel="0" collapsed="false">
      <c r="D185" s="49"/>
      <c r="E185" s="48"/>
      <c r="G185" s="32"/>
    </row>
    <row r="186" s="9" customFormat="true" ht="18" hidden="false" customHeight="true" outlineLevel="0" collapsed="false">
      <c r="D186" s="49"/>
      <c r="E186" s="48"/>
      <c r="G186" s="32"/>
    </row>
    <row r="187" s="9" customFormat="true" ht="18" hidden="false" customHeight="true" outlineLevel="0" collapsed="false">
      <c r="D187" s="49"/>
      <c r="E187" s="48"/>
      <c r="G187" s="32"/>
    </row>
    <row r="188" s="9" customFormat="true" ht="18" hidden="false" customHeight="true" outlineLevel="0" collapsed="false">
      <c r="D188" s="49"/>
      <c r="E188" s="48"/>
      <c r="G188" s="32"/>
    </row>
    <row r="189" s="9" customFormat="true" ht="18" hidden="false" customHeight="true" outlineLevel="0" collapsed="false">
      <c r="D189" s="49"/>
      <c r="E189" s="48"/>
      <c r="G189" s="32"/>
    </row>
    <row r="190" s="9" customFormat="true" ht="18" hidden="false" customHeight="true" outlineLevel="0" collapsed="false">
      <c r="D190" s="49"/>
      <c r="E190" s="48"/>
      <c r="G190" s="32"/>
    </row>
    <row r="191" s="9" customFormat="true" ht="18" hidden="false" customHeight="true" outlineLevel="0" collapsed="false">
      <c r="D191" s="49"/>
      <c r="E191" s="48"/>
      <c r="G191" s="32"/>
    </row>
    <row r="192" s="9" customFormat="true" ht="18" hidden="false" customHeight="true" outlineLevel="0" collapsed="false">
      <c r="D192" s="49"/>
      <c r="E192" s="48"/>
      <c r="G192" s="32"/>
    </row>
    <row r="193" s="9" customFormat="true" ht="18" hidden="false" customHeight="true" outlineLevel="0" collapsed="false">
      <c r="D193" s="49"/>
      <c r="E193" s="48"/>
      <c r="G193" s="32"/>
    </row>
    <row r="194" s="9" customFormat="true" ht="18" hidden="false" customHeight="true" outlineLevel="0" collapsed="false">
      <c r="D194" s="49"/>
      <c r="E194" s="48"/>
      <c r="G194" s="32"/>
    </row>
    <row r="195" s="9" customFormat="true" ht="18" hidden="false" customHeight="true" outlineLevel="0" collapsed="false">
      <c r="D195" s="49"/>
      <c r="E195" s="48"/>
      <c r="G195" s="32"/>
    </row>
    <row r="196" s="9" customFormat="true" ht="18" hidden="false" customHeight="true" outlineLevel="0" collapsed="false">
      <c r="D196" s="49"/>
      <c r="E196" s="48"/>
      <c r="G196" s="32"/>
    </row>
    <row r="197" s="9" customFormat="true" ht="18" hidden="false" customHeight="true" outlineLevel="0" collapsed="false">
      <c r="D197" s="49"/>
      <c r="E197" s="48"/>
      <c r="G197" s="32"/>
    </row>
    <row r="198" s="9" customFormat="true" ht="18" hidden="false" customHeight="true" outlineLevel="0" collapsed="false">
      <c r="D198" s="49"/>
      <c r="E198" s="48"/>
      <c r="G198" s="32"/>
    </row>
    <row r="199" s="9" customFormat="true" ht="18" hidden="false" customHeight="true" outlineLevel="0" collapsed="false">
      <c r="D199" s="49"/>
      <c r="E199" s="48"/>
      <c r="G199" s="32"/>
    </row>
    <row r="200" s="9" customFormat="true" ht="18" hidden="false" customHeight="true" outlineLevel="0" collapsed="false">
      <c r="D200" s="49"/>
      <c r="E200" s="48"/>
      <c r="G200" s="32"/>
    </row>
    <row r="201" s="9" customFormat="true" ht="18" hidden="false" customHeight="true" outlineLevel="0" collapsed="false">
      <c r="D201" s="49"/>
      <c r="E201" s="48"/>
      <c r="G201" s="32"/>
    </row>
    <row r="202" s="9" customFormat="true" ht="18" hidden="false" customHeight="true" outlineLevel="0" collapsed="false">
      <c r="D202" s="49"/>
      <c r="E202" s="48"/>
      <c r="G202" s="32"/>
    </row>
    <row r="203" s="9" customFormat="true" ht="18" hidden="false" customHeight="true" outlineLevel="0" collapsed="false">
      <c r="D203" s="49"/>
      <c r="E203" s="48"/>
      <c r="G203" s="32"/>
    </row>
    <row r="204" s="9" customFormat="true" ht="18" hidden="false" customHeight="true" outlineLevel="0" collapsed="false">
      <c r="D204" s="49"/>
      <c r="E204" s="48"/>
      <c r="G204" s="32"/>
    </row>
    <row r="205" s="9" customFormat="true" ht="18" hidden="false" customHeight="true" outlineLevel="0" collapsed="false">
      <c r="D205" s="49"/>
      <c r="E205" s="48"/>
      <c r="G205" s="32"/>
    </row>
    <row r="206" s="9" customFormat="true" ht="18" hidden="false" customHeight="true" outlineLevel="0" collapsed="false">
      <c r="D206" s="49"/>
      <c r="E206" s="48"/>
      <c r="G206" s="32"/>
    </row>
    <row r="207" s="9" customFormat="true" ht="18" hidden="false" customHeight="true" outlineLevel="0" collapsed="false">
      <c r="D207" s="49"/>
      <c r="E207" s="48"/>
      <c r="G207" s="32"/>
    </row>
    <row r="208" s="9" customFormat="true" ht="18" hidden="false" customHeight="true" outlineLevel="0" collapsed="false">
      <c r="D208" s="49"/>
      <c r="E208" s="48"/>
      <c r="G208" s="32"/>
    </row>
    <row r="209" s="9" customFormat="true" ht="18" hidden="false" customHeight="true" outlineLevel="0" collapsed="false">
      <c r="D209" s="49"/>
      <c r="E209" s="48"/>
      <c r="G209" s="32"/>
    </row>
    <row r="210" s="9" customFormat="true" ht="18" hidden="false" customHeight="true" outlineLevel="0" collapsed="false">
      <c r="D210" s="49"/>
      <c r="E210" s="48"/>
      <c r="G210" s="32"/>
    </row>
    <row r="211" s="9" customFormat="true" ht="18" hidden="false" customHeight="true" outlineLevel="0" collapsed="false">
      <c r="D211" s="49"/>
      <c r="E211" s="48"/>
      <c r="G211" s="32"/>
    </row>
    <row r="212" s="9" customFormat="true" ht="18" hidden="false" customHeight="true" outlineLevel="0" collapsed="false">
      <c r="D212" s="49"/>
      <c r="E212" s="48"/>
      <c r="G212" s="32"/>
    </row>
    <row r="213" s="9" customFormat="true" ht="18" hidden="false" customHeight="true" outlineLevel="0" collapsed="false">
      <c r="D213" s="49"/>
      <c r="E213" s="48"/>
      <c r="G213" s="32"/>
    </row>
    <row r="214" s="9" customFormat="true" ht="18" hidden="false" customHeight="true" outlineLevel="0" collapsed="false">
      <c r="D214" s="49"/>
      <c r="E214" s="48"/>
      <c r="G214" s="32"/>
    </row>
    <row r="215" s="9" customFormat="true" ht="18" hidden="false" customHeight="true" outlineLevel="0" collapsed="false">
      <c r="D215" s="49"/>
      <c r="E215" s="48"/>
      <c r="G215" s="32"/>
    </row>
    <row r="216" s="9" customFormat="true" ht="18" hidden="false" customHeight="true" outlineLevel="0" collapsed="false">
      <c r="D216" s="49"/>
      <c r="E216" s="48"/>
      <c r="G216" s="32"/>
    </row>
    <row r="217" s="9" customFormat="true" ht="18" hidden="false" customHeight="true" outlineLevel="0" collapsed="false">
      <c r="D217" s="49"/>
      <c r="E217" s="48"/>
      <c r="G217" s="32"/>
    </row>
    <row r="218" s="9" customFormat="true" ht="18" hidden="false" customHeight="true" outlineLevel="0" collapsed="false">
      <c r="D218" s="49"/>
      <c r="E218" s="48"/>
      <c r="G218" s="32"/>
    </row>
    <row r="219" s="9" customFormat="true" ht="18" hidden="false" customHeight="true" outlineLevel="0" collapsed="false">
      <c r="D219" s="49"/>
      <c r="E219" s="48"/>
      <c r="G219" s="32"/>
    </row>
    <row r="220" s="9" customFormat="true" ht="18" hidden="false" customHeight="true" outlineLevel="0" collapsed="false">
      <c r="D220" s="49"/>
      <c r="E220" s="48"/>
      <c r="G220" s="32"/>
    </row>
    <row r="221" s="9" customFormat="true" ht="18" hidden="false" customHeight="true" outlineLevel="0" collapsed="false">
      <c r="D221" s="49"/>
      <c r="E221" s="48"/>
      <c r="G221" s="32"/>
    </row>
    <row r="222" s="9" customFormat="true" ht="18" hidden="false" customHeight="true" outlineLevel="0" collapsed="false">
      <c r="D222" s="49"/>
      <c r="E222" s="48"/>
      <c r="G222" s="32"/>
    </row>
    <row r="223" s="9" customFormat="true" ht="18" hidden="false" customHeight="true" outlineLevel="0" collapsed="false">
      <c r="D223" s="49"/>
      <c r="E223" s="48"/>
      <c r="G223" s="32"/>
    </row>
    <row r="224" s="9" customFormat="true" ht="18" hidden="false" customHeight="true" outlineLevel="0" collapsed="false">
      <c r="D224" s="49"/>
      <c r="E224" s="48"/>
      <c r="G224" s="32"/>
    </row>
    <row r="225" s="9" customFormat="true" ht="18" hidden="false" customHeight="true" outlineLevel="0" collapsed="false">
      <c r="D225" s="49"/>
      <c r="E225" s="48"/>
      <c r="G225" s="32"/>
    </row>
    <row r="226" s="9" customFormat="true" ht="18" hidden="false" customHeight="true" outlineLevel="0" collapsed="false">
      <c r="D226" s="49"/>
      <c r="E226" s="48"/>
      <c r="G226" s="32"/>
    </row>
    <row r="227" s="9" customFormat="true" ht="18" hidden="false" customHeight="true" outlineLevel="0" collapsed="false">
      <c r="D227" s="49"/>
      <c r="E227" s="48"/>
      <c r="G227" s="32"/>
    </row>
    <row r="228" s="9" customFormat="true" ht="15" hidden="false" customHeight="false" outlineLevel="0" collapsed="false">
      <c r="D228" s="49"/>
      <c r="E228" s="48"/>
      <c r="G228" s="32"/>
    </row>
    <row r="229" s="9" customFormat="true" ht="15" hidden="false" customHeight="false" outlineLevel="0" collapsed="false">
      <c r="D229" s="49"/>
      <c r="E229" s="48"/>
      <c r="G229" s="32"/>
    </row>
    <row r="230" s="9" customFormat="true" ht="15" hidden="false" customHeight="false" outlineLevel="0" collapsed="false">
      <c r="D230" s="49"/>
      <c r="E230" s="48"/>
      <c r="G230" s="32"/>
    </row>
    <row r="231" s="9" customFormat="true" ht="15" hidden="false" customHeight="false" outlineLevel="0" collapsed="false">
      <c r="D231" s="49"/>
      <c r="E231" s="48"/>
      <c r="G231" s="32"/>
    </row>
    <row r="232" s="9" customFormat="true" ht="15" hidden="false" customHeight="false" outlineLevel="0" collapsed="false">
      <c r="D232" s="49"/>
      <c r="E232" s="48"/>
      <c r="G232" s="32"/>
    </row>
    <row r="233" s="9" customFormat="true" ht="15" hidden="false" customHeight="false" outlineLevel="0" collapsed="false">
      <c r="D233" s="49"/>
      <c r="E233" s="48"/>
      <c r="G233" s="32"/>
    </row>
    <row r="234" s="9" customFormat="true" ht="15" hidden="false" customHeight="false" outlineLevel="0" collapsed="false">
      <c r="D234" s="49"/>
      <c r="E234" s="48"/>
      <c r="G234" s="32"/>
    </row>
    <row r="235" s="9" customFormat="true" ht="15" hidden="false" customHeight="false" outlineLevel="0" collapsed="false">
      <c r="D235" s="49"/>
      <c r="E235" s="48"/>
      <c r="G235" s="32"/>
    </row>
    <row r="236" s="9" customFormat="true" ht="15" hidden="false" customHeight="false" outlineLevel="0" collapsed="false">
      <c r="D236" s="49"/>
      <c r="E236" s="48"/>
      <c r="G236" s="32"/>
    </row>
    <row r="237" s="9" customFormat="true" ht="15" hidden="false" customHeight="false" outlineLevel="0" collapsed="false">
      <c r="D237" s="49"/>
      <c r="E237" s="48"/>
      <c r="G237" s="32"/>
    </row>
    <row r="238" s="9" customFormat="true" ht="15" hidden="false" customHeight="false" outlineLevel="0" collapsed="false">
      <c r="D238" s="49"/>
      <c r="E238" s="48"/>
      <c r="G238" s="32"/>
    </row>
    <row r="239" s="9" customFormat="true" ht="15" hidden="false" customHeight="false" outlineLevel="0" collapsed="false">
      <c r="D239" s="49"/>
      <c r="E239" s="48"/>
      <c r="G239" s="32"/>
    </row>
    <row r="240" s="9" customFormat="true" ht="15" hidden="false" customHeight="false" outlineLevel="0" collapsed="false">
      <c r="D240" s="49"/>
      <c r="E240" s="48"/>
      <c r="G240" s="32"/>
    </row>
    <row r="241" s="9" customFormat="true" ht="15" hidden="false" customHeight="false" outlineLevel="0" collapsed="false">
      <c r="D241" s="49"/>
      <c r="E241" s="48"/>
      <c r="G241" s="32"/>
    </row>
    <row r="242" s="9" customFormat="true" ht="15" hidden="false" customHeight="false" outlineLevel="0" collapsed="false">
      <c r="D242" s="49"/>
      <c r="E242" s="48"/>
      <c r="G242" s="32"/>
    </row>
    <row r="243" s="9" customFormat="true" ht="15" hidden="false" customHeight="false" outlineLevel="0" collapsed="false">
      <c r="D243" s="49"/>
      <c r="E243" s="48"/>
      <c r="G243" s="32"/>
    </row>
    <row r="244" s="9" customFormat="true" ht="15" hidden="false" customHeight="false" outlineLevel="0" collapsed="false">
      <c r="D244" s="49"/>
      <c r="E244" s="48"/>
      <c r="G244" s="32"/>
    </row>
    <row r="245" s="9" customFormat="true" ht="15" hidden="false" customHeight="false" outlineLevel="0" collapsed="false">
      <c r="D245" s="49"/>
      <c r="E245" s="48"/>
      <c r="G245" s="32"/>
    </row>
    <row r="246" s="9" customFormat="true" ht="15" hidden="false" customHeight="false" outlineLevel="0" collapsed="false">
      <c r="D246" s="49"/>
      <c r="E246" s="48"/>
      <c r="G246" s="32"/>
    </row>
    <row r="247" s="9" customFormat="true" ht="15" hidden="false" customHeight="false" outlineLevel="0" collapsed="false">
      <c r="D247" s="49"/>
      <c r="E247" s="48"/>
      <c r="G247" s="32"/>
    </row>
    <row r="248" s="9" customFormat="true" ht="15" hidden="false" customHeight="false" outlineLevel="0" collapsed="false">
      <c r="D248" s="49"/>
      <c r="E248" s="48"/>
      <c r="G248" s="32"/>
    </row>
    <row r="249" s="9" customFormat="true" ht="15" hidden="false" customHeight="false" outlineLevel="0" collapsed="false">
      <c r="D249" s="49"/>
      <c r="E249" s="48"/>
      <c r="G249" s="32"/>
    </row>
    <row r="250" s="9" customFormat="true" ht="15" hidden="false" customHeight="false" outlineLevel="0" collapsed="false">
      <c r="D250" s="49"/>
      <c r="E250" s="48"/>
      <c r="G250" s="32"/>
    </row>
    <row r="251" s="9" customFormat="true" ht="15" hidden="false" customHeight="false" outlineLevel="0" collapsed="false">
      <c r="D251" s="49"/>
      <c r="E251" s="48"/>
      <c r="G251" s="32"/>
    </row>
    <row r="252" s="9" customFormat="true" ht="15" hidden="false" customHeight="false" outlineLevel="0" collapsed="false">
      <c r="D252" s="49"/>
      <c r="E252" s="48"/>
      <c r="G252" s="32"/>
    </row>
    <row r="253" s="9" customFormat="true" ht="15" hidden="false" customHeight="false" outlineLevel="0" collapsed="false">
      <c r="D253" s="49"/>
      <c r="E253" s="48"/>
      <c r="G253" s="32"/>
    </row>
    <row r="254" s="9" customFormat="true" ht="15" hidden="false" customHeight="false" outlineLevel="0" collapsed="false">
      <c r="D254" s="49"/>
      <c r="E254" s="48"/>
      <c r="G254" s="32"/>
    </row>
    <row r="255" s="9" customFormat="true" ht="15" hidden="false" customHeight="false" outlineLevel="0" collapsed="false">
      <c r="D255" s="49"/>
      <c r="E255" s="48"/>
      <c r="G255" s="32"/>
    </row>
    <row r="256" s="9" customFormat="true" ht="15" hidden="false" customHeight="false" outlineLevel="0" collapsed="false">
      <c r="D256" s="49"/>
      <c r="E256" s="48"/>
      <c r="G256" s="32"/>
    </row>
    <row r="257" s="9" customFormat="true" ht="15" hidden="false" customHeight="false" outlineLevel="0" collapsed="false">
      <c r="D257" s="49"/>
      <c r="E257" s="48"/>
      <c r="G257" s="32"/>
    </row>
    <row r="258" s="9" customFormat="true" ht="15" hidden="false" customHeight="false" outlineLevel="0" collapsed="false">
      <c r="D258" s="49"/>
      <c r="E258" s="48"/>
      <c r="G258" s="32"/>
    </row>
    <row r="259" s="9" customFormat="true" ht="15" hidden="false" customHeight="false" outlineLevel="0" collapsed="false">
      <c r="D259" s="49"/>
      <c r="E259" s="48"/>
      <c r="G259" s="32"/>
    </row>
    <row r="260" s="9" customFormat="true" ht="15" hidden="false" customHeight="false" outlineLevel="0" collapsed="false">
      <c r="D260" s="49"/>
      <c r="E260" s="48"/>
      <c r="G260" s="32"/>
    </row>
    <row r="261" s="9" customFormat="true" ht="15" hidden="false" customHeight="false" outlineLevel="0" collapsed="false">
      <c r="D261" s="49"/>
      <c r="E261" s="48"/>
      <c r="G261" s="32"/>
    </row>
    <row r="262" s="9" customFormat="true" ht="15" hidden="false" customHeight="false" outlineLevel="0" collapsed="false">
      <c r="D262" s="49"/>
      <c r="E262" s="48"/>
      <c r="G262" s="32"/>
    </row>
    <row r="263" s="9" customFormat="true" ht="15" hidden="false" customHeight="false" outlineLevel="0" collapsed="false">
      <c r="D263" s="49"/>
      <c r="E263" s="48"/>
      <c r="G263" s="32"/>
    </row>
    <row r="264" s="9" customFormat="true" ht="15" hidden="false" customHeight="false" outlineLevel="0" collapsed="false">
      <c r="D264" s="49"/>
      <c r="E264" s="48"/>
      <c r="G264" s="32"/>
    </row>
    <row r="265" s="9" customFormat="true" ht="15" hidden="false" customHeight="false" outlineLevel="0" collapsed="false">
      <c r="D265" s="49"/>
      <c r="E265" s="48"/>
      <c r="G265" s="32"/>
    </row>
    <row r="266" s="9" customFormat="true" ht="15" hidden="false" customHeight="false" outlineLevel="0" collapsed="false">
      <c r="D266" s="49"/>
      <c r="E266" s="48"/>
      <c r="G266" s="32"/>
    </row>
    <row r="267" s="9" customFormat="true" ht="15" hidden="false" customHeight="false" outlineLevel="0" collapsed="false">
      <c r="D267" s="49"/>
      <c r="E267" s="48"/>
      <c r="G267" s="32"/>
    </row>
    <row r="268" s="9" customFormat="true" ht="15" hidden="false" customHeight="false" outlineLevel="0" collapsed="false">
      <c r="D268" s="49"/>
      <c r="E268" s="48"/>
      <c r="G268" s="32"/>
    </row>
    <row r="269" s="9" customFormat="true" ht="15" hidden="false" customHeight="false" outlineLevel="0" collapsed="false">
      <c r="D269" s="49"/>
      <c r="E269" s="48"/>
      <c r="G269" s="32"/>
    </row>
    <row r="270" s="9" customFormat="true" ht="15" hidden="false" customHeight="false" outlineLevel="0" collapsed="false">
      <c r="D270" s="49"/>
      <c r="E270" s="48"/>
      <c r="G270" s="32"/>
    </row>
    <row r="271" s="9" customFormat="true" ht="15" hidden="false" customHeight="false" outlineLevel="0" collapsed="false">
      <c r="D271" s="49"/>
      <c r="E271" s="48"/>
      <c r="G271" s="32"/>
    </row>
    <row r="272" s="9" customFormat="true" ht="15" hidden="false" customHeight="false" outlineLevel="0" collapsed="false">
      <c r="D272" s="49"/>
      <c r="E272" s="48"/>
      <c r="G272" s="32"/>
    </row>
    <row r="273" s="9" customFormat="true" ht="15" hidden="false" customHeight="false" outlineLevel="0" collapsed="false">
      <c r="D273" s="49"/>
      <c r="E273" s="48"/>
      <c r="G273" s="32"/>
    </row>
    <row r="274" s="9" customFormat="true" ht="15" hidden="false" customHeight="false" outlineLevel="0" collapsed="false">
      <c r="D274" s="49"/>
      <c r="E274" s="48"/>
      <c r="G274" s="32"/>
    </row>
    <row r="275" s="9" customFormat="true" ht="15" hidden="false" customHeight="false" outlineLevel="0" collapsed="false">
      <c r="D275" s="49"/>
      <c r="E275" s="48"/>
      <c r="G275" s="32"/>
    </row>
    <row r="276" s="9" customFormat="true" ht="15" hidden="false" customHeight="false" outlineLevel="0" collapsed="false">
      <c r="D276" s="49"/>
      <c r="E276" s="48"/>
      <c r="G276" s="32"/>
    </row>
    <row r="277" s="9" customFormat="true" ht="15" hidden="false" customHeight="false" outlineLevel="0" collapsed="false">
      <c r="D277" s="49"/>
      <c r="E277" s="48"/>
      <c r="G277" s="32"/>
    </row>
    <row r="278" s="9" customFormat="true" ht="15" hidden="false" customHeight="false" outlineLevel="0" collapsed="false">
      <c r="D278" s="49"/>
      <c r="E278" s="48"/>
      <c r="G278" s="32"/>
    </row>
    <row r="279" s="9" customFormat="true" ht="15" hidden="false" customHeight="false" outlineLevel="0" collapsed="false">
      <c r="D279" s="49"/>
      <c r="E279" s="48"/>
      <c r="G279" s="32"/>
    </row>
    <row r="280" s="9" customFormat="true" ht="15" hidden="false" customHeight="false" outlineLevel="0" collapsed="false">
      <c r="D280" s="49"/>
      <c r="E280" s="48"/>
      <c r="G280" s="32"/>
    </row>
    <row r="281" s="9" customFormat="true" ht="15" hidden="false" customHeight="false" outlineLevel="0" collapsed="false">
      <c r="D281" s="49"/>
      <c r="E281" s="48"/>
      <c r="G281" s="32"/>
    </row>
    <row r="282" s="9" customFormat="true" ht="15" hidden="false" customHeight="false" outlineLevel="0" collapsed="false">
      <c r="D282" s="49"/>
      <c r="E282" s="48"/>
      <c r="G282" s="32"/>
    </row>
    <row r="283" s="9" customFormat="true" ht="15" hidden="false" customHeight="false" outlineLevel="0" collapsed="false">
      <c r="D283" s="49"/>
      <c r="E283" s="48"/>
      <c r="G283" s="32"/>
    </row>
    <row r="284" s="9" customFormat="true" ht="15" hidden="false" customHeight="false" outlineLevel="0" collapsed="false">
      <c r="D284" s="49"/>
      <c r="E284" s="48"/>
      <c r="G284" s="32"/>
    </row>
    <row r="285" s="9" customFormat="true" ht="15" hidden="false" customHeight="false" outlineLevel="0" collapsed="false">
      <c r="D285" s="49"/>
      <c r="E285" s="48"/>
      <c r="G285" s="32"/>
    </row>
    <row r="286" s="9" customFormat="true" ht="15" hidden="false" customHeight="false" outlineLevel="0" collapsed="false">
      <c r="D286" s="49"/>
      <c r="E286" s="48"/>
      <c r="G286" s="32"/>
    </row>
    <row r="287" s="9" customFormat="true" ht="15" hidden="false" customHeight="false" outlineLevel="0" collapsed="false">
      <c r="D287" s="49"/>
      <c r="E287" s="48"/>
      <c r="G287" s="32"/>
    </row>
    <row r="288" s="9" customFormat="true" ht="15" hidden="false" customHeight="false" outlineLevel="0" collapsed="false">
      <c r="D288" s="49"/>
      <c r="E288" s="48"/>
      <c r="G288" s="32"/>
    </row>
    <row r="289" s="9" customFormat="true" ht="15" hidden="false" customHeight="false" outlineLevel="0" collapsed="false">
      <c r="D289" s="49"/>
      <c r="E289" s="48"/>
      <c r="G289" s="32"/>
    </row>
    <row r="290" s="9" customFormat="true" ht="15" hidden="false" customHeight="false" outlineLevel="0" collapsed="false">
      <c r="D290" s="49"/>
      <c r="E290" s="48"/>
      <c r="G290" s="32"/>
    </row>
    <row r="291" s="9" customFormat="true" ht="15" hidden="false" customHeight="false" outlineLevel="0" collapsed="false">
      <c r="D291" s="49"/>
      <c r="E291" s="48"/>
      <c r="G291" s="32"/>
    </row>
    <row r="292" s="9" customFormat="true" ht="15" hidden="false" customHeight="false" outlineLevel="0" collapsed="false">
      <c r="D292" s="49"/>
      <c r="E292" s="48"/>
      <c r="G292" s="32"/>
    </row>
    <row r="293" s="9" customFormat="true" ht="15" hidden="false" customHeight="false" outlineLevel="0" collapsed="false">
      <c r="D293" s="49"/>
      <c r="E293" s="48"/>
      <c r="G293" s="32"/>
    </row>
    <row r="294" s="9" customFormat="true" ht="15" hidden="false" customHeight="false" outlineLevel="0" collapsed="false">
      <c r="D294" s="49"/>
      <c r="E294" s="48"/>
      <c r="G294" s="32"/>
    </row>
    <row r="295" s="9" customFormat="true" ht="15" hidden="false" customHeight="false" outlineLevel="0" collapsed="false">
      <c r="D295" s="49"/>
      <c r="E295" s="48"/>
      <c r="G295" s="32"/>
    </row>
    <row r="296" s="9" customFormat="true" ht="15" hidden="false" customHeight="false" outlineLevel="0" collapsed="false">
      <c r="D296" s="49"/>
      <c r="E296" s="48"/>
      <c r="G296" s="32"/>
    </row>
    <row r="297" s="9" customFormat="true" ht="15" hidden="false" customHeight="false" outlineLevel="0" collapsed="false">
      <c r="D297" s="49"/>
      <c r="E297" s="48"/>
      <c r="G297" s="32"/>
    </row>
    <row r="298" s="9" customFormat="true" ht="15" hidden="false" customHeight="false" outlineLevel="0" collapsed="false">
      <c r="D298" s="49"/>
      <c r="E298" s="48"/>
      <c r="G298" s="32"/>
    </row>
    <row r="299" s="9" customFormat="true" ht="15" hidden="false" customHeight="false" outlineLevel="0" collapsed="false">
      <c r="D299" s="49"/>
      <c r="E299" s="48"/>
      <c r="G299" s="32"/>
    </row>
    <row r="300" s="9" customFormat="true" ht="15" hidden="false" customHeight="false" outlineLevel="0" collapsed="false">
      <c r="D300" s="49"/>
      <c r="E300" s="48"/>
      <c r="G300" s="32"/>
    </row>
    <row r="301" s="9" customFormat="true" ht="15" hidden="false" customHeight="false" outlineLevel="0" collapsed="false">
      <c r="D301" s="49"/>
      <c r="E301" s="48"/>
      <c r="G301" s="32"/>
    </row>
    <row r="302" s="9" customFormat="true" ht="15" hidden="false" customHeight="false" outlineLevel="0" collapsed="false">
      <c r="D302" s="49"/>
      <c r="E302" s="48"/>
      <c r="G302" s="32"/>
    </row>
    <row r="303" s="9" customFormat="true" ht="15" hidden="false" customHeight="false" outlineLevel="0" collapsed="false">
      <c r="D303" s="49"/>
      <c r="E303" s="48"/>
      <c r="G303" s="32"/>
    </row>
    <row r="304" s="9" customFormat="true" ht="15" hidden="false" customHeight="false" outlineLevel="0" collapsed="false">
      <c r="D304" s="49"/>
      <c r="E304" s="48"/>
      <c r="G304" s="32"/>
    </row>
    <row r="305" s="9" customFormat="true" ht="15" hidden="false" customHeight="false" outlineLevel="0" collapsed="false">
      <c r="D305" s="49"/>
      <c r="E305" s="48"/>
      <c r="G305" s="32"/>
    </row>
    <row r="306" s="9" customFormat="true" ht="15" hidden="false" customHeight="false" outlineLevel="0" collapsed="false">
      <c r="D306" s="49"/>
      <c r="E306" s="48"/>
      <c r="G306" s="32"/>
    </row>
    <row r="307" s="9" customFormat="true" ht="15" hidden="false" customHeight="false" outlineLevel="0" collapsed="false">
      <c r="D307" s="49"/>
      <c r="E307" s="48"/>
      <c r="G307" s="32"/>
    </row>
    <row r="308" s="9" customFormat="true" ht="15" hidden="false" customHeight="false" outlineLevel="0" collapsed="false">
      <c r="D308" s="49"/>
      <c r="E308" s="48"/>
      <c r="G308" s="32"/>
    </row>
    <row r="309" s="9" customFormat="true" ht="15" hidden="false" customHeight="false" outlineLevel="0" collapsed="false">
      <c r="D309" s="49"/>
      <c r="E309" s="48"/>
      <c r="G309" s="32"/>
    </row>
    <row r="310" s="9" customFormat="true" ht="15" hidden="false" customHeight="false" outlineLevel="0" collapsed="false">
      <c r="D310" s="49"/>
      <c r="E310" s="48"/>
      <c r="G310" s="32"/>
    </row>
    <row r="311" s="9" customFormat="true" ht="15" hidden="false" customHeight="false" outlineLevel="0" collapsed="false">
      <c r="D311" s="49"/>
      <c r="E311" s="48"/>
      <c r="G311" s="32"/>
    </row>
    <row r="312" s="9" customFormat="true" ht="15" hidden="false" customHeight="false" outlineLevel="0" collapsed="false">
      <c r="D312" s="49"/>
      <c r="E312" s="48"/>
      <c r="G312" s="32"/>
    </row>
    <row r="313" s="9" customFormat="true" ht="15" hidden="false" customHeight="false" outlineLevel="0" collapsed="false">
      <c r="D313" s="49"/>
      <c r="E313" s="48"/>
      <c r="G313" s="32"/>
    </row>
    <row r="314" s="9" customFormat="true" ht="15" hidden="false" customHeight="false" outlineLevel="0" collapsed="false">
      <c r="D314" s="49"/>
      <c r="E314" s="48"/>
      <c r="G314" s="32"/>
    </row>
    <row r="315" s="9" customFormat="true" ht="15" hidden="false" customHeight="false" outlineLevel="0" collapsed="false">
      <c r="D315" s="49"/>
      <c r="E315" s="48"/>
      <c r="G315" s="32"/>
    </row>
    <row r="316" s="9" customFormat="true" ht="15" hidden="false" customHeight="false" outlineLevel="0" collapsed="false">
      <c r="D316" s="49"/>
      <c r="E316" s="48"/>
      <c r="G316" s="32"/>
    </row>
    <row r="317" s="9" customFormat="true" ht="15" hidden="false" customHeight="false" outlineLevel="0" collapsed="false">
      <c r="D317" s="49"/>
      <c r="E317" s="48"/>
      <c r="G317" s="32"/>
    </row>
    <row r="318" s="9" customFormat="true" ht="15" hidden="false" customHeight="false" outlineLevel="0" collapsed="false">
      <c r="D318" s="49"/>
      <c r="E318" s="48"/>
      <c r="G318" s="32"/>
    </row>
    <row r="319" s="9" customFormat="true" ht="15" hidden="false" customHeight="false" outlineLevel="0" collapsed="false">
      <c r="D319" s="49"/>
      <c r="E319" s="48"/>
      <c r="G319" s="32"/>
    </row>
    <row r="320" s="9" customFormat="true" ht="15" hidden="false" customHeight="false" outlineLevel="0" collapsed="false">
      <c r="D320" s="49"/>
      <c r="E320" s="48"/>
      <c r="G320" s="32"/>
    </row>
    <row r="321" s="9" customFormat="true" ht="15" hidden="false" customHeight="false" outlineLevel="0" collapsed="false">
      <c r="D321" s="49"/>
      <c r="E321" s="48"/>
      <c r="G321" s="32"/>
    </row>
    <row r="322" s="9" customFormat="true" ht="15" hidden="false" customHeight="false" outlineLevel="0" collapsed="false">
      <c r="D322" s="49"/>
      <c r="E322" s="48"/>
      <c r="G322" s="32"/>
    </row>
    <row r="323" s="9" customFormat="true" ht="15" hidden="false" customHeight="false" outlineLevel="0" collapsed="false">
      <c r="D323" s="49"/>
      <c r="E323" s="48"/>
      <c r="G323" s="32"/>
    </row>
    <row r="324" s="9" customFormat="true" ht="15" hidden="false" customHeight="false" outlineLevel="0" collapsed="false">
      <c r="D324" s="49"/>
      <c r="E324" s="48"/>
      <c r="G324" s="32"/>
    </row>
    <row r="325" s="9" customFormat="true" ht="15" hidden="false" customHeight="false" outlineLevel="0" collapsed="false">
      <c r="D325" s="49"/>
      <c r="E325" s="48"/>
      <c r="G325" s="32"/>
    </row>
    <row r="326" s="9" customFormat="true" ht="15" hidden="false" customHeight="false" outlineLevel="0" collapsed="false">
      <c r="D326" s="49"/>
      <c r="E326" s="48"/>
      <c r="G326" s="32"/>
    </row>
    <row r="327" s="9" customFormat="true" ht="15" hidden="false" customHeight="false" outlineLevel="0" collapsed="false">
      <c r="D327" s="49"/>
      <c r="E327" s="48"/>
      <c r="G327" s="32"/>
    </row>
    <row r="328" s="9" customFormat="true" ht="15" hidden="false" customHeight="false" outlineLevel="0" collapsed="false">
      <c r="D328" s="49"/>
      <c r="E328" s="48"/>
      <c r="G328" s="32"/>
    </row>
    <row r="329" s="9" customFormat="true" ht="15" hidden="false" customHeight="false" outlineLevel="0" collapsed="false">
      <c r="D329" s="49"/>
      <c r="E329" s="48"/>
      <c r="G329" s="32"/>
    </row>
    <row r="330" s="9" customFormat="true" ht="15" hidden="false" customHeight="false" outlineLevel="0" collapsed="false">
      <c r="D330" s="49"/>
      <c r="E330" s="48"/>
      <c r="G330" s="32"/>
    </row>
    <row r="331" s="9" customFormat="true" ht="15" hidden="false" customHeight="false" outlineLevel="0" collapsed="false">
      <c r="D331" s="49"/>
      <c r="E331" s="48"/>
      <c r="G331" s="32"/>
    </row>
    <row r="332" s="9" customFormat="true" ht="15" hidden="false" customHeight="false" outlineLevel="0" collapsed="false">
      <c r="D332" s="49"/>
      <c r="E332" s="48"/>
      <c r="G332" s="32"/>
    </row>
    <row r="333" s="9" customFormat="true" ht="15" hidden="false" customHeight="false" outlineLevel="0" collapsed="false">
      <c r="D333" s="49"/>
      <c r="E333" s="48"/>
      <c r="G333" s="32"/>
    </row>
    <row r="334" s="9" customFormat="true" ht="15" hidden="false" customHeight="false" outlineLevel="0" collapsed="false">
      <c r="D334" s="49"/>
      <c r="E334" s="48"/>
      <c r="G334" s="32"/>
    </row>
    <row r="335" s="9" customFormat="true" ht="15" hidden="false" customHeight="false" outlineLevel="0" collapsed="false">
      <c r="D335" s="49"/>
      <c r="E335" s="48"/>
      <c r="G335" s="32"/>
    </row>
    <row r="336" s="9" customFormat="true" ht="15" hidden="false" customHeight="false" outlineLevel="0" collapsed="false">
      <c r="D336" s="49"/>
      <c r="E336" s="48"/>
      <c r="G336" s="32"/>
    </row>
    <row r="337" s="9" customFormat="true" ht="15" hidden="false" customHeight="false" outlineLevel="0" collapsed="false">
      <c r="D337" s="49"/>
      <c r="E337" s="48"/>
      <c r="G337" s="32"/>
    </row>
    <row r="338" s="9" customFormat="true" ht="15" hidden="false" customHeight="false" outlineLevel="0" collapsed="false">
      <c r="D338" s="49"/>
      <c r="E338" s="48"/>
      <c r="G338" s="32"/>
    </row>
    <row r="339" s="9" customFormat="true" ht="15" hidden="false" customHeight="false" outlineLevel="0" collapsed="false">
      <c r="D339" s="49"/>
      <c r="E339" s="48"/>
      <c r="G339" s="32"/>
    </row>
    <row r="340" s="9" customFormat="true" ht="15" hidden="false" customHeight="false" outlineLevel="0" collapsed="false">
      <c r="D340" s="49"/>
      <c r="E340" s="48"/>
      <c r="G340" s="32"/>
    </row>
    <row r="341" s="9" customFormat="true" ht="15" hidden="false" customHeight="false" outlineLevel="0" collapsed="false">
      <c r="D341" s="49"/>
      <c r="E341" s="48"/>
      <c r="G341" s="32"/>
    </row>
    <row r="342" s="9" customFormat="true" ht="15" hidden="false" customHeight="false" outlineLevel="0" collapsed="false">
      <c r="D342" s="49"/>
      <c r="E342" s="48"/>
      <c r="G342" s="32"/>
    </row>
    <row r="343" s="9" customFormat="true" ht="15" hidden="false" customHeight="false" outlineLevel="0" collapsed="false">
      <c r="D343" s="49"/>
      <c r="E343" s="48"/>
      <c r="G343" s="32"/>
    </row>
    <row r="344" s="9" customFormat="true" ht="15" hidden="false" customHeight="false" outlineLevel="0" collapsed="false">
      <c r="D344" s="49"/>
      <c r="E344" s="48"/>
      <c r="G344" s="32"/>
    </row>
    <row r="345" s="9" customFormat="true" ht="15" hidden="false" customHeight="false" outlineLevel="0" collapsed="false">
      <c r="D345" s="49"/>
      <c r="E345" s="48"/>
      <c r="G345" s="32"/>
    </row>
    <row r="346" s="9" customFormat="true" ht="15" hidden="false" customHeight="false" outlineLevel="0" collapsed="false">
      <c r="D346" s="49"/>
      <c r="E346" s="48"/>
      <c r="G346" s="32"/>
    </row>
    <row r="347" s="9" customFormat="true" ht="15" hidden="false" customHeight="false" outlineLevel="0" collapsed="false">
      <c r="D347" s="49"/>
      <c r="E347" s="48"/>
      <c r="G347" s="32"/>
    </row>
    <row r="348" s="9" customFormat="true" ht="15" hidden="false" customHeight="false" outlineLevel="0" collapsed="false">
      <c r="D348" s="49"/>
      <c r="E348" s="48"/>
      <c r="G348" s="32"/>
    </row>
    <row r="349" s="9" customFormat="true" ht="15" hidden="false" customHeight="false" outlineLevel="0" collapsed="false">
      <c r="D349" s="49"/>
      <c r="E349" s="48"/>
      <c r="G349" s="32"/>
    </row>
    <row r="350" s="9" customFormat="true" ht="15" hidden="false" customHeight="false" outlineLevel="0" collapsed="false">
      <c r="D350" s="49"/>
      <c r="E350" s="48"/>
      <c r="G350" s="32"/>
    </row>
    <row r="351" s="9" customFormat="true" ht="15" hidden="false" customHeight="false" outlineLevel="0" collapsed="false">
      <c r="D351" s="49"/>
      <c r="E351" s="48"/>
      <c r="G351" s="32"/>
    </row>
    <row r="352" s="9" customFormat="true" ht="15" hidden="false" customHeight="false" outlineLevel="0" collapsed="false">
      <c r="D352" s="49"/>
      <c r="E352" s="48"/>
      <c r="G352" s="32"/>
    </row>
    <row r="353" s="9" customFormat="true" ht="15" hidden="false" customHeight="false" outlineLevel="0" collapsed="false">
      <c r="D353" s="49"/>
      <c r="E353" s="48"/>
      <c r="G353" s="32"/>
    </row>
    <row r="354" s="9" customFormat="true" ht="15" hidden="false" customHeight="false" outlineLevel="0" collapsed="false">
      <c r="D354" s="49"/>
      <c r="E354" s="48"/>
      <c r="G354" s="32"/>
    </row>
    <row r="355" s="9" customFormat="true" ht="15" hidden="false" customHeight="false" outlineLevel="0" collapsed="false">
      <c r="D355" s="49"/>
      <c r="E355" s="48"/>
      <c r="G355" s="32"/>
    </row>
    <row r="356" s="9" customFormat="true" ht="15" hidden="false" customHeight="false" outlineLevel="0" collapsed="false">
      <c r="D356" s="49"/>
      <c r="E356" s="48"/>
      <c r="G356" s="32"/>
    </row>
    <row r="357" s="9" customFormat="true" ht="15" hidden="false" customHeight="false" outlineLevel="0" collapsed="false">
      <c r="D357" s="49"/>
      <c r="E357" s="48"/>
      <c r="G357" s="32"/>
    </row>
    <row r="358" s="9" customFormat="true" ht="15" hidden="false" customHeight="false" outlineLevel="0" collapsed="false">
      <c r="D358" s="49"/>
      <c r="E358" s="48"/>
      <c r="G358" s="32"/>
    </row>
    <row r="359" s="9" customFormat="true" ht="15" hidden="false" customHeight="false" outlineLevel="0" collapsed="false">
      <c r="D359" s="49"/>
      <c r="E359" s="48"/>
      <c r="G359" s="32"/>
    </row>
    <row r="360" s="9" customFormat="true" ht="15" hidden="false" customHeight="false" outlineLevel="0" collapsed="false">
      <c r="D360" s="49"/>
      <c r="E360" s="48"/>
      <c r="G360" s="32"/>
    </row>
    <row r="361" s="9" customFormat="true" ht="15" hidden="false" customHeight="false" outlineLevel="0" collapsed="false">
      <c r="D361" s="49"/>
      <c r="E361" s="48"/>
      <c r="G361" s="32"/>
    </row>
    <row r="362" s="9" customFormat="true" ht="15" hidden="false" customHeight="false" outlineLevel="0" collapsed="false">
      <c r="D362" s="49"/>
      <c r="E362" s="48"/>
      <c r="G362" s="32"/>
    </row>
    <row r="363" s="9" customFormat="true" ht="15" hidden="false" customHeight="false" outlineLevel="0" collapsed="false">
      <c r="D363" s="49"/>
      <c r="E363" s="48"/>
      <c r="G363" s="32"/>
    </row>
    <row r="364" s="9" customFormat="true" ht="15" hidden="false" customHeight="false" outlineLevel="0" collapsed="false">
      <c r="D364" s="49"/>
      <c r="E364" s="48"/>
      <c r="G364" s="32"/>
    </row>
    <row r="365" s="9" customFormat="true" ht="15" hidden="false" customHeight="false" outlineLevel="0" collapsed="false">
      <c r="D365" s="49"/>
      <c r="E365" s="48"/>
      <c r="G365" s="32"/>
    </row>
    <row r="366" s="9" customFormat="true" ht="15" hidden="false" customHeight="false" outlineLevel="0" collapsed="false">
      <c r="D366" s="49"/>
      <c r="E366" s="48"/>
      <c r="G366" s="32"/>
    </row>
    <row r="367" s="9" customFormat="true" ht="15" hidden="false" customHeight="false" outlineLevel="0" collapsed="false">
      <c r="D367" s="49"/>
      <c r="E367" s="48"/>
      <c r="G367" s="32"/>
    </row>
    <row r="368" s="9" customFormat="true" ht="15" hidden="false" customHeight="false" outlineLevel="0" collapsed="false">
      <c r="D368" s="49"/>
      <c r="E368" s="48"/>
      <c r="G368" s="32"/>
    </row>
    <row r="369" s="9" customFormat="true" ht="15" hidden="false" customHeight="false" outlineLevel="0" collapsed="false">
      <c r="D369" s="49"/>
      <c r="E369" s="48"/>
      <c r="G369" s="32"/>
    </row>
    <row r="370" s="9" customFormat="true" ht="15" hidden="false" customHeight="false" outlineLevel="0" collapsed="false">
      <c r="D370" s="49"/>
      <c r="E370" s="48"/>
      <c r="G370" s="32"/>
    </row>
    <row r="371" s="9" customFormat="true" ht="15" hidden="false" customHeight="false" outlineLevel="0" collapsed="false">
      <c r="D371" s="49"/>
      <c r="E371" s="48"/>
      <c r="G371" s="32"/>
    </row>
    <row r="372" s="9" customFormat="true" ht="15" hidden="false" customHeight="false" outlineLevel="0" collapsed="false">
      <c r="D372" s="49"/>
      <c r="E372" s="48"/>
      <c r="G372" s="32"/>
    </row>
    <row r="373" s="9" customFormat="true" ht="15" hidden="false" customHeight="false" outlineLevel="0" collapsed="false">
      <c r="D373" s="49"/>
      <c r="E373" s="48"/>
      <c r="G373" s="32"/>
    </row>
    <row r="374" s="9" customFormat="true" ht="15" hidden="false" customHeight="false" outlineLevel="0" collapsed="false">
      <c r="D374" s="49"/>
      <c r="E374" s="48"/>
      <c r="G374" s="32"/>
    </row>
    <row r="375" s="9" customFormat="true" ht="15" hidden="false" customHeight="false" outlineLevel="0" collapsed="false">
      <c r="D375" s="49"/>
      <c r="E375" s="48"/>
      <c r="G375" s="32"/>
    </row>
    <row r="376" s="9" customFormat="true" ht="15" hidden="false" customHeight="false" outlineLevel="0" collapsed="false">
      <c r="D376" s="49"/>
      <c r="E376" s="48"/>
      <c r="G376" s="32"/>
    </row>
    <row r="377" s="9" customFormat="true" ht="15" hidden="false" customHeight="false" outlineLevel="0" collapsed="false">
      <c r="D377" s="49"/>
      <c r="E377" s="48"/>
      <c r="G377" s="32"/>
    </row>
    <row r="378" s="9" customFormat="true" ht="15" hidden="false" customHeight="false" outlineLevel="0" collapsed="false">
      <c r="D378" s="49"/>
      <c r="E378" s="48"/>
      <c r="G378" s="32"/>
    </row>
    <row r="379" s="9" customFormat="true" ht="15" hidden="false" customHeight="false" outlineLevel="0" collapsed="false">
      <c r="D379" s="49"/>
      <c r="E379" s="48"/>
      <c r="G379" s="32"/>
    </row>
    <row r="380" s="9" customFormat="true" ht="15" hidden="false" customHeight="false" outlineLevel="0" collapsed="false">
      <c r="D380" s="49"/>
      <c r="E380" s="48"/>
      <c r="G380" s="32"/>
    </row>
    <row r="381" s="9" customFormat="true" ht="15" hidden="false" customHeight="false" outlineLevel="0" collapsed="false">
      <c r="D381" s="49"/>
      <c r="E381" s="48"/>
      <c r="G381" s="32"/>
    </row>
    <row r="382" s="9" customFormat="true" ht="15" hidden="false" customHeight="false" outlineLevel="0" collapsed="false">
      <c r="D382" s="49"/>
      <c r="E382" s="48"/>
      <c r="G382" s="32"/>
    </row>
    <row r="383" s="9" customFormat="true" ht="15" hidden="false" customHeight="false" outlineLevel="0" collapsed="false">
      <c r="D383" s="49"/>
      <c r="E383" s="48"/>
      <c r="G383" s="32"/>
    </row>
    <row r="384" s="9" customFormat="true" ht="15" hidden="false" customHeight="false" outlineLevel="0" collapsed="false">
      <c r="D384" s="49"/>
      <c r="E384" s="48"/>
      <c r="G384" s="32"/>
    </row>
    <row r="385" s="9" customFormat="true" ht="15" hidden="false" customHeight="false" outlineLevel="0" collapsed="false">
      <c r="D385" s="49"/>
      <c r="E385" s="48"/>
      <c r="G385" s="32"/>
    </row>
    <row r="386" s="9" customFormat="true" ht="15" hidden="false" customHeight="false" outlineLevel="0" collapsed="false">
      <c r="D386" s="49"/>
      <c r="E386" s="48"/>
      <c r="G386" s="32"/>
    </row>
    <row r="387" s="9" customFormat="true" ht="15" hidden="false" customHeight="false" outlineLevel="0" collapsed="false">
      <c r="D387" s="49"/>
      <c r="E387" s="48"/>
      <c r="G387" s="32"/>
    </row>
    <row r="388" s="9" customFormat="true" ht="15" hidden="false" customHeight="false" outlineLevel="0" collapsed="false">
      <c r="D388" s="49"/>
      <c r="E388" s="48"/>
      <c r="G388" s="32"/>
    </row>
    <row r="389" s="9" customFormat="true" ht="15" hidden="false" customHeight="false" outlineLevel="0" collapsed="false">
      <c r="D389" s="49"/>
      <c r="E389" s="48"/>
      <c r="G389" s="32"/>
    </row>
    <row r="390" s="9" customFormat="true" ht="15" hidden="false" customHeight="false" outlineLevel="0" collapsed="false">
      <c r="D390" s="49"/>
      <c r="E390" s="48"/>
      <c r="G390" s="32"/>
    </row>
    <row r="391" s="9" customFormat="true" ht="15" hidden="false" customHeight="false" outlineLevel="0" collapsed="false">
      <c r="D391" s="49"/>
      <c r="E391" s="48"/>
      <c r="G391" s="32"/>
    </row>
    <row r="392" s="9" customFormat="true" ht="15" hidden="false" customHeight="false" outlineLevel="0" collapsed="false">
      <c r="D392" s="49"/>
      <c r="E392" s="48"/>
      <c r="G392" s="32"/>
    </row>
    <row r="393" s="9" customFormat="true" ht="15" hidden="false" customHeight="false" outlineLevel="0" collapsed="false">
      <c r="D393" s="49"/>
      <c r="E393" s="48"/>
      <c r="G393" s="32"/>
    </row>
    <row r="394" s="9" customFormat="true" ht="15" hidden="false" customHeight="false" outlineLevel="0" collapsed="false">
      <c r="D394" s="49"/>
      <c r="E394" s="48"/>
      <c r="G394" s="32"/>
    </row>
    <row r="395" s="9" customFormat="true" ht="15" hidden="false" customHeight="false" outlineLevel="0" collapsed="false">
      <c r="D395" s="49"/>
      <c r="E395" s="48"/>
      <c r="G395" s="32"/>
    </row>
    <row r="396" s="9" customFormat="true" ht="15" hidden="false" customHeight="false" outlineLevel="0" collapsed="false">
      <c r="D396" s="49"/>
      <c r="E396" s="48"/>
      <c r="G396" s="32"/>
    </row>
    <row r="397" s="9" customFormat="true" ht="15" hidden="false" customHeight="false" outlineLevel="0" collapsed="false">
      <c r="D397" s="49"/>
      <c r="E397" s="48"/>
      <c r="G397" s="32"/>
    </row>
    <row r="398" s="9" customFormat="true" ht="15" hidden="false" customHeight="false" outlineLevel="0" collapsed="false">
      <c r="D398" s="49"/>
      <c r="E398" s="48"/>
      <c r="G398" s="32"/>
    </row>
    <row r="399" s="9" customFormat="true" ht="15" hidden="false" customHeight="false" outlineLevel="0" collapsed="false">
      <c r="D399" s="49"/>
      <c r="E399" s="48"/>
      <c r="G399" s="32"/>
    </row>
    <row r="400" s="9" customFormat="true" ht="15" hidden="false" customHeight="false" outlineLevel="0" collapsed="false">
      <c r="D400" s="49"/>
      <c r="E400" s="48"/>
      <c r="G400" s="32"/>
    </row>
    <row r="401" s="9" customFormat="true" ht="15" hidden="false" customHeight="false" outlineLevel="0" collapsed="false">
      <c r="D401" s="49"/>
      <c r="E401" s="48"/>
      <c r="G401" s="32"/>
    </row>
    <row r="402" s="9" customFormat="true" ht="15" hidden="false" customHeight="false" outlineLevel="0" collapsed="false">
      <c r="D402" s="49"/>
      <c r="E402" s="48"/>
      <c r="G402" s="32"/>
    </row>
    <row r="403" s="9" customFormat="true" ht="15" hidden="false" customHeight="false" outlineLevel="0" collapsed="false">
      <c r="D403" s="49"/>
      <c r="E403" s="48"/>
      <c r="G403" s="32"/>
    </row>
    <row r="404" s="9" customFormat="true" ht="15" hidden="false" customHeight="false" outlineLevel="0" collapsed="false">
      <c r="D404" s="49"/>
      <c r="E404" s="48"/>
      <c r="G404" s="32"/>
    </row>
    <row r="405" s="9" customFormat="true" ht="15" hidden="false" customHeight="false" outlineLevel="0" collapsed="false">
      <c r="D405" s="49"/>
      <c r="E405" s="48"/>
      <c r="G405" s="32"/>
    </row>
    <row r="406" s="9" customFormat="true" ht="15" hidden="false" customHeight="false" outlineLevel="0" collapsed="false">
      <c r="D406" s="49"/>
      <c r="E406" s="48"/>
      <c r="G406" s="32"/>
    </row>
    <row r="407" s="9" customFormat="true" ht="15" hidden="false" customHeight="false" outlineLevel="0" collapsed="false">
      <c r="D407" s="49"/>
      <c r="E407" s="48"/>
      <c r="G407" s="32"/>
    </row>
    <row r="408" s="9" customFormat="true" ht="15" hidden="false" customHeight="false" outlineLevel="0" collapsed="false">
      <c r="D408" s="49"/>
      <c r="E408" s="48"/>
      <c r="G408" s="32"/>
    </row>
    <row r="409" s="9" customFormat="true" ht="15" hidden="false" customHeight="false" outlineLevel="0" collapsed="false">
      <c r="D409" s="49"/>
      <c r="E409" s="48"/>
      <c r="G409" s="32"/>
    </row>
    <row r="410" s="9" customFormat="true" ht="15" hidden="false" customHeight="false" outlineLevel="0" collapsed="false">
      <c r="D410" s="49"/>
      <c r="E410" s="48"/>
      <c r="G410" s="32"/>
    </row>
    <row r="411" s="9" customFormat="true" ht="15" hidden="false" customHeight="false" outlineLevel="0" collapsed="false">
      <c r="D411" s="49"/>
      <c r="E411" s="48"/>
      <c r="G411" s="32"/>
    </row>
    <row r="412" s="9" customFormat="true" ht="15" hidden="false" customHeight="false" outlineLevel="0" collapsed="false">
      <c r="D412" s="49"/>
      <c r="E412" s="48"/>
      <c r="G412" s="32"/>
    </row>
    <row r="413" s="9" customFormat="true" ht="15" hidden="false" customHeight="false" outlineLevel="0" collapsed="false">
      <c r="D413" s="49"/>
      <c r="E413" s="48"/>
      <c r="G413" s="32"/>
    </row>
    <row r="414" s="9" customFormat="true" ht="15" hidden="false" customHeight="false" outlineLevel="0" collapsed="false">
      <c r="D414" s="49"/>
      <c r="E414" s="48"/>
      <c r="G414" s="32"/>
    </row>
    <row r="415" s="9" customFormat="true" ht="15" hidden="false" customHeight="false" outlineLevel="0" collapsed="false">
      <c r="D415" s="49"/>
      <c r="E415" s="48"/>
      <c r="G415" s="32"/>
    </row>
    <row r="416" s="9" customFormat="true" ht="15" hidden="false" customHeight="false" outlineLevel="0" collapsed="false">
      <c r="D416" s="49"/>
      <c r="E416" s="48"/>
      <c r="G416" s="32"/>
    </row>
    <row r="417" s="9" customFormat="true" ht="15" hidden="false" customHeight="false" outlineLevel="0" collapsed="false">
      <c r="D417" s="49"/>
      <c r="E417" s="48"/>
      <c r="G417" s="32"/>
    </row>
    <row r="418" s="9" customFormat="true" ht="15" hidden="false" customHeight="false" outlineLevel="0" collapsed="false">
      <c r="D418" s="49"/>
      <c r="E418" s="48"/>
      <c r="G418" s="32"/>
    </row>
    <row r="419" s="9" customFormat="true" ht="15" hidden="false" customHeight="false" outlineLevel="0" collapsed="false">
      <c r="D419" s="49"/>
      <c r="E419" s="48"/>
      <c r="G419" s="32"/>
    </row>
    <row r="420" s="9" customFormat="true" ht="15" hidden="false" customHeight="false" outlineLevel="0" collapsed="false">
      <c r="D420" s="49"/>
      <c r="E420" s="48"/>
      <c r="G420" s="32"/>
    </row>
    <row r="421" s="9" customFormat="true" ht="15" hidden="false" customHeight="false" outlineLevel="0" collapsed="false">
      <c r="D421" s="49"/>
      <c r="E421" s="48"/>
      <c r="G421" s="32"/>
    </row>
    <row r="422" s="9" customFormat="true" ht="15" hidden="false" customHeight="false" outlineLevel="0" collapsed="false">
      <c r="D422" s="49"/>
      <c r="E422" s="48"/>
      <c r="G422" s="32"/>
    </row>
    <row r="423" s="9" customFormat="true" ht="15" hidden="false" customHeight="false" outlineLevel="0" collapsed="false">
      <c r="D423" s="49"/>
      <c r="E423" s="48"/>
      <c r="G423" s="32"/>
    </row>
    <row r="424" s="9" customFormat="true" ht="15" hidden="false" customHeight="false" outlineLevel="0" collapsed="false">
      <c r="D424" s="49"/>
      <c r="E424" s="48"/>
      <c r="G424" s="32"/>
    </row>
    <row r="425" s="9" customFormat="true" ht="15" hidden="false" customHeight="false" outlineLevel="0" collapsed="false">
      <c r="D425" s="49"/>
      <c r="E425" s="48"/>
      <c r="G425" s="32"/>
    </row>
    <row r="426" s="9" customFormat="true" ht="15" hidden="false" customHeight="false" outlineLevel="0" collapsed="false">
      <c r="D426" s="49"/>
      <c r="E426" s="48"/>
      <c r="G426" s="32"/>
    </row>
    <row r="427" s="9" customFormat="true" ht="15" hidden="false" customHeight="false" outlineLevel="0" collapsed="false">
      <c r="D427" s="49"/>
      <c r="E427" s="48"/>
      <c r="G427" s="32"/>
    </row>
    <row r="428" s="9" customFormat="true" ht="15" hidden="false" customHeight="false" outlineLevel="0" collapsed="false">
      <c r="D428" s="49"/>
      <c r="E428" s="48"/>
      <c r="G428" s="32"/>
    </row>
    <row r="429" s="9" customFormat="true" ht="15" hidden="false" customHeight="false" outlineLevel="0" collapsed="false">
      <c r="D429" s="49"/>
      <c r="E429" s="48"/>
      <c r="G429" s="32"/>
    </row>
    <row r="430" s="9" customFormat="true" ht="15" hidden="false" customHeight="false" outlineLevel="0" collapsed="false">
      <c r="D430" s="49"/>
      <c r="E430" s="48"/>
      <c r="G430" s="32"/>
    </row>
    <row r="431" s="9" customFormat="true" ht="15" hidden="false" customHeight="false" outlineLevel="0" collapsed="false">
      <c r="D431" s="49"/>
      <c r="E431" s="48"/>
      <c r="G431" s="32"/>
    </row>
    <row r="432" s="9" customFormat="true" ht="15" hidden="false" customHeight="false" outlineLevel="0" collapsed="false">
      <c r="D432" s="49"/>
      <c r="E432" s="48"/>
      <c r="G432" s="32"/>
    </row>
    <row r="433" s="9" customFormat="true" ht="15" hidden="false" customHeight="false" outlineLevel="0" collapsed="false">
      <c r="D433" s="49"/>
      <c r="E433" s="48"/>
      <c r="G433" s="32"/>
    </row>
    <row r="434" s="9" customFormat="true" ht="15" hidden="false" customHeight="false" outlineLevel="0" collapsed="false">
      <c r="D434" s="49"/>
      <c r="E434" s="48"/>
      <c r="G434" s="32"/>
    </row>
    <row r="435" s="9" customFormat="true" ht="15" hidden="false" customHeight="false" outlineLevel="0" collapsed="false">
      <c r="D435" s="49"/>
      <c r="E435" s="48"/>
      <c r="G435" s="32"/>
    </row>
    <row r="436" s="9" customFormat="true" ht="15" hidden="false" customHeight="false" outlineLevel="0" collapsed="false">
      <c r="D436" s="49"/>
      <c r="E436" s="48"/>
      <c r="G436" s="32"/>
    </row>
    <row r="437" s="9" customFormat="true" ht="15" hidden="false" customHeight="false" outlineLevel="0" collapsed="false">
      <c r="D437" s="49"/>
      <c r="E437" s="48"/>
      <c r="G437" s="32"/>
    </row>
    <row r="438" s="9" customFormat="true" ht="15" hidden="false" customHeight="false" outlineLevel="0" collapsed="false">
      <c r="D438" s="49"/>
      <c r="E438" s="48"/>
      <c r="G438" s="32"/>
    </row>
    <row r="439" s="9" customFormat="true" ht="15" hidden="false" customHeight="false" outlineLevel="0" collapsed="false">
      <c r="D439" s="49"/>
      <c r="E439" s="48"/>
      <c r="G439" s="32"/>
    </row>
    <row r="440" s="9" customFormat="true" ht="15" hidden="false" customHeight="false" outlineLevel="0" collapsed="false">
      <c r="D440" s="49"/>
      <c r="E440" s="48"/>
      <c r="G440" s="32"/>
    </row>
    <row r="441" s="9" customFormat="true" ht="15" hidden="false" customHeight="false" outlineLevel="0" collapsed="false">
      <c r="D441" s="49"/>
      <c r="E441" s="48"/>
      <c r="G441" s="32"/>
    </row>
    <row r="442" s="9" customFormat="true" ht="15" hidden="false" customHeight="false" outlineLevel="0" collapsed="false">
      <c r="D442" s="49"/>
      <c r="E442" s="48"/>
      <c r="G442" s="32"/>
    </row>
    <row r="443" s="9" customFormat="true" ht="15" hidden="false" customHeight="false" outlineLevel="0" collapsed="false">
      <c r="D443" s="49"/>
      <c r="E443" s="48"/>
      <c r="G443" s="32"/>
    </row>
    <row r="444" s="9" customFormat="true" ht="15" hidden="false" customHeight="false" outlineLevel="0" collapsed="false">
      <c r="D444" s="49"/>
      <c r="E444" s="48"/>
      <c r="G444" s="32"/>
    </row>
    <row r="445" s="9" customFormat="true" ht="15" hidden="false" customHeight="false" outlineLevel="0" collapsed="false">
      <c r="D445" s="49"/>
      <c r="E445" s="48"/>
      <c r="G445" s="32"/>
    </row>
    <row r="446" s="9" customFormat="true" ht="15" hidden="false" customHeight="false" outlineLevel="0" collapsed="false">
      <c r="D446" s="49"/>
      <c r="E446" s="48"/>
      <c r="G446" s="32"/>
    </row>
    <row r="447" s="9" customFormat="true" ht="15" hidden="false" customHeight="false" outlineLevel="0" collapsed="false">
      <c r="D447" s="49"/>
      <c r="E447" s="48"/>
      <c r="G447" s="32"/>
    </row>
    <row r="448" s="9" customFormat="true" ht="15" hidden="false" customHeight="false" outlineLevel="0" collapsed="false">
      <c r="D448" s="49"/>
      <c r="E448" s="48"/>
      <c r="G448" s="32"/>
    </row>
    <row r="449" s="9" customFormat="true" ht="15" hidden="false" customHeight="false" outlineLevel="0" collapsed="false">
      <c r="D449" s="49"/>
      <c r="E449" s="48"/>
      <c r="G449" s="32"/>
    </row>
    <row r="450" s="9" customFormat="true" ht="15" hidden="false" customHeight="false" outlineLevel="0" collapsed="false">
      <c r="D450" s="49"/>
      <c r="E450" s="48"/>
      <c r="G450" s="32"/>
    </row>
    <row r="451" s="9" customFormat="true" ht="15" hidden="false" customHeight="false" outlineLevel="0" collapsed="false">
      <c r="D451" s="49"/>
      <c r="E451" s="48"/>
      <c r="G451" s="32"/>
    </row>
    <row r="452" s="9" customFormat="true" ht="15" hidden="false" customHeight="false" outlineLevel="0" collapsed="false">
      <c r="D452" s="49"/>
      <c r="E452" s="48"/>
      <c r="G452" s="32"/>
    </row>
    <row r="453" s="9" customFormat="true" ht="15" hidden="false" customHeight="false" outlineLevel="0" collapsed="false">
      <c r="D453" s="49"/>
      <c r="E453" s="48"/>
      <c r="G453" s="32"/>
    </row>
    <row r="454" s="9" customFormat="true" ht="15" hidden="false" customHeight="false" outlineLevel="0" collapsed="false">
      <c r="D454" s="49"/>
      <c r="E454" s="48"/>
      <c r="G454" s="32"/>
    </row>
    <row r="455" s="9" customFormat="true" ht="15" hidden="false" customHeight="false" outlineLevel="0" collapsed="false">
      <c r="D455" s="49"/>
      <c r="E455" s="48"/>
      <c r="G455" s="32"/>
    </row>
    <row r="456" s="9" customFormat="true" ht="15" hidden="false" customHeight="false" outlineLevel="0" collapsed="false">
      <c r="D456" s="49"/>
      <c r="E456" s="48"/>
      <c r="G456" s="32"/>
    </row>
    <row r="457" s="9" customFormat="true" ht="15" hidden="false" customHeight="false" outlineLevel="0" collapsed="false">
      <c r="D457" s="49"/>
      <c r="E457" s="48"/>
      <c r="G457" s="32"/>
    </row>
    <row r="458" s="9" customFormat="true" ht="15" hidden="false" customHeight="false" outlineLevel="0" collapsed="false">
      <c r="D458" s="49"/>
      <c r="E458" s="48"/>
      <c r="G458" s="32"/>
    </row>
    <row r="459" s="9" customFormat="true" ht="15" hidden="false" customHeight="false" outlineLevel="0" collapsed="false">
      <c r="D459" s="49"/>
      <c r="E459" s="48"/>
      <c r="G459" s="32"/>
    </row>
    <row r="460" s="9" customFormat="true" ht="15" hidden="false" customHeight="false" outlineLevel="0" collapsed="false">
      <c r="D460" s="49"/>
      <c r="E460" s="48"/>
      <c r="G460" s="32"/>
    </row>
    <row r="461" s="9" customFormat="true" ht="15" hidden="false" customHeight="false" outlineLevel="0" collapsed="false">
      <c r="D461" s="49"/>
      <c r="E461" s="48"/>
      <c r="G461" s="32"/>
    </row>
    <row r="462" s="9" customFormat="true" ht="15" hidden="false" customHeight="false" outlineLevel="0" collapsed="false">
      <c r="D462" s="49"/>
      <c r="E462" s="48"/>
      <c r="G462" s="32"/>
    </row>
    <row r="463" s="9" customFormat="true" ht="15" hidden="false" customHeight="false" outlineLevel="0" collapsed="false">
      <c r="D463" s="49"/>
      <c r="E463" s="48"/>
      <c r="G463" s="32"/>
    </row>
    <row r="464" s="9" customFormat="true" ht="15" hidden="false" customHeight="false" outlineLevel="0" collapsed="false">
      <c r="D464" s="49"/>
      <c r="E464" s="48"/>
      <c r="G464" s="32"/>
    </row>
    <row r="465" s="9" customFormat="true" ht="15" hidden="false" customHeight="false" outlineLevel="0" collapsed="false">
      <c r="D465" s="49"/>
      <c r="E465" s="48"/>
      <c r="G465" s="32"/>
    </row>
    <row r="466" s="9" customFormat="true" ht="15" hidden="false" customHeight="false" outlineLevel="0" collapsed="false">
      <c r="D466" s="49"/>
      <c r="E466" s="48"/>
      <c r="G466" s="32"/>
    </row>
    <row r="467" s="9" customFormat="true" ht="15" hidden="false" customHeight="false" outlineLevel="0" collapsed="false">
      <c r="D467" s="49"/>
      <c r="E467" s="48"/>
      <c r="G467" s="32"/>
    </row>
    <row r="468" s="9" customFormat="true" ht="15" hidden="false" customHeight="false" outlineLevel="0" collapsed="false">
      <c r="D468" s="49"/>
      <c r="E468" s="48"/>
      <c r="G468" s="32"/>
    </row>
    <row r="469" s="9" customFormat="true" ht="15" hidden="false" customHeight="false" outlineLevel="0" collapsed="false">
      <c r="D469" s="49"/>
      <c r="E469" s="48"/>
      <c r="G469" s="32"/>
    </row>
    <row r="470" s="9" customFormat="true" ht="15" hidden="false" customHeight="false" outlineLevel="0" collapsed="false">
      <c r="D470" s="49"/>
      <c r="E470" s="48"/>
      <c r="G470" s="32"/>
    </row>
    <row r="471" s="9" customFormat="true" ht="15" hidden="false" customHeight="false" outlineLevel="0" collapsed="false">
      <c r="D471" s="49"/>
      <c r="E471" s="48"/>
      <c r="G471" s="32"/>
    </row>
    <row r="472" s="9" customFormat="true" ht="15" hidden="false" customHeight="false" outlineLevel="0" collapsed="false">
      <c r="D472" s="49"/>
      <c r="E472" s="48"/>
      <c r="G472" s="32"/>
    </row>
    <row r="473" s="9" customFormat="true" ht="15" hidden="false" customHeight="false" outlineLevel="0" collapsed="false">
      <c r="D473" s="49"/>
      <c r="E473" s="48"/>
      <c r="G473" s="32"/>
    </row>
    <row r="474" s="9" customFormat="true" ht="15" hidden="false" customHeight="false" outlineLevel="0" collapsed="false">
      <c r="D474" s="49"/>
      <c r="E474" s="48"/>
      <c r="G474" s="32"/>
    </row>
    <row r="475" s="9" customFormat="true" ht="15" hidden="false" customHeight="false" outlineLevel="0" collapsed="false">
      <c r="D475" s="49"/>
      <c r="E475" s="48"/>
      <c r="G475" s="32"/>
    </row>
    <row r="476" s="9" customFormat="true" ht="15" hidden="false" customHeight="false" outlineLevel="0" collapsed="false">
      <c r="D476" s="49"/>
      <c r="E476" s="48"/>
      <c r="G476" s="32"/>
    </row>
    <row r="477" s="9" customFormat="true" ht="15" hidden="false" customHeight="false" outlineLevel="0" collapsed="false">
      <c r="D477" s="49"/>
      <c r="E477" s="48"/>
      <c r="G477" s="32"/>
    </row>
    <row r="478" s="9" customFormat="true" ht="15" hidden="false" customHeight="false" outlineLevel="0" collapsed="false">
      <c r="D478" s="49"/>
      <c r="E478" s="48"/>
      <c r="G478" s="32"/>
    </row>
    <row r="479" s="9" customFormat="true" ht="15" hidden="false" customHeight="false" outlineLevel="0" collapsed="false">
      <c r="D479" s="49"/>
      <c r="E479" s="48"/>
      <c r="G479" s="32"/>
    </row>
    <row r="480" s="9" customFormat="true" ht="15" hidden="false" customHeight="false" outlineLevel="0" collapsed="false">
      <c r="D480" s="49"/>
      <c r="E480" s="48"/>
      <c r="G480" s="32"/>
    </row>
    <row r="481" s="9" customFormat="true" ht="15" hidden="false" customHeight="false" outlineLevel="0" collapsed="false">
      <c r="D481" s="49"/>
      <c r="E481" s="48"/>
      <c r="G481" s="32"/>
    </row>
    <row r="482" s="9" customFormat="true" ht="15" hidden="false" customHeight="false" outlineLevel="0" collapsed="false">
      <c r="D482" s="49"/>
      <c r="E482" s="48"/>
      <c r="G482" s="32"/>
    </row>
    <row r="483" s="9" customFormat="true" ht="15" hidden="false" customHeight="false" outlineLevel="0" collapsed="false">
      <c r="D483" s="49"/>
      <c r="E483" s="48"/>
      <c r="G483" s="32"/>
    </row>
    <row r="484" s="9" customFormat="true" ht="15" hidden="false" customHeight="false" outlineLevel="0" collapsed="false">
      <c r="D484" s="49"/>
      <c r="E484" s="48"/>
      <c r="G484" s="32"/>
    </row>
    <row r="485" s="9" customFormat="true" ht="15" hidden="false" customHeight="false" outlineLevel="0" collapsed="false">
      <c r="D485" s="49"/>
      <c r="E485" s="48"/>
      <c r="G485" s="32"/>
    </row>
    <row r="486" s="9" customFormat="true" ht="15" hidden="false" customHeight="false" outlineLevel="0" collapsed="false">
      <c r="D486" s="49"/>
      <c r="E486" s="48"/>
      <c r="G486" s="32"/>
    </row>
    <row r="487" s="9" customFormat="true" ht="15" hidden="false" customHeight="false" outlineLevel="0" collapsed="false">
      <c r="D487" s="49"/>
      <c r="E487" s="48"/>
      <c r="G487" s="32"/>
    </row>
    <row r="488" s="9" customFormat="true" ht="15" hidden="false" customHeight="false" outlineLevel="0" collapsed="false">
      <c r="D488" s="49"/>
      <c r="E488" s="48"/>
      <c r="G488" s="32"/>
    </row>
    <row r="489" s="9" customFormat="true" ht="15" hidden="false" customHeight="false" outlineLevel="0" collapsed="false">
      <c r="D489" s="49"/>
      <c r="E489" s="48"/>
      <c r="G489" s="32"/>
    </row>
    <row r="490" s="9" customFormat="true" ht="15" hidden="false" customHeight="false" outlineLevel="0" collapsed="false">
      <c r="D490" s="49"/>
      <c r="E490" s="48"/>
      <c r="G490" s="32"/>
    </row>
    <row r="491" s="9" customFormat="true" ht="15" hidden="false" customHeight="false" outlineLevel="0" collapsed="false">
      <c r="D491" s="49"/>
      <c r="E491" s="48"/>
      <c r="G491" s="32"/>
    </row>
    <row r="492" s="9" customFormat="true" ht="15" hidden="false" customHeight="false" outlineLevel="0" collapsed="false">
      <c r="D492" s="49"/>
      <c r="E492" s="48"/>
      <c r="G492" s="32"/>
    </row>
    <row r="493" s="9" customFormat="true" ht="15" hidden="false" customHeight="false" outlineLevel="0" collapsed="false">
      <c r="D493" s="49"/>
      <c r="E493" s="48"/>
      <c r="G493" s="32"/>
    </row>
    <row r="494" s="9" customFormat="true" ht="15" hidden="false" customHeight="false" outlineLevel="0" collapsed="false">
      <c r="D494" s="49"/>
      <c r="E494" s="48"/>
      <c r="G494" s="32"/>
    </row>
    <row r="495" s="9" customFormat="true" ht="15" hidden="false" customHeight="false" outlineLevel="0" collapsed="false">
      <c r="D495" s="49"/>
      <c r="E495" s="48"/>
      <c r="G495" s="32"/>
    </row>
    <row r="496" s="9" customFormat="true" ht="15" hidden="false" customHeight="false" outlineLevel="0" collapsed="false">
      <c r="D496" s="49"/>
      <c r="E496" s="48"/>
      <c r="G496" s="32"/>
    </row>
    <row r="497" s="9" customFormat="true" ht="15" hidden="false" customHeight="false" outlineLevel="0" collapsed="false">
      <c r="D497" s="49"/>
      <c r="E497" s="48"/>
      <c r="G497" s="32"/>
    </row>
    <row r="498" s="9" customFormat="true" ht="15" hidden="false" customHeight="false" outlineLevel="0" collapsed="false">
      <c r="D498" s="49"/>
      <c r="E498" s="48"/>
      <c r="G498" s="32"/>
    </row>
    <row r="499" s="9" customFormat="true" ht="15" hidden="false" customHeight="false" outlineLevel="0" collapsed="false">
      <c r="D499" s="49"/>
      <c r="E499" s="48"/>
      <c r="G499" s="32"/>
    </row>
    <row r="500" s="9" customFormat="true" ht="15" hidden="false" customHeight="false" outlineLevel="0" collapsed="false">
      <c r="D500" s="49"/>
      <c r="E500" s="48"/>
      <c r="G500" s="32"/>
    </row>
    <row r="501" s="9" customFormat="true" ht="15" hidden="false" customHeight="false" outlineLevel="0" collapsed="false">
      <c r="D501" s="49"/>
      <c r="E501" s="48"/>
      <c r="G501" s="32"/>
    </row>
    <row r="502" s="9" customFormat="true" ht="15" hidden="false" customHeight="false" outlineLevel="0" collapsed="false">
      <c r="D502" s="49"/>
      <c r="E502" s="48"/>
      <c r="G502" s="32"/>
    </row>
    <row r="503" s="9" customFormat="true" ht="15" hidden="false" customHeight="false" outlineLevel="0" collapsed="false">
      <c r="D503" s="49"/>
      <c r="E503" s="48"/>
      <c r="G503" s="32"/>
    </row>
    <row r="504" s="9" customFormat="true" ht="15" hidden="false" customHeight="false" outlineLevel="0" collapsed="false">
      <c r="D504" s="49"/>
      <c r="E504" s="48"/>
      <c r="G504" s="32"/>
    </row>
    <row r="505" s="9" customFormat="true" ht="15" hidden="false" customHeight="false" outlineLevel="0" collapsed="false">
      <c r="D505" s="49"/>
      <c r="E505" s="48"/>
      <c r="G505" s="32"/>
    </row>
    <row r="506" s="9" customFormat="true" ht="15" hidden="false" customHeight="false" outlineLevel="0" collapsed="false">
      <c r="D506" s="49"/>
      <c r="E506" s="48"/>
      <c r="G506" s="32"/>
    </row>
    <row r="507" s="9" customFormat="true" ht="15" hidden="false" customHeight="false" outlineLevel="0" collapsed="false">
      <c r="D507" s="49"/>
      <c r="E507" s="48"/>
      <c r="G507" s="32"/>
    </row>
    <row r="508" s="9" customFormat="true" ht="15" hidden="false" customHeight="false" outlineLevel="0" collapsed="false">
      <c r="D508" s="49"/>
      <c r="E508" s="48"/>
      <c r="G508" s="32"/>
    </row>
    <row r="509" s="9" customFormat="true" ht="15" hidden="false" customHeight="false" outlineLevel="0" collapsed="false">
      <c r="D509" s="49"/>
      <c r="E509" s="48"/>
      <c r="G509" s="32"/>
    </row>
    <row r="510" s="9" customFormat="true" ht="15" hidden="false" customHeight="false" outlineLevel="0" collapsed="false">
      <c r="D510" s="49"/>
      <c r="E510" s="48"/>
      <c r="G510" s="32"/>
    </row>
    <row r="511" s="9" customFormat="true" ht="15" hidden="false" customHeight="false" outlineLevel="0" collapsed="false">
      <c r="D511" s="49"/>
      <c r="E511" s="48"/>
      <c r="G511" s="32"/>
    </row>
    <row r="512" s="9" customFormat="true" ht="15" hidden="false" customHeight="false" outlineLevel="0" collapsed="false">
      <c r="D512" s="49"/>
      <c r="E512" s="48"/>
      <c r="G512" s="32"/>
    </row>
    <row r="513" s="9" customFormat="true" ht="15" hidden="false" customHeight="false" outlineLevel="0" collapsed="false">
      <c r="D513" s="49"/>
      <c r="E513" s="48"/>
      <c r="G513" s="32"/>
    </row>
    <row r="514" s="9" customFormat="true" ht="15" hidden="false" customHeight="false" outlineLevel="0" collapsed="false">
      <c r="D514" s="49"/>
      <c r="E514" s="48"/>
      <c r="G514" s="32"/>
    </row>
    <row r="515" s="9" customFormat="true" ht="15" hidden="false" customHeight="false" outlineLevel="0" collapsed="false">
      <c r="D515" s="49"/>
      <c r="E515" s="48"/>
      <c r="G515" s="32"/>
    </row>
    <row r="516" s="9" customFormat="true" ht="15" hidden="false" customHeight="false" outlineLevel="0" collapsed="false">
      <c r="D516" s="49"/>
      <c r="E516" s="48"/>
      <c r="G516" s="32"/>
    </row>
    <row r="517" s="9" customFormat="true" ht="15" hidden="false" customHeight="false" outlineLevel="0" collapsed="false">
      <c r="D517" s="49"/>
      <c r="E517" s="48"/>
      <c r="G517" s="32"/>
    </row>
    <row r="518" s="9" customFormat="true" ht="15" hidden="false" customHeight="false" outlineLevel="0" collapsed="false">
      <c r="D518" s="49"/>
      <c r="E518" s="48"/>
      <c r="G518" s="32"/>
    </row>
    <row r="519" s="9" customFormat="true" ht="15" hidden="false" customHeight="false" outlineLevel="0" collapsed="false">
      <c r="D519" s="49"/>
      <c r="E519" s="48"/>
      <c r="G519" s="32"/>
    </row>
    <row r="520" s="9" customFormat="true" ht="15" hidden="false" customHeight="false" outlineLevel="0" collapsed="false">
      <c r="D520" s="49"/>
      <c r="E520" s="48"/>
      <c r="G520" s="32"/>
    </row>
    <row r="521" s="9" customFormat="true" ht="15" hidden="false" customHeight="false" outlineLevel="0" collapsed="false">
      <c r="D521" s="49"/>
      <c r="E521" s="48"/>
      <c r="G521" s="32"/>
    </row>
    <row r="522" s="9" customFormat="true" ht="15" hidden="false" customHeight="false" outlineLevel="0" collapsed="false">
      <c r="D522" s="49"/>
      <c r="E522" s="48"/>
      <c r="G522" s="32"/>
    </row>
    <row r="523" s="9" customFormat="true" ht="15" hidden="false" customHeight="false" outlineLevel="0" collapsed="false">
      <c r="D523" s="49"/>
      <c r="E523" s="48"/>
      <c r="G523" s="32"/>
    </row>
    <row r="524" s="9" customFormat="true" ht="15" hidden="false" customHeight="false" outlineLevel="0" collapsed="false">
      <c r="D524" s="49"/>
      <c r="E524" s="48"/>
      <c r="G524" s="32"/>
    </row>
    <row r="525" s="9" customFormat="true" ht="15" hidden="false" customHeight="false" outlineLevel="0" collapsed="false">
      <c r="D525" s="49"/>
      <c r="E525" s="48"/>
      <c r="G525" s="32"/>
    </row>
    <row r="526" s="9" customFormat="true" ht="15" hidden="false" customHeight="false" outlineLevel="0" collapsed="false">
      <c r="D526" s="49"/>
      <c r="E526" s="48"/>
      <c r="G526" s="32"/>
    </row>
    <row r="527" s="9" customFormat="true" ht="15" hidden="false" customHeight="false" outlineLevel="0" collapsed="false">
      <c r="D527" s="49"/>
      <c r="E527" s="48"/>
      <c r="G527" s="32"/>
    </row>
    <row r="528" s="9" customFormat="true" ht="15" hidden="false" customHeight="false" outlineLevel="0" collapsed="false">
      <c r="D528" s="49"/>
      <c r="E528" s="48"/>
      <c r="G528" s="32"/>
    </row>
    <row r="529" s="9" customFormat="true" ht="15" hidden="false" customHeight="false" outlineLevel="0" collapsed="false">
      <c r="D529" s="49"/>
      <c r="E529" s="48"/>
      <c r="G529" s="32"/>
    </row>
    <row r="530" s="9" customFormat="true" ht="15" hidden="false" customHeight="false" outlineLevel="0" collapsed="false">
      <c r="D530" s="49"/>
      <c r="E530" s="48"/>
      <c r="G530" s="32"/>
    </row>
    <row r="531" s="9" customFormat="true" ht="15" hidden="false" customHeight="false" outlineLevel="0" collapsed="false">
      <c r="D531" s="49"/>
      <c r="E531" s="48"/>
      <c r="G531" s="32"/>
    </row>
    <row r="532" s="9" customFormat="true" ht="15" hidden="false" customHeight="false" outlineLevel="0" collapsed="false">
      <c r="D532" s="49"/>
      <c r="E532" s="48"/>
      <c r="G532" s="32"/>
    </row>
    <row r="533" s="9" customFormat="true" ht="15" hidden="false" customHeight="false" outlineLevel="0" collapsed="false">
      <c r="D533" s="49"/>
      <c r="E533" s="48"/>
      <c r="G533" s="32"/>
    </row>
    <row r="534" s="9" customFormat="true" ht="15" hidden="false" customHeight="false" outlineLevel="0" collapsed="false">
      <c r="D534" s="49"/>
      <c r="E534" s="48"/>
      <c r="G534" s="32"/>
    </row>
    <row r="535" s="9" customFormat="true" ht="15" hidden="false" customHeight="false" outlineLevel="0" collapsed="false">
      <c r="D535" s="49"/>
      <c r="E535" s="48"/>
      <c r="G535" s="32"/>
    </row>
    <row r="536" s="9" customFormat="true" ht="15" hidden="false" customHeight="false" outlineLevel="0" collapsed="false">
      <c r="D536" s="49"/>
      <c r="E536" s="48"/>
      <c r="G536" s="32"/>
    </row>
    <row r="537" s="9" customFormat="true" ht="15" hidden="false" customHeight="false" outlineLevel="0" collapsed="false">
      <c r="D537" s="49"/>
      <c r="E537" s="48"/>
      <c r="G537" s="32"/>
    </row>
    <row r="538" s="9" customFormat="true" ht="15" hidden="false" customHeight="false" outlineLevel="0" collapsed="false">
      <c r="D538" s="49"/>
      <c r="E538" s="48"/>
      <c r="G538" s="32"/>
    </row>
    <row r="539" s="9" customFormat="true" ht="15" hidden="false" customHeight="false" outlineLevel="0" collapsed="false">
      <c r="D539" s="49"/>
      <c r="E539" s="48"/>
      <c r="G539" s="32"/>
    </row>
    <row r="540" s="9" customFormat="true" ht="15" hidden="false" customHeight="false" outlineLevel="0" collapsed="false">
      <c r="D540" s="49"/>
      <c r="E540" s="48"/>
      <c r="G540" s="32"/>
    </row>
    <row r="541" s="9" customFormat="true" ht="15" hidden="false" customHeight="false" outlineLevel="0" collapsed="false">
      <c r="D541" s="49"/>
      <c r="E541" s="48"/>
      <c r="G541" s="32"/>
    </row>
    <row r="542" s="9" customFormat="true" ht="15" hidden="false" customHeight="false" outlineLevel="0" collapsed="false">
      <c r="D542" s="49"/>
      <c r="E542" s="48"/>
      <c r="G542" s="32"/>
    </row>
    <row r="543" s="9" customFormat="true" ht="15" hidden="false" customHeight="false" outlineLevel="0" collapsed="false">
      <c r="D543" s="49"/>
      <c r="E543" s="48"/>
      <c r="G543" s="32"/>
    </row>
    <row r="544" s="9" customFormat="true" ht="15" hidden="false" customHeight="false" outlineLevel="0" collapsed="false">
      <c r="D544" s="49"/>
      <c r="E544" s="48"/>
      <c r="G544" s="32"/>
    </row>
    <row r="545" s="9" customFormat="true" ht="15" hidden="false" customHeight="false" outlineLevel="0" collapsed="false">
      <c r="D545" s="49"/>
      <c r="E545" s="48"/>
      <c r="G545" s="32"/>
    </row>
    <row r="546" s="9" customFormat="true" ht="15" hidden="false" customHeight="false" outlineLevel="0" collapsed="false">
      <c r="D546" s="49"/>
      <c r="E546" s="48"/>
      <c r="G546" s="32"/>
    </row>
    <row r="547" s="9" customFormat="true" ht="15" hidden="false" customHeight="false" outlineLevel="0" collapsed="false">
      <c r="D547" s="49"/>
      <c r="E547" s="48"/>
      <c r="G547" s="32"/>
    </row>
    <row r="548" s="9" customFormat="true" ht="15" hidden="false" customHeight="false" outlineLevel="0" collapsed="false">
      <c r="D548" s="49"/>
      <c r="E548" s="48"/>
      <c r="G548" s="32"/>
    </row>
    <row r="549" s="9" customFormat="true" ht="15" hidden="false" customHeight="false" outlineLevel="0" collapsed="false">
      <c r="D549" s="49"/>
      <c r="E549" s="48"/>
      <c r="G549" s="32"/>
    </row>
    <row r="550" s="9" customFormat="true" ht="15" hidden="false" customHeight="false" outlineLevel="0" collapsed="false">
      <c r="D550" s="49"/>
      <c r="E550" s="48"/>
      <c r="G550" s="32"/>
    </row>
    <row r="551" s="9" customFormat="true" ht="15" hidden="false" customHeight="false" outlineLevel="0" collapsed="false">
      <c r="D551" s="49"/>
      <c r="E551" s="48"/>
      <c r="G551" s="32"/>
    </row>
    <row r="552" s="9" customFormat="true" ht="15" hidden="false" customHeight="false" outlineLevel="0" collapsed="false">
      <c r="D552" s="49"/>
      <c r="E552" s="48"/>
      <c r="G552" s="32"/>
    </row>
    <row r="553" s="9" customFormat="true" ht="15" hidden="false" customHeight="false" outlineLevel="0" collapsed="false">
      <c r="D553" s="49"/>
      <c r="E553" s="48"/>
      <c r="G553" s="32"/>
    </row>
    <row r="554" s="9" customFormat="true" ht="15" hidden="false" customHeight="false" outlineLevel="0" collapsed="false">
      <c r="D554" s="49"/>
      <c r="E554" s="48"/>
      <c r="G554" s="32"/>
    </row>
    <row r="555" s="9" customFormat="true" ht="15" hidden="false" customHeight="false" outlineLevel="0" collapsed="false">
      <c r="D555" s="49"/>
      <c r="E555" s="48"/>
      <c r="G555" s="32"/>
    </row>
    <row r="556" s="9" customFormat="true" ht="15" hidden="false" customHeight="false" outlineLevel="0" collapsed="false">
      <c r="D556" s="49"/>
      <c r="E556" s="48"/>
      <c r="G556" s="32"/>
    </row>
    <row r="557" s="9" customFormat="true" ht="15" hidden="false" customHeight="false" outlineLevel="0" collapsed="false">
      <c r="D557" s="49"/>
      <c r="E557" s="48"/>
      <c r="G557" s="32"/>
    </row>
    <row r="558" customFormat="false" ht="15" hidden="false" customHeight="false" outlineLevel="0" collapsed="false">
      <c r="A558" s="9"/>
      <c r="B558" s="9"/>
      <c r="C558" s="9"/>
      <c r="D558" s="49"/>
      <c r="E558" s="48"/>
      <c r="F558" s="9"/>
      <c r="G558" s="32"/>
      <c r="H558" s="9"/>
    </row>
    <row r="559" customFormat="false" ht="15" hidden="false" customHeight="false" outlineLevel="0" collapsed="false">
      <c r="A559" s="9"/>
      <c r="B559" s="9"/>
      <c r="C559" s="9"/>
      <c r="D559" s="49"/>
      <c r="E559" s="48"/>
      <c r="F559" s="9"/>
      <c r="G559" s="32"/>
      <c r="H559" s="9"/>
    </row>
    <row r="560" customFormat="false" ht="15" hidden="false" customHeight="false" outlineLevel="0" collapsed="false">
      <c r="A560" s="9"/>
      <c r="B560" s="9"/>
      <c r="C560" s="9"/>
      <c r="D560" s="49"/>
      <c r="E560" s="48"/>
      <c r="F560" s="9"/>
      <c r="G560" s="32"/>
      <c r="H560" s="9"/>
    </row>
    <row r="561" customFormat="false" ht="15" hidden="false" customHeight="false" outlineLevel="0" collapsed="false">
      <c r="A561" s="9"/>
      <c r="B561" s="9"/>
      <c r="C561" s="9"/>
      <c r="D561" s="49"/>
      <c r="E561" s="48"/>
      <c r="F561" s="9"/>
      <c r="G561" s="32"/>
      <c r="H561" s="9"/>
    </row>
    <row r="562" customFormat="false" ht="15" hidden="false" customHeight="false" outlineLevel="0" collapsed="false">
      <c r="A562" s="9"/>
      <c r="B562" s="9"/>
      <c r="C562" s="9"/>
      <c r="D562" s="49"/>
      <c r="E562" s="48"/>
      <c r="F562" s="9"/>
      <c r="G562" s="32"/>
      <c r="H562" s="9"/>
    </row>
    <row r="563" customFormat="false" ht="15" hidden="false" customHeight="false" outlineLevel="0" collapsed="false">
      <c r="A563" s="9"/>
      <c r="B563" s="9"/>
      <c r="C563" s="9"/>
      <c r="D563" s="49"/>
      <c r="E563" s="48"/>
      <c r="F563" s="9"/>
      <c r="G563" s="32"/>
      <c r="H563" s="9"/>
    </row>
    <row r="564" customFormat="false" ht="15" hidden="false" customHeight="false" outlineLevel="0" collapsed="false">
      <c r="A564" s="9"/>
      <c r="B564" s="9"/>
      <c r="C564" s="9"/>
      <c r="D564" s="49"/>
      <c r="E564" s="48"/>
      <c r="F564" s="9"/>
      <c r="G564" s="32"/>
      <c r="H564" s="9"/>
    </row>
    <row r="565" customFormat="false" ht="15" hidden="false" customHeight="false" outlineLevel="0" collapsed="false">
      <c r="A565" s="9"/>
      <c r="B565" s="9"/>
      <c r="C565" s="9"/>
      <c r="D565" s="49"/>
      <c r="E565" s="48"/>
      <c r="F565" s="9"/>
      <c r="G565" s="32"/>
      <c r="H565" s="9"/>
    </row>
    <row r="566" customFormat="false" ht="15" hidden="false" customHeight="false" outlineLevel="0" collapsed="false">
      <c r="A566" s="9"/>
      <c r="B566" s="9"/>
      <c r="C566" s="9"/>
      <c r="D566" s="49"/>
      <c r="E566" s="48"/>
      <c r="F566" s="9"/>
      <c r="G566" s="32"/>
      <c r="H566" s="9"/>
    </row>
    <row r="567" customFormat="false" ht="15" hidden="false" customHeight="false" outlineLevel="0" collapsed="false">
      <c r="A567" s="9"/>
      <c r="B567" s="9"/>
      <c r="C567" s="9"/>
      <c r="D567" s="49"/>
      <c r="E567" s="48"/>
      <c r="F567" s="9"/>
      <c r="G567" s="32"/>
      <c r="H567" s="9"/>
    </row>
    <row r="568" customFormat="false" ht="15" hidden="false" customHeight="false" outlineLevel="0" collapsed="false">
      <c r="A568" s="9"/>
      <c r="B568" s="9"/>
      <c r="C568" s="9"/>
      <c r="D568" s="49"/>
      <c r="E568" s="48"/>
      <c r="F568" s="9"/>
      <c r="G568" s="32"/>
      <c r="H568" s="9"/>
    </row>
    <row r="569" customFormat="false" ht="15" hidden="false" customHeight="false" outlineLevel="0" collapsed="false">
      <c r="A569" s="9"/>
      <c r="B569" s="9"/>
      <c r="C569" s="9"/>
      <c r="D569" s="49"/>
      <c r="E569" s="48"/>
      <c r="F569" s="9"/>
      <c r="G569" s="32"/>
      <c r="H569" s="9"/>
    </row>
    <row r="570" customFormat="false" ht="15" hidden="false" customHeight="false" outlineLevel="0" collapsed="false">
      <c r="A570" s="9"/>
      <c r="B570" s="9"/>
      <c r="C570" s="9"/>
      <c r="D570" s="49"/>
      <c r="E570" s="48"/>
      <c r="F570" s="9"/>
      <c r="G570" s="32"/>
      <c r="H570" s="9"/>
    </row>
    <row r="571" customFormat="false" ht="15" hidden="false" customHeight="false" outlineLevel="0" collapsed="false">
      <c r="A571" s="9"/>
      <c r="B571" s="9"/>
      <c r="C571" s="9"/>
      <c r="D571" s="49"/>
      <c r="E571" s="48"/>
      <c r="F571" s="9"/>
      <c r="G571" s="32"/>
      <c r="H571" s="9"/>
    </row>
    <row r="572" customFormat="false" ht="15" hidden="false" customHeight="false" outlineLevel="0" collapsed="false">
      <c r="A572" s="9"/>
      <c r="B572" s="9"/>
      <c r="C572" s="9"/>
      <c r="D572" s="49"/>
      <c r="E572" s="48"/>
      <c r="F572" s="9"/>
      <c r="G572" s="32"/>
      <c r="H572" s="9"/>
    </row>
    <row r="573" customFormat="false" ht="15" hidden="false" customHeight="false" outlineLevel="0" collapsed="false">
      <c r="A573" s="9"/>
      <c r="B573" s="9"/>
      <c r="C573" s="9"/>
      <c r="D573" s="49"/>
      <c r="E573" s="48"/>
      <c r="F573" s="9"/>
      <c r="G573" s="32"/>
      <c r="H573" s="9"/>
    </row>
    <row r="574" customFormat="false" ht="15" hidden="false" customHeight="false" outlineLevel="0" collapsed="false">
      <c r="A574" s="9"/>
      <c r="B574" s="9"/>
      <c r="C574" s="9"/>
      <c r="D574" s="49"/>
      <c r="E574" s="48"/>
      <c r="F574" s="9"/>
      <c r="G574" s="32"/>
      <c r="H574" s="9"/>
    </row>
    <row r="575" customFormat="false" ht="15" hidden="false" customHeight="false" outlineLevel="0" collapsed="false">
      <c r="A575" s="9"/>
      <c r="B575" s="9"/>
      <c r="C575" s="9"/>
      <c r="D575" s="49"/>
      <c r="E575" s="48"/>
      <c r="F575" s="9"/>
      <c r="G575" s="32"/>
      <c r="H575" s="9"/>
    </row>
    <row r="576" customFormat="false" ht="15" hidden="false" customHeight="false" outlineLevel="0" collapsed="false">
      <c r="A576" s="9"/>
      <c r="B576" s="9"/>
      <c r="H576" s="9"/>
    </row>
    <row r="577" customFormat="false" ht="15" hidden="false" customHeight="false" outlineLevel="0" collapsed="false">
      <c r="A577" s="9"/>
      <c r="B577" s="9"/>
      <c r="H577" s="9"/>
    </row>
    <row r="578" customFormat="false" ht="15" hidden="false" customHeight="false" outlineLevel="0" collapsed="false">
      <c r="A578" s="9"/>
      <c r="B578" s="9"/>
      <c r="H578" s="9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9:H9"/>
    <mergeCell ref="C23:D23"/>
  </mergeCells>
  <printOptions headings="false" gridLines="false" gridLinesSet="true" horizontalCentered="false" verticalCentered="false"/>
  <pageMargins left="0.196527777777778" right="0.196527777777778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C8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1.41796875" defaultRowHeight="12.75" zeroHeight="false" outlineLevelRow="0" outlineLevelCol="0"/>
  <cols>
    <col collapsed="false" customWidth="true" hidden="false" outlineLevel="0" max="3" min="3" style="0" width="37.28"/>
    <col collapsed="false" customWidth="true" hidden="false" outlineLevel="0" max="4" min="4" style="0" width="22.14"/>
    <col collapsed="false" customWidth="true" hidden="false" outlineLevel="0" max="5" min="5" style="1" width="20.7"/>
    <col collapsed="false" customWidth="true" hidden="false" outlineLevel="0" max="6" min="6" style="0" width="23.14"/>
    <col collapsed="false" customWidth="true" hidden="false" outlineLevel="0" max="7" min="7" style="0" width="22.56"/>
    <col collapsed="false" customWidth="true" hidden="false" outlineLevel="0" max="8" min="8" style="0" width="24.99"/>
  </cols>
  <sheetData>
    <row r="8" customFormat="false" ht="27.75" hidden="false" customHeight="false" outlineLevel="0" collapsed="false">
      <c r="C8" s="56" t="s">
        <v>140</v>
      </c>
      <c r="D8" s="56"/>
      <c r="E8" s="56"/>
      <c r="F8" s="56"/>
      <c r="G8" s="56"/>
      <c r="H8" s="56"/>
    </row>
    <row r="9" customFormat="false" ht="12.75" hidden="false" customHeight="false" outlineLevel="0" collapsed="false">
      <c r="E9" s="1" t="s">
        <v>141</v>
      </c>
    </row>
    <row r="10" customFormat="false" ht="13.5" hidden="false" customHeight="false" outlineLevel="0" collapsed="false"/>
    <row r="11" s="57" customFormat="true" ht="21" hidden="false" customHeight="true" outlineLevel="0" collapsed="false">
      <c r="C11" s="58" t="s">
        <v>142</v>
      </c>
      <c r="D11" s="59" t="s">
        <v>143</v>
      </c>
      <c r="E11" s="60" t="s">
        <v>144</v>
      </c>
      <c r="F11" s="61" t="s">
        <v>145</v>
      </c>
      <c r="G11" s="61" t="s">
        <v>146</v>
      </c>
      <c r="H11" s="62" t="s">
        <v>147</v>
      </c>
    </row>
    <row r="12" customFormat="false" ht="15" hidden="false" customHeight="false" outlineLevel="0" collapsed="false">
      <c r="C12" s="63"/>
      <c r="D12" s="64"/>
      <c r="E12" s="65"/>
      <c r="F12" s="65"/>
      <c r="G12" s="66"/>
      <c r="H12" s="67"/>
    </row>
    <row r="13" customFormat="false" ht="15.75" hidden="false" customHeight="false" outlineLevel="0" collapsed="false">
      <c r="C13" s="68" t="s">
        <v>148</v>
      </c>
      <c r="D13" s="69" t="n">
        <v>14</v>
      </c>
      <c r="E13" s="31" t="n">
        <v>4819000</v>
      </c>
      <c r="F13" s="70" t="n">
        <f aca="false">G13-E13</f>
        <v>312000</v>
      </c>
      <c r="G13" s="65" t="n">
        <f aca="false">+D13*366500</f>
        <v>5131000</v>
      </c>
      <c r="H13" s="71" t="n">
        <f aca="false">E13/G13</f>
        <v>0.939193139738842</v>
      </c>
    </row>
    <row r="14" customFormat="false" ht="15" hidden="false" customHeight="false" outlineLevel="0" collapsed="false">
      <c r="C14" s="72"/>
      <c r="D14" s="73"/>
      <c r="E14" s="55"/>
      <c r="F14" s="55"/>
      <c r="G14" s="74"/>
      <c r="H14" s="75"/>
    </row>
    <row r="15" customFormat="false" ht="15" hidden="false" customHeight="false" outlineLevel="0" collapsed="false">
      <c r="C15" s="63"/>
      <c r="D15" s="64"/>
      <c r="E15" s="65"/>
      <c r="F15" s="65"/>
      <c r="G15" s="66"/>
      <c r="H15" s="67"/>
    </row>
    <row r="16" customFormat="false" ht="15.75" hidden="false" customHeight="false" outlineLevel="0" collapsed="false">
      <c r="C16" s="68" t="s">
        <v>149</v>
      </c>
      <c r="D16" s="76" t="n">
        <v>32</v>
      </c>
      <c r="E16" s="65" t="n">
        <v>7168000</v>
      </c>
      <c r="F16" s="65" t="n">
        <f aca="false">G16-E16</f>
        <v>4560000</v>
      </c>
      <c r="G16" s="65" t="n">
        <f aca="false">+D16*366500</f>
        <v>11728000</v>
      </c>
      <c r="H16" s="71" t="n">
        <f aca="false">E16/G16</f>
        <v>0.61118690313779</v>
      </c>
    </row>
    <row r="17" customFormat="false" ht="15" hidden="false" customHeight="false" outlineLevel="0" collapsed="false">
      <c r="C17" s="72"/>
      <c r="D17" s="73"/>
      <c r="E17" s="55"/>
      <c r="F17" s="55"/>
      <c r="G17" s="74"/>
      <c r="H17" s="75"/>
    </row>
    <row r="18" customFormat="false" ht="15" hidden="false" customHeight="false" outlineLevel="0" collapsed="false">
      <c r="C18" s="63"/>
      <c r="D18" s="64"/>
      <c r="E18" s="65"/>
      <c r="F18" s="65"/>
      <c r="G18" s="66"/>
      <c r="H18" s="67"/>
    </row>
    <row r="19" customFormat="false" ht="15.75" hidden="false" customHeight="false" outlineLevel="0" collapsed="false">
      <c r="C19" s="68" t="s">
        <v>150</v>
      </c>
      <c r="D19" s="76" t="n">
        <v>16</v>
      </c>
      <c r="E19" s="65" t="n">
        <v>5129500</v>
      </c>
      <c r="F19" s="65" t="n">
        <f aca="false">G19-E19</f>
        <v>734500</v>
      </c>
      <c r="G19" s="65" t="n">
        <f aca="false">+D19*366500</f>
        <v>5864000</v>
      </c>
      <c r="H19" s="71" t="n">
        <f aca="false">E19/G19</f>
        <v>0.874744201909959</v>
      </c>
    </row>
    <row r="20" customFormat="false" ht="15" hidden="false" customHeight="false" outlineLevel="0" collapsed="false">
      <c r="C20" s="72"/>
      <c r="D20" s="73"/>
      <c r="E20" s="55"/>
      <c r="F20" s="55"/>
      <c r="G20" s="74"/>
      <c r="H20" s="75"/>
    </row>
    <row r="21" customFormat="false" ht="15" hidden="false" customHeight="false" outlineLevel="0" collapsed="false">
      <c r="C21" s="63"/>
      <c r="D21" s="64"/>
      <c r="E21" s="65"/>
      <c r="F21" s="65"/>
      <c r="G21" s="66"/>
      <c r="H21" s="67"/>
    </row>
    <row r="22" customFormat="false" ht="15.75" hidden="false" customHeight="false" outlineLevel="0" collapsed="false">
      <c r="C22" s="68" t="s">
        <v>151</v>
      </c>
      <c r="D22" s="76" t="n">
        <v>23</v>
      </c>
      <c r="E22" s="65" t="n">
        <v>7788000</v>
      </c>
      <c r="F22" s="65" t="n">
        <f aca="false">G22-E22</f>
        <v>641500</v>
      </c>
      <c r="G22" s="65" t="n">
        <f aca="false">+D22*366500</f>
        <v>8429500</v>
      </c>
      <c r="H22" s="71" t="n">
        <f aca="false">E22/G22</f>
        <v>0.923898214603476</v>
      </c>
    </row>
    <row r="23" customFormat="false" ht="15" hidden="false" customHeight="false" outlineLevel="0" collapsed="false">
      <c r="C23" s="72"/>
      <c r="D23" s="73"/>
      <c r="E23" s="55"/>
      <c r="F23" s="55"/>
      <c r="G23" s="74"/>
      <c r="H23" s="75"/>
    </row>
    <row r="24" customFormat="false" ht="15" hidden="false" customHeight="false" outlineLevel="0" collapsed="false">
      <c r="C24" s="63"/>
      <c r="D24" s="64"/>
      <c r="E24" s="65"/>
      <c r="F24" s="65"/>
      <c r="G24" s="66"/>
      <c r="H24" s="67"/>
    </row>
    <row r="25" customFormat="false" ht="15.75" hidden="false" customHeight="false" outlineLevel="0" collapsed="false">
      <c r="C25" s="68" t="s">
        <v>152</v>
      </c>
      <c r="D25" s="76" t="n">
        <v>10</v>
      </c>
      <c r="E25" s="65" t="n">
        <v>2729500</v>
      </c>
      <c r="F25" s="65" t="n">
        <f aca="false">G25-E25</f>
        <v>935500</v>
      </c>
      <c r="G25" s="65" t="n">
        <f aca="false">+D25*366500</f>
        <v>3665000</v>
      </c>
      <c r="H25" s="71" t="n">
        <f aca="false">E25/G25</f>
        <v>0.74474761255116</v>
      </c>
    </row>
    <row r="26" customFormat="false" ht="15" hidden="false" customHeight="false" outlineLevel="0" collapsed="false">
      <c r="C26" s="63"/>
      <c r="D26" s="64"/>
      <c r="E26" s="65"/>
      <c r="F26" s="65"/>
      <c r="G26" s="66"/>
      <c r="H26" s="67"/>
    </row>
    <row r="27" customFormat="false" ht="12.75" hidden="false" customHeight="true" outlineLevel="0" collapsed="false">
      <c r="C27" s="77" t="s">
        <v>71</v>
      </c>
      <c r="D27" s="78" t="n">
        <f aca="false">SUM(D12:D25)</f>
        <v>95</v>
      </c>
      <c r="E27" s="79" t="n">
        <f aca="false">SUM(E12:E25)</f>
        <v>27634000</v>
      </c>
      <c r="F27" s="79" t="n">
        <f aca="false">SUM(F12:F25)</f>
        <v>7183500</v>
      </c>
      <c r="G27" s="79" t="n">
        <f aca="false">SUM(G12:G25)</f>
        <v>34817500</v>
      </c>
      <c r="H27" s="80" t="n">
        <f aca="false">E27/G27</f>
        <v>0.79368133840741</v>
      </c>
    </row>
    <row r="28" customFormat="false" ht="13.5" hidden="false" customHeight="true" outlineLevel="0" collapsed="false">
      <c r="C28" s="77"/>
      <c r="D28" s="78"/>
      <c r="E28" s="79"/>
      <c r="F28" s="79"/>
      <c r="G28" s="79"/>
      <c r="H28" s="80"/>
    </row>
    <row r="29" customFormat="false" ht="15" hidden="false" customHeight="true" outlineLevel="0" collapsed="false">
      <c r="C29" s="81"/>
    </row>
  </sheetData>
  <mergeCells count="7">
    <mergeCell ref="C8:H8"/>
    <mergeCell ref="C27:C28"/>
    <mergeCell ref="D27:D28"/>
    <mergeCell ref="E27:E28"/>
    <mergeCell ref="F27:F28"/>
    <mergeCell ref="G27:G28"/>
    <mergeCell ref="H27:H28"/>
  </mergeCells>
  <printOptions headings="false" gridLines="false" gridLinesSet="true" horizontalCentered="true" verticalCentered="false"/>
  <pageMargins left="0.39375" right="0.393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G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20.28"/>
    <col collapsed="false" customWidth="true" hidden="false" outlineLevel="0" max="3" min="3" style="0" width="10.71"/>
    <col collapsed="false" customWidth="true" hidden="false" outlineLevel="0" max="4" min="4" style="0" width="10.28"/>
    <col collapsed="false" customWidth="true" hidden="false" outlineLevel="0" max="5" min="5" style="0" width="10.13"/>
    <col collapsed="false" customWidth="true" hidden="false" outlineLevel="0" max="7" min="6" style="0" width="10.28"/>
  </cols>
  <sheetData>
    <row r="4" customFormat="false" ht="12.75" hidden="false" customHeight="false" outlineLevel="0" collapsed="false">
      <c r="B4" s="0" t="s">
        <v>153</v>
      </c>
    </row>
    <row r="5" customFormat="false" ht="12.75" hidden="false" customHeight="false" outlineLevel="0" collapsed="false">
      <c r="C5" s="82" t="s">
        <v>154</v>
      </c>
    </row>
    <row r="6" customFormat="false" ht="12.75" hidden="false" customHeight="false" outlineLevel="0" collapsed="false">
      <c r="A6" s="83" t="s">
        <v>2</v>
      </c>
      <c r="B6" s="83" t="s">
        <v>155</v>
      </c>
      <c r="C6" s="83" t="s">
        <v>156</v>
      </c>
      <c r="D6" s="83" t="s">
        <v>157</v>
      </c>
      <c r="E6" s="84" t="s">
        <v>158</v>
      </c>
      <c r="F6" s="83" t="s">
        <v>159</v>
      </c>
      <c r="G6" s="83" t="s">
        <v>160</v>
      </c>
    </row>
    <row r="7" customFormat="false" ht="12.75" hidden="false" customHeight="false" outlineLevel="0" collapsed="false">
      <c r="A7" s="85"/>
      <c r="B7" s="85"/>
      <c r="C7" s="85" t="s">
        <v>161</v>
      </c>
      <c r="D7" s="85" t="s">
        <v>162</v>
      </c>
      <c r="E7" s="85" t="s">
        <v>163</v>
      </c>
      <c r="F7" s="85" t="s">
        <v>164</v>
      </c>
      <c r="G7" s="85"/>
    </row>
    <row r="8" customFormat="false" ht="12.75" hidden="false" customHeight="false" outlineLevel="0" collapsed="false">
      <c r="A8" s="86" t="n">
        <v>2</v>
      </c>
      <c r="B8" s="87" t="s">
        <v>10</v>
      </c>
      <c r="C8" s="88" t="n">
        <v>366500</v>
      </c>
      <c r="D8" s="89" t="n">
        <f aca="false">50000+50000+100000+166500</f>
        <v>366500</v>
      </c>
      <c r="E8" s="90" t="n">
        <f aca="false">C8-D8</f>
        <v>0</v>
      </c>
      <c r="F8" s="86"/>
      <c r="G8" s="86" t="n">
        <f aca="false">E8-F8</f>
        <v>0</v>
      </c>
    </row>
    <row r="9" customFormat="false" ht="12.75" hidden="false" customHeight="false" outlineLevel="0" collapsed="false">
      <c r="A9" s="86" t="n">
        <v>3</v>
      </c>
      <c r="B9" s="87" t="s">
        <v>20</v>
      </c>
      <c r="C9" s="88" t="n">
        <v>366500</v>
      </c>
      <c r="D9" s="89" t="n">
        <f aca="false">16500+80000+90000</f>
        <v>186500</v>
      </c>
      <c r="E9" s="90" t="n">
        <f aca="false">C9-D9</f>
        <v>180000</v>
      </c>
      <c r="F9" s="86"/>
      <c r="G9" s="86" t="n">
        <f aca="false">E9-F9</f>
        <v>180000</v>
      </c>
    </row>
    <row r="10" customFormat="false" ht="12.75" hidden="false" customHeight="false" outlineLevel="0" collapsed="false">
      <c r="A10" s="86" t="n">
        <v>4</v>
      </c>
      <c r="B10" s="87" t="s">
        <v>22</v>
      </c>
      <c r="C10" s="88" t="n">
        <v>366500</v>
      </c>
      <c r="D10" s="89" t="n">
        <v>191500</v>
      </c>
      <c r="E10" s="90" t="n">
        <f aca="false">C10-D10</f>
        <v>175000</v>
      </c>
      <c r="F10" s="86"/>
      <c r="G10" s="86" t="n">
        <f aca="false">E10-F10</f>
        <v>175000</v>
      </c>
    </row>
    <row r="11" customFormat="false" ht="12.75" hidden="false" customHeight="false" outlineLevel="0" collapsed="false">
      <c r="A11" s="86" t="n">
        <v>6</v>
      </c>
      <c r="B11" s="87" t="s">
        <v>32</v>
      </c>
      <c r="C11" s="88" t="n">
        <v>366500</v>
      </c>
      <c r="D11" s="89" t="n">
        <f aca="false">45000+20000+71000+50000</f>
        <v>186000</v>
      </c>
      <c r="E11" s="90" t="n">
        <f aca="false">C11-D11</f>
        <v>180500</v>
      </c>
      <c r="F11" s="86" t="n">
        <v>35000</v>
      </c>
      <c r="G11" s="86" t="n">
        <f aca="false">E11-F11</f>
        <v>145500</v>
      </c>
    </row>
    <row r="12" customFormat="false" ht="12.75" hidden="false" customHeight="false" outlineLevel="0" collapsed="false">
      <c r="A12" s="86" t="n">
        <v>7</v>
      </c>
      <c r="B12" s="87" t="s">
        <v>34</v>
      </c>
      <c r="C12" s="88" t="n">
        <v>366500</v>
      </c>
      <c r="D12" s="89" t="n">
        <f aca="false">50000+50000+165000</f>
        <v>265000</v>
      </c>
      <c r="E12" s="90" t="n">
        <f aca="false">C12-D12</f>
        <v>101500</v>
      </c>
      <c r="F12" s="86"/>
      <c r="G12" s="86" t="n">
        <f aca="false">E12-F12</f>
        <v>101500</v>
      </c>
    </row>
    <row r="13" customFormat="false" ht="12.75" hidden="false" customHeight="false" outlineLevel="0" collapsed="false">
      <c r="A13" s="86" t="n">
        <v>8</v>
      </c>
      <c r="B13" s="87" t="s">
        <v>36</v>
      </c>
      <c r="C13" s="88" t="n">
        <v>366500</v>
      </c>
      <c r="D13" s="89" t="n">
        <f aca="false">125000+100000</f>
        <v>225000</v>
      </c>
      <c r="E13" s="90" t="n">
        <f aca="false">C13-D13</f>
        <v>141500</v>
      </c>
      <c r="F13" s="86"/>
      <c r="G13" s="86" t="n">
        <f aca="false">E13-F13</f>
        <v>141500</v>
      </c>
    </row>
    <row r="14" customFormat="false" ht="12.75" hidden="false" customHeight="false" outlineLevel="0" collapsed="false">
      <c r="A14" s="86" t="n">
        <v>9</v>
      </c>
      <c r="B14" s="87" t="s">
        <v>54</v>
      </c>
      <c r="C14" s="88" t="n">
        <v>366500</v>
      </c>
      <c r="D14" s="89" t="n">
        <f aca="false">125000+100000+141500</f>
        <v>366500</v>
      </c>
      <c r="E14" s="90" t="n">
        <f aca="false">C14-D14</f>
        <v>0</v>
      </c>
      <c r="F14" s="86"/>
      <c r="G14" s="86" t="n">
        <f aca="false">E14-F14</f>
        <v>0</v>
      </c>
    </row>
    <row r="15" customFormat="false" ht="12.75" hidden="false" customHeight="false" outlineLevel="0" collapsed="false">
      <c r="A15" s="86" t="n">
        <v>10</v>
      </c>
      <c r="B15" s="87" t="s">
        <v>58</v>
      </c>
      <c r="C15" s="88" t="n">
        <v>366500</v>
      </c>
      <c r="D15" s="89" t="n">
        <f aca="false">20000+40000+110000</f>
        <v>170000</v>
      </c>
      <c r="E15" s="90" t="n">
        <f aca="false">C15-D15</f>
        <v>196500</v>
      </c>
      <c r="F15" s="86" t="n">
        <v>170000</v>
      </c>
      <c r="G15" s="86" t="n">
        <f aca="false">E15-F15</f>
        <v>26500</v>
      </c>
    </row>
    <row r="16" customFormat="false" ht="12.75" hidden="false" customHeight="false" outlineLevel="0" collapsed="false">
      <c r="A16" s="86" t="n">
        <v>11</v>
      </c>
      <c r="B16" s="87" t="s">
        <v>60</v>
      </c>
      <c r="C16" s="88" t="n">
        <v>366500</v>
      </c>
      <c r="D16" s="89" t="n">
        <f aca="false">175000+100000+50000</f>
        <v>325000</v>
      </c>
      <c r="E16" s="90" t="n">
        <f aca="false">C16-D16</f>
        <v>41500</v>
      </c>
      <c r="F16" s="86" t="n">
        <v>41500</v>
      </c>
      <c r="G16" s="86" t="n">
        <f aca="false">E16-F16</f>
        <v>0</v>
      </c>
    </row>
    <row r="17" customFormat="false" ht="12.75" hidden="false" customHeight="false" outlineLevel="0" collapsed="false">
      <c r="A17" s="86" t="n">
        <v>12</v>
      </c>
      <c r="B17" s="87" t="s">
        <v>62</v>
      </c>
      <c r="C17" s="88" t="n">
        <v>366500</v>
      </c>
      <c r="D17" s="89" t="n">
        <f aca="false">50000+50000+100000</f>
        <v>200000</v>
      </c>
      <c r="E17" s="90" t="n">
        <f aca="false">C17-D17</f>
        <v>166500</v>
      </c>
      <c r="F17" s="86"/>
      <c r="G17" s="86" t="n">
        <f aca="false">E17-F17</f>
        <v>166500</v>
      </c>
    </row>
    <row r="18" customFormat="false" ht="12.75" hidden="false" customHeight="false" outlineLevel="0" collapsed="false">
      <c r="A18" s="86" t="n">
        <v>13</v>
      </c>
      <c r="B18" s="87" t="s">
        <v>165</v>
      </c>
      <c r="C18" s="88" t="n">
        <v>366500</v>
      </c>
      <c r="D18" s="89" t="n">
        <f aca="false">150000+50000</f>
        <v>200000</v>
      </c>
      <c r="E18" s="90" t="n">
        <f aca="false">C18-D18</f>
        <v>166500</v>
      </c>
      <c r="F18" s="86"/>
      <c r="G18" s="86" t="n">
        <f aca="false">E18-F18</f>
        <v>166500</v>
      </c>
    </row>
    <row r="19" customFormat="false" ht="12.75" hidden="false" customHeight="false" outlineLevel="0" collapsed="false">
      <c r="A19" s="91"/>
      <c r="B19" s="92" t="s">
        <v>166</v>
      </c>
      <c r="C19" s="93" t="n">
        <f aca="false">SUM(C8:C18)</f>
        <v>4031500</v>
      </c>
      <c r="D19" s="93" t="n">
        <f aca="false">SUM(D8:D18)</f>
        <v>2682000</v>
      </c>
      <c r="E19" s="93" t="n">
        <f aca="false">SUM(E8:E18)</f>
        <v>1349500</v>
      </c>
      <c r="F19" s="93" t="n">
        <f aca="false">SUM(F8:F18)</f>
        <v>246500</v>
      </c>
      <c r="G19" s="93" t="n">
        <f aca="false">SUM(G8:G18)</f>
        <v>1103000</v>
      </c>
    </row>
    <row r="24" customFormat="false" ht="12.75" hidden="false" customHeight="false" outlineLevel="0" collapsed="false">
      <c r="B24" s="0" t="s">
        <v>167</v>
      </c>
    </row>
    <row r="25" customFormat="false" ht="12.75" hidden="false" customHeight="false" outlineLevel="0" collapsed="false">
      <c r="C25" s="82" t="s">
        <v>154</v>
      </c>
    </row>
    <row r="26" customFormat="false" ht="12.75" hidden="false" customHeight="false" outlineLevel="0" collapsed="false">
      <c r="A26" s="83" t="s">
        <v>2</v>
      </c>
      <c r="B26" s="83" t="s">
        <v>155</v>
      </c>
      <c r="C26" s="83" t="s">
        <v>156</v>
      </c>
      <c r="D26" s="83" t="s">
        <v>157</v>
      </c>
      <c r="E26" s="84" t="s">
        <v>158</v>
      </c>
      <c r="F26" s="83" t="s">
        <v>159</v>
      </c>
      <c r="G26" s="83" t="s">
        <v>160</v>
      </c>
    </row>
    <row r="27" customFormat="false" ht="12.75" hidden="false" customHeight="false" outlineLevel="0" collapsed="false">
      <c r="A27" s="85"/>
      <c r="B27" s="85"/>
      <c r="C27" s="85" t="s">
        <v>161</v>
      </c>
      <c r="D27" s="85" t="s">
        <v>162</v>
      </c>
      <c r="E27" s="85" t="s">
        <v>163</v>
      </c>
      <c r="F27" s="85" t="s">
        <v>164</v>
      </c>
      <c r="G27" s="85"/>
    </row>
    <row r="28" customFormat="false" ht="12.75" hidden="false" customHeight="false" outlineLevel="0" collapsed="false">
      <c r="A28" s="86" t="n">
        <v>1</v>
      </c>
      <c r="B28" s="94" t="s">
        <v>138</v>
      </c>
      <c r="C28" s="88" t="n">
        <v>366500</v>
      </c>
      <c r="D28" s="95" t="n">
        <f aca="false">100000+100000</f>
        <v>200000</v>
      </c>
      <c r="E28" s="86" t="n">
        <f aca="false">C28-D28</f>
        <v>166500</v>
      </c>
      <c r="F28" s="86"/>
      <c r="G28" s="86" t="n">
        <f aca="false">E28-F28</f>
        <v>166500</v>
      </c>
    </row>
    <row r="29" customFormat="false" ht="12.75" hidden="false" customHeight="false" outlineLevel="0" collapsed="false">
      <c r="A29" s="86" t="n">
        <v>2</v>
      </c>
      <c r="B29" s="94" t="s">
        <v>139</v>
      </c>
      <c r="C29" s="88" t="n">
        <v>366500</v>
      </c>
      <c r="D29" s="95" t="n">
        <f aca="false">100000+15000+90000+60000+50000</f>
        <v>315000</v>
      </c>
      <c r="E29" s="86" t="n">
        <f aca="false">C29-D29</f>
        <v>51500</v>
      </c>
      <c r="F29" s="86"/>
      <c r="G29" s="86" t="n">
        <f aca="false">E29-F29</f>
        <v>51500</v>
      </c>
    </row>
    <row r="30" customFormat="false" ht="12.75" hidden="false" customHeight="false" outlineLevel="0" collapsed="false">
      <c r="A30" s="91"/>
      <c r="B30" s="92" t="s">
        <v>166</v>
      </c>
      <c r="C30" s="93" t="n">
        <f aca="false">SUM(C28:C29)</f>
        <v>733000</v>
      </c>
      <c r="D30" s="93" t="n">
        <f aca="false">SUM(D28:D29)</f>
        <v>515000</v>
      </c>
      <c r="E30" s="93" t="n">
        <f aca="false">SUM(E28:E29)</f>
        <v>218000</v>
      </c>
      <c r="F30" s="93" t="n">
        <f aca="false">SUM(F28:F29)</f>
        <v>0</v>
      </c>
      <c r="G30" s="93" t="n">
        <f aca="false">SUM(G28:G29)</f>
        <v>218000</v>
      </c>
    </row>
    <row r="34" customFormat="false" ht="12.75" hidden="false" customHeight="false" outlineLevel="0" collapsed="false">
      <c r="B34" s="0" t="s">
        <v>168</v>
      </c>
    </row>
    <row r="35" customFormat="false" ht="12.75" hidden="false" customHeight="false" outlineLevel="0" collapsed="false">
      <c r="C35" s="82" t="s">
        <v>154</v>
      </c>
    </row>
    <row r="36" customFormat="false" ht="12.75" hidden="false" customHeight="false" outlineLevel="0" collapsed="false">
      <c r="A36" s="83" t="s">
        <v>2</v>
      </c>
      <c r="B36" s="83" t="s">
        <v>155</v>
      </c>
      <c r="C36" s="83" t="s">
        <v>156</v>
      </c>
      <c r="D36" s="83" t="s">
        <v>157</v>
      </c>
      <c r="E36" s="84" t="s">
        <v>158</v>
      </c>
      <c r="F36" s="83" t="s">
        <v>159</v>
      </c>
      <c r="G36" s="83" t="s">
        <v>160</v>
      </c>
    </row>
    <row r="37" customFormat="false" ht="12.75" hidden="false" customHeight="false" outlineLevel="0" collapsed="false">
      <c r="A37" s="85"/>
      <c r="B37" s="85"/>
      <c r="C37" s="85" t="s">
        <v>161</v>
      </c>
      <c r="D37" s="85" t="s">
        <v>162</v>
      </c>
      <c r="E37" s="85" t="s">
        <v>163</v>
      </c>
      <c r="F37" s="85" t="s">
        <v>164</v>
      </c>
      <c r="G37" s="85"/>
    </row>
    <row r="38" customFormat="false" ht="12.75" hidden="false" customHeight="false" outlineLevel="0" collapsed="false">
      <c r="A38" s="86" t="n">
        <v>1</v>
      </c>
      <c r="B38" s="87" t="s">
        <v>83</v>
      </c>
      <c r="C38" s="88" t="n">
        <v>366500</v>
      </c>
      <c r="D38" s="95" t="n">
        <v>191500</v>
      </c>
      <c r="E38" s="86" t="n">
        <f aca="false">C38-D38</f>
        <v>175000</v>
      </c>
      <c r="F38" s="86"/>
      <c r="G38" s="86" t="n">
        <f aca="false">E38-F38</f>
        <v>175000</v>
      </c>
    </row>
    <row r="39" customFormat="false" ht="12.75" hidden="false" customHeight="false" outlineLevel="0" collapsed="false">
      <c r="A39" s="91"/>
      <c r="B39" s="92" t="s">
        <v>166</v>
      </c>
      <c r="C39" s="93" t="n">
        <f aca="false">SUM(C38)</f>
        <v>366500</v>
      </c>
      <c r="D39" s="93" t="n">
        <f aca="false">SUM(D38)</f>
        <v>191500</v>
      </c>
      <c r="E39" s="93" t="n">
        <f aca="false">SUM(E38)</f>
        <v>175000</v>
      </c>
      <c r="F39" s="93" t="n">
        <f aca="false">SUM(F38)</f>
        <v>0</v>
      </c>
      <c r="G39" s="93" t="n">
        <f aca="false">SUM(G38)</f>
        <v>175000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2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2024-12-23T07:39:15Z</dcterms:created>
  <dc:creator/>
  <dc:description/>
  <dc:language>fr-FR</dc:language>
  <cp:lastModifiedBy/>
  <cp:lastPrinted>2007-05-02T08:35:01Z</cp:lastPrinted>
  <dcterms:modified xsi:type="dcterms:W3CDTF">2024-12-23T07:44:36Z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B2FD7D2ADB924224A67EB3C5AD63496F_12</vt:lpwstr>
  </property>
  <property fmtid="{D5CDD505-2E9C-101B-9397-08002B2CF9AE}" pid="3" name="KSOProductBuildVer">
    <vt:lpwstr>1036-12.2.0.16909</vt:lpwstr>
  </property>
</Properties>
</file>