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60"/>
  </bookViews>
  <sheets>
    <sheet name="主页-近战武器" sheetId="2" r:id="rId1"/>
    <sheet name="主武器" sheetId="4" r:id="rId2"/>
    <sheet name="副武器" sheetId="5" r:id="rId3"/>
    <sheet name="道具" sheetId="6" r:id="rId4"/>
    <sheet name="天赋技能效果" sheetId="11" r:id="rId5"/>
    <sheet name="敌人属性与特性" sheetId="7" r:id="rId6"/>
    <sheet name="围攻与策略模式属性" sheetId="10" r:id="rId7"/>
    <sheet name="WpsReserved_CellImgList" sheetId="3" state="veryHidden" r:id="rId8"/>
  </sheets>
  <definedNames>
    <definedName name="_xlnm._FilterDatabase" localSheetId="0" hidden="1">'主页-近战武器'!$A$2:$AF$36</definedName>
    <definedName name="_xlnm._FilterDatabase" localSheetId="6" hidden="1">围攻与策略模式属性!$A$1:$I$6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1" name="ID_C2CADAF95C284E5A917C647C21777D2E" descr="使用工具生成图片 (7)"/>
        <xdr:cNvPicPr>
          <a:picLocks noChangeAspect="1"/>
        </xdr:cNvPicPr>
      </xdr:nvPicPr>
      <xdr:blipFill>
        <a:blip r:embed="rId1"/>
        <a:srcRect l="22637" t="6397" r="9681" b="17508"/>
        <a:stretch>
          <a:fillRect/>
        </a:stretch>
      </xdr:blipFill>
      <xdr:spPr>
        <a:xfrm>
          <a:off x="58420" y="38414325"/>
          <a:ext cx="6803390" cy="4305300"/>
        </a:xfrm>
        <a:prstGeom prst="rect">
          <a:avLst/>
        </a:prstGeom>
      </xdr:spPr>
    </xdr:pic>
  </etc:cellImage>
  <etc:cellImage>
    <xdr:pic>
      <xdr:nvPicPr>
        <xdr:cNvPr id="2" name="ID_905036B919204912AC2E77D0BFCB8529" descr="抠图操作 (1)"/>
        <xdr:cNvPicPr>
          <a:picLocks noChangeAspect="1"/>
        </xdr:cNvPicPr>
      </xdr:nvPicPr>
      <xdr:blipFill>
        <a:blip r:embed="rId2"/>
        <a:srcRect l="27109" t="15681" r="11830" b="18598"/>
        <a:stretch>
          <a:fillRect/>
        </a:stretch>
      </xdr:blipFill>
      <xdr:spPr>
        <a:xfrm>
          <a:off x="7598410" y="102235"/>
          <a:ext cx="6120130" cy="3714750"/>
        </a:xfrm>
        <a:prstGeom prst="rect">
          <a:avLst/>
        </a:prstGeom>
      </xdr:spPr>
    </xdr:pic>
  </etc:cellImage>
  <etc:cellImage>
    <xdr:pic>
      <xdr:nvPicPr>
        <xdr:cNvPr id="7" name="ID_94116E2CF0374974B38D2D2E2C146B72" descr="生成主体图片"/>
        <xdr:cNvPicPr>
          <a:picLocks noChangeAspect="1"/>
        </xdr:cNvPicPr>
      </xdr:nvPicPr>
      <xdr:blipFill>
        <a:blip r:embed="rId3"/>
        <a:srcRect l="27190" t="24216" r="13462" b="19729"/>
        <a:stretch>
          <a:fillRect/>
        </a:stretch>
      </xdr:blipFill>
      <xdr:spPr>
        <a:xfrm>
          <a:off x="635" y="1457325"/>
          <a:ext cx="5973445" cy="3133725"/>
        </a:xfrm>
        <a:prstGeom prst="rect">
          <a:avLst/>
        </a:prstGeom>
      </xdr:spPr>
    </xdr:pic>
  </etc:cellImage>
  <etc:cellImage>
    <xdr:pic>
      <xdr:nvPicPr>
        <xdr:cNvPr id="8" name="ID_7C1CF1D005A043998AD9EAE738F36350" descr="使用工具生成图片 (2)"/>
        <xdr:cNvPicPr>
          <a:picLocks noChangeAspect="1"/>
        </xdr:cNvPicPr>
      </xdr:nvPicPr>
      <xdr:blipFill>
        <a:blip r:embed="rId4"/>
        <a:srcRect l="22678" t="17120" r="7806" b="24957"/>
        <a:stretch>
          <a:fillRect/>
        </a:stretch>
      </xdr:blipFill>
      <xdr:spPr>
        <a:xfrm>
          <a:off x="635" y="2924175"/>
          <a:ext cx="6983095" cy="3228975"/>
        </a:xfrm>
        <a:prstGeom prst="rect">
          <a:avLst/>
        </a:prstGeom>
      </xdr:spPr>
    </xdr:pic>
  </etc:cellImage>
  <etc:cellImage>
    <xdr:pic>
      <xdr:nvPicPr>
        <xdr:cNvPr id="4" name="ID_F57DCB0DEE9E44C3B217D9E7E1F60477" descr="生成主体图片 (1)"/>
        <xdr:cNvPicPr>
          <a:picLocks noChangeAspect="1"/>
        </xdr:cNvPicPr>
      </xdr:nvPicPr>
      <xdr:blipFill>
        <a:blip r:embed="rId5"/>
        <a:srcRect l="27462" t="15488" r="13163" b="20875"/>
        <a:stretch>
          <a:fillRect/>
        </a:stretch>
      </xdr:blipFill>
      <xdr:spPr>
        <a:xfrm>
          <a:off x="10795" y="7439025"/>
          <a:ext cx="5974715" cy="3600450"/>
        </a:xfrm>
        <a:prstGeom prst="rect">
          <a:avLst/>
        </a:prstGeom>
      </xdr:spPr>
    </xdr:pic>
  </etc:cellImage>
  <etc:cellImage>
    <xdr:pic>
      <xdr:nvPicPr>
        <xdr:cNvPr id="10" name="ID_D53D0CB664184BB9A9E8D0485CF632C0" descr="使用工具生成图片 (1)"/>
        <xdr:cNvPicPr>
          <a:picLocks noChangeAspect="1"/>
        </xdr:cNvPicPr>
      </xdr:nvPicPr>
      <xdr:blipFill>
        <a:blip r:embed="rId6"/>
        <a:srcRect l="28504" t="16835" r="24432" b="18013"/>
        <a:stretch>
          <a:fillRect/>
        </a:stretch>
      </xdr:blipFill>
      <xdr:spPr>
        <a:xfrm>
          <a:off x="635" y="10058400"/>
          <a:ext cx="4735830" cy="3686175"/>
        </a:xfrm>
        <a:prstGeom prst="rect">
          <a:avLst/>
        </a:prstGeom>
      </xdr:spPr>
    </xdr:pic>
  </etc:cellImage>
  <etc:cellImage>
    <xdr:pic>
      <xdr:nvPicPr>
        <xdr:cNvPr id="11" name="ID_BB50F31D943A4F69B5AF3D039B1809D2" descr="使用工具生成图片 (3)"/>
        <xdr:cNvPicPr>
          <a:picLocks noChangeAspect="1"/>
        </xdr:cNvPicPr>
      </xdr:nvPicPr>
      <xdr:blipFill>
        <a:blip r:embed="rId7"/>
        <a:srcRect l="28330" t="6521" r="17360" b="25163"/>
        <a:stretch>
          <a:fillRect/>
        </a:stretch>
      </xdr:blipFill>
      <xdr:spPr>
        <a:xfrm>
          <a:off x="1270" y="12457430"/>
          <a:ext cx="5468620" cy="3865245"/>
        </a:xfrm>
        <a:prstGeom prst="rect">
          <a:avLst/>
        </a:prstGeom>
      </xdr:spPr>
    </xdr:pic>
  </etc:cellImage>
  <etc:cellImage>
    <xdr:pic>
      <xdr:nvPicPr>
        <xdr:cNvPr id="13" name="ID_0DD1BF43779E4E00935DEDCD09891D8D" descr="生成主体图片 (2)"/>
        <xdr:cNvPicPr>
          <a:picLocks noChangeAspect="1"/>
        </xdr:cNvPicPr>
      </xdr:nvPicPr>
      <xdr:blipFill>
        <a:blip r:embed="rId8"/>
        <a:srcRect l="21399" t="13468" r="5700" b="23737"/>
        <a:stretch>
          <a:fillRect/>
        </a:stretch>
      </xdr:blipFill>
      <xdr:spPr>
        <a:xfrm>
          <a:off x="152400" y="15897225"/>
          <a:ext cx="7327900" cy="3552825"/>
        </a:xfrm>
        <a:prstGeom prst="rect">
          <a:avLst/>
        </a:prstGeom>
      </xdr:spPr>
    </xdr:pic>
  </etc:cellImage>
  <etc:cellImage>
    <xdr:pic>
      <xdr:nvPicPr>
        <xdr:cNvPr id="14" name="ID_F44435B06420494380CA7E101DF822F9" descr="使用工具生成图片 (4)"/>
        <xdr:cNvPicPr>
          <a:picLocks noChangeAspect="1"/>
        </xdr:cNvPicPr>
      </xdr:nvPicPr>
      <xdr:blipFill>
        <a:blip r:embed="rId9"/>
        <a:srcRect l="26121" t="14310" r="12886" b="21886"/>
        <a:stretch>
          <a:fillRect/>
        </a:stretch>
      </xdr:blipFill>
      <xdr:spPr>
        <a:xfrm>
          <a:off x="635" y="19640550"/>
          <a:ext cx="6136640" cy="3609975"/>
        </a:xfrm>
        <a:prstGeom prst="rect">
          <a:avLst/>
        </a:prstGeom>
      </xdr:spPr>
    </xdr:pic>
  </etc:cellImage>
  <etc:cellImage>
    <xdr:pic>
      <xdr:nvPicPr>
        <xdr:cNvPr id="15" name="ID_1DE8C63882E84E7889AF1A0C421B495F" descr="新对话 (1)"/>
        <xdr:cNvPicPr>
          <a:picLocks noChangeAspect="1"/>
        </xdr:cNvPicPr>
      </xdr:nvPicPr>
      <xdr:blipFill>
        <a:blip r:embed="rId10"/>
        <a:srcRect l="26723" t="13300" r="23905" b="21886"/>
        <a:stretch>
          <a:fillRect/>
        </a:stretch>
      </xdr:blipFill>
      <xdr:spPr>
        <a:xfrm>
          <a:off x="57150" y="22012275"/>
          <a:ext cx="4965065" cy="3667125"/>
        </a:xfrm>
        <a:prstGeom prst="rect">
          <a:avLst/>
        </a:prstGeom>
      </xdr:spPr>
    </xdr:pic>
  </etc:cellImage>
  <etc:cellImage>
    <xdr:pic>
      <xdr:nvPicPr>
        <xdr:cNvPr id="17" name="ID_4DC45F73BB784440978122F3D8552868" descr="新对话"/>
        <xdr:cNvPicPr>
          <a:picLocks noChangeAspect="1"/>
        </xdr:cNvPicPr>
      </xdr:nvPicPr>
      <xdr:blipFill>
        <a:blip r:embed="rId11"/>
        <a:srcRect l="24739" t="4545" r="12227" b="22054"/>
        <a:stretch>
          <a:fillRect/>
        </a:stretch>
      </xdr:blipFill>
      <xdr:spPr>
        <a:xfrm>
          <a:off x="635" y="25317450"/>
          <a:ext cx="6336665" cy="4152900"/>
        </a:xfrm>
        <a:prstGeom prst="rect">
          <a:avLst/>
        </a:prstGeom>
      </xdr:spPr>
    </xdr:pic>
  </etc:cellImage>
  <etc:cellImage>
    <xdr:pic>
      <xdr:nvPicPr>
        <xdr:cNvPr id="18" name="ID_1F17FB30125643AE8546E3AC0D63A2C9" descr="新对话 (2)"/>
        <xdr:cNvPicPr>
          <a:picLocks noChangeAspect="1"/>
        </xdr:cNvPicPr>
      </xdr:nvPicPr>
      <xdr:blipFill>
        <a:blip r:embed="rId12"/>
        <a:srcRect l="2369" t="22391" r="21447" b="32828"/>
        <a:stretch>
          <a:fillRect/>
        </a:stretch>
      </xdr:blipFill>
      <xdr:spPr>
        <a:xfrm>
          <a:off x="142875" y="27593925"/>
          <a:ext cx="7663815" cy="2533650"/>
        </a:xfrm>
        <a:prstGeom prst="rect">
          <a:avLst/>
        </a:prstGeom>
      </xdr:spPr>
    </xdr:pic>
  </etc:cellImage>
  <etc:cellImage>
    <xdr:pic>
      <xdr:nvPicPr>
        <xdr:cNvPr id="19" name="ID_088EAC1E37574B33B18597AD7BCBCCDE" descr="使用工具生成图片 (6)"/>
        <xdr:cNvPicPr>
          <a:picLocks noChangeAspect="1"/>
        </xdr:cNvPicPr>
      </xdr:nvPicPr>
      <xdr:blipFill>
        <a:blip r:embed="rId13"/>
        <a:srcRect l="4357" t="24747" r="19861" b="34007"/>
        <a:stretch>
          <a:fillRect/>
        </a:stretch>
      </xdr:blipFill>
      <xdr:spPr>
        <a:xfrm>
          <a:off x="635" y="30689550"/>
          <a:ext cx="7623175" cy="2333625"/>
        </a:xfrm>
        <a:prstGeom prst="rect">
          <a:avLst/>
        </a:prstGeom>
      </xdr:spPr>
    </xdr:pic>
  </etc:cellImage>
  <etc:cellImage>
    <xdr:pic>
      <xdr:nvPicPr>
        <xdr:cNvPr id="20" name="ID_8F84941DE26D460E99BFAEFEC3D0B000" descr="使用工具生成图片 (5)"/>
        <xdr:cNvPicPr>
          <a:picLocks noChangeAspect="1"/>
        </xdr:cNvPicPr>
      </xdr:nvPicPr>
      <xdr:blipFill>
        <a:blip r:embed="rId14"/>
        <a:srcRect l="25118" t="8081" r="16493" b="11785"/>
        <a:stretch>
          <a:fillRect/>
        </a:stretch>
      </xdr:blipFill>
      <xdr:spPr>
        <a:xfrm>
          <a:off x="257175" y="33204150"/>
          <a:ext cx="5869940" cy="4533900"/>
        </a:xfrm>
        <a:prstGeom prst="rect">
          <a:avLst/>
        </a:prstGeom>
      </xdr:spPr>
    </xdr:pic>
  </etc:cellImage>
  <etc:cellImage>
    <xdr:pic>
      <xdr:nvPicPr>
        <xdr:cNvPr id="5" name="ID_8E789D3F786B4C92942401600651498E" descr="post_object_image_3319004715"/>
        <xdr:cNvPicPr/>
      </xdr:nvPicPr>
      <xdr:blipFill>
        <a:blip r:embed="rId15"/>
        <a:stretch>
          <a:fillRect/>
        </a:stretch>
      </xdr:blipFill>
      <xdr:spPr>
        <a:xfrm>
          <a:off x="0" y="0"/>
          <a:ext cx="7067550" cy="2590800"/>
        </a:xfrm>
        <a:prstGeom prst="rect">
          <a:avLst/>
        </a:prstGeom>
      </xdr:spPr>
    </xdr:pic>
  </etc:cellImage>
  <etc:cellImage>
    <xdr:pic>
      <xdr:nvPicPr>
        <xdr:cNvPr id="6" name="ID_76E0C583F8414AD5B9F0E0EE0F91D111" descr="post_object_image_801568619"/>
        <xdr:cNvPicPr/>
      </xdr:nvPicPr>
      <xdr:blipFill>
        <a:blip r:embed="rId16"/>
        <a:stretch>
          <a:fillRect/>
        </a:stretch>
      </xdr:blipFill>
      <xdr:spPr>
        <a:xfrm>
          <a:off x="0" y="0"/>
          <a:ext cx="7019925" cy="2981325"/>
        </a:xfrm>
        <a:prstGeom prst="rect">
          <a:avLst/>
        </a:prstGeom>
      </xdr:spPr>
    </xdr:pic>
  </etc:cellImage>
  <etc:cellImage>
    <xdr:pic>
      <xdr:nvPicPr>
        <xdr:cNvPr id="9" name="ID_7614E479D0384FE1AFA42BC040339EE7" descr="post_object_image_894759363"/>
        <xdr:cNvPicPr/>
      </xdr:nvPicPr>
      <xdr:blipFill>
        <a:blip r:embed="rId17"/>
        <a:stretch>
          <a:fillRect/>
        </a:stretch>
      </xdr:blipFill>
      <xdr:spPr>
        <a:xfrm>
          <a:off x="0" y="0"/>
          <a:ext cx="4124325" cy="3695700"/>
        </a:xfrm>
        <a:prstGeom prst="rect">
          <a:avLst/>
        </a:prstGeom>
      </xdr:spPr>
    </xdr:pic>
  </etc:cellImage>
  <etc:cellImage>
    <xdr:pic>
      <xdr:nvPicPr>
        <xdr:cNvPr id="12" name="ID_2C4BB6A52FA546759D59AF5EA454D6A2" descr="post_object_image_3011310953"/>
        <xdr:cNvPicPr/>
      </xdr:nvPicPr>
      <xdr:blipFill>
        <a:blip r:embed="rId18"/>
        <a:stretch>
          <a:fillRect/>
        </a:stretch>
      </xdr:blipFill>
      <xdr:spPr>
        <a:xfrm>
          <a:off x="0" y="0"/>
          <a:ext cx="6915150" cy="3895725"/>
        </a:xfrm>
        <a:prstGeom prst="rect">
          <a:avLst/>
        </a:prstGeom>
      </xdr:spPr>
    </xdr:pic>
  </etc:cellImage>
  <etc:cellImage>
    <xdr:pic>
      <xdr:nvPicPr>
        <xdr:cNvPr id="16" name="ID_E25C9709D406475CA574913376428832" descr="post_object_image_243297580"/>
        <xdr:cNvPicPr/>
      </xdr:nvPicPr>
      <xdr:blipFill>
        <a:blip r:embed="rId19"/>
        <a:stretch>
          <a:fillRect/>
        </a:stretch>
      </xdr:blipFill>
      <xdr:spPr>
        <a:xfrm>
          <a:off x="0" y="0"/>
          <a:ext cx="6762750" cy="2295525"/>
        </a:xfrm>
        <a:prstGeom prst="rect">
          <a:avLst/>
        </a:prstGeom>
      </xdr:spPr>
    </xdr:pic>
  </etc:cellImage>
  <etc:cellImage>
    <xdr:pic>
      <xdr:nvPicPr>
        <xdr:cNvPr id="24" name="ID_B09DB1F5857D414BA280BF1A4232496E" descr="post_object_image_3734866632"/>
        <xdr:cNvPicPr/>
      </xdr:nvPicPr>
      <xdr:blipFill>
        <a:blip r:embed="rId20"/>
        <a:stretch>
          <a:fillRect/>
        </a:stretch>
      </xdr:blipFill>
      <xdr:spPr>
        <a:xfrm>
          <a:off x="0" y="0"/>
          <a:ext cx="8924925" cy="5581650"/>
        </a:xfrm>
        <a:prstGeom prst="rect">
          <a:avLst/>
        </a:prstGeom>
      </xdr:spPr>
    </xdr:pic>
  </etc:cellImage>
  <etc:cellImage>
    <xdr:pic>
      <xdr:nvPicPr>
        <xdr:cNvPr id="25" name="ID_8AFE810737D6497CB18E016E5D1A6840" descr="使用工具生成图片 (16)"/>
        <xdr:cNvPicPr>
          <a:picLocks noChangeAspect="1"/>
        </xdr:cNvPicPr>
      </xdr:nvPicPr>
      <xdr:blipFill>
        <a:blip r:embed="rId21"/>
        <a:srcRect l="27367" t="26094" r="32765" b="35522"/>
        <a:stretch>
          <a:fillRect/>
        </a:stretch>
      </xdr:blipFill>
      <xdr:spPr>
        <a:xfrm>
          <a:off x="29845" y="9439275"/>
          <a:ext cx="4009390" cy="2171700"/>
        </a:xfrm>
        <a:prstGeom prst="rect">
          <a:avLst/>
        </a:prstGeom>
      </xdr:spPr>
    </xdr:pic>
  </etc:cellImage>
  <etc:cellImage>
    <xdr:pic>
      <xdr:nvPicPr>
        <xdr:cNvPr id="26" name="ID_1EF6470A50094CC48054EF0AEC461117" descr="使用工具生成图片 (15)"/>
        <xdr:cNvPicPr>
          <a:picLocks noChangeAspect="1"/>
        </xdr:cNvPicPr>
      </xdr:nvPicPr>
      <xdr:blipFill>
        <a:blip r:embed="rId22"/>
        <a:srcRect l="25852" t="24916" r="28883" b="31650"/>
        <a:stretch>
          <a:fillRect/>
        </a:stretch>
      </xdr:blipFill>
      <xdr:spPr>
        <a:xfrm>
          <a:off x="161925" y="6486525"/>
          <a:ext cx="4552315" cy="2457450"/>
        </a:xfrm>
        <a:prstGeom prst="rect">
          <a:avLst/>
        </a:prstGeom>
      </xdr:spPr>
    </xdr:pic>
  </etc:cellImage>
  <etc:cellImage>
    <xdr:pic>
      <xdr:nvPicPr>
        <xdr:cNvPr id="27" name="ID_2221DA815D04484387C3221A7E08B441" descr="使用工具生成图片 (14)"/>
        <xdr:cNvPicPr>
          <a:picLocks noChangeAspect="1"/>
        </xdr:cNvPicPr>
      </xdr:nvPicPr>
      <xdr:blipFill>
        <a:blip r:embed="rId23"/>
        <a:srcRect l="27273" t="16667" r="17898" b="27273"/>
        <a:stretch>
          <a:fillRect/>
        </a:stretch>
      </xdr:blipFill>
      <xdr:spPr>
        <a:xfrm>
          <a:off x="635" y="4381500"/>
          <a:ext cx="5521325" cy="3171825"/>
        </a:xfrm>
        <a:prstGeom prst="rect">
          <a:avLst/>
        </a:prstGeom>
      </xdr:spPr>
    </xdr:pic>
  </etc:cellImage>
  <etc:cellImage>
    <xdr:pic>
      <xdr:nvPicPr>
        <xdr:cNvPr id="28" name="ID_1EA769FD78674F238592E9781514FCF5" descr="使用工具生成图片 (13)"/>
        <xdr:cNvPicPr>
          <a:picLocks noChangeAspect="1"/>
        </xdr:cNvPicPr>
      </xdr:nvPicPr>
      <xdr:blipFill>
        <a:blip r:embed="rId24"/>
        <a:srcRect l="27557" t="17340" r="24242" b="32323"/>
        <a:stretch>
          <a:fillRect/>
        </a:stretch>
      </xdr:blipFill>
      <xdr:spPr>
        <a:xfrm>
          <a:off x="635" y="2514600"/>
          <a:ext cx="4851400" cy="2847975"/>
        </a:xfrm>
        <a:prstGeom prst="rect">
          <a:avLst/>
        </a:prstGeom>
      </xdr:spPr>
    </xdr:pic>
  </etc:cellImage>
  <etc:cellImage>
    <xdr:pic>
      <xdr:nvPicPr>
        <xdr:cNvPr id="29" name="ID_F159F95F481D4338822838F5A7F22FAC" descr="使用工具生成图片 (12)"/>
        <xdr:cNvPicPr>
          <a:picLocks noChangeAspect="1"/>
        </xdr:cNvPicPr>
      </xdr:nvPicPr>
      <xdr:blipFill>
        <a:blip r:embed="rId25"/>
        <a:srcRect l="31008" t="24720" r="26009" b="27624"/>
        <a:stretch>
          <a:fillRect/>
        </a:stretch>
      </xdr:blipFill>
      <xdr:spPr>
        <a:xfrm>
          <a:off x="635" y="914400"/>
          <a:ext cx="4314190" cy="2695575"/>
        </a:xfrm>
        <a:prstGeom prst="rect">
          <a:avLst/>
        </a:prstGeom>
      </xdr:spPr>
    </xdr:pic>
  </etc:cellImage>
  <etc:cellImage>
    <xdr:pic>
      <xdr:nvPicPr>
        <xdr:cNvPr id="30" name="ID_9556FE0AC6F94BCEA68CC3656534977D" descr="post_object_image_1808273881"/>
        <xdr:cNvPicPr/>
      </xdr:nvPicPr>
      <xdr:blipFill>
        <a:blip r:embed="rId26"/>
        <a:stretch>
          <a:fillRect/>
        </a:stretch>
      </xdr:blipFill>
      <xdr:spPr>
        <a:xfrm>
          <a:off x="0" y="0"/>
          <a:ext cx="3514725" cy="1847850"/>
        </a:xfrm>
        <a:prstGeom prst="rect">
          <a:avLst/>
        </a:prstGeom>
      </xdr:spPr>
    </xdr:pic>
  </etc:cellImage>
  <etc:cellImage>
    <xdr:pic>
      <xdr:nvPicPr>
        <xdr:cNvPr id="32" name="ID_C9B7CB68721A492F9B8E0BD728E072F8" descr="post_object_image_4213699284"/>
        <xdr:cNvPicPr/>
      </xdr:nvPicPr>
      <xdr:blipFill>
        <a:blip r:embed="rId27"/>
        <a:stretch>
          <a:fillRect/>
        </a:stretch>
      </xdr:blipFill>
      <xdr:spPr>
        <a:xfrm>
          <a:off x="0" y="0"/>
          <a:ext cx="5286375" cy="2905125"/>
        </a:xfrm>
        <a:prstGeom prst="rect">
          <a:avLst/>
        </a:prstGeom>
      </xdr:spPr>
    </xdr:pic>
  </etc:cellImage>
  <etc:cellImage>
    <xdr:pic>
      <xdr:nvPicPr>
        <xdr:cNvPr id="33" name="ID_8DBAACD5A1414D878B3AA220B442518C" descr="post_object_image_1958570279"/>
        <xdr:cNvPicPr/>
      </xdr:nvPicPr>
      <xdr:blipFill>
        <a:blip r:embed="rId28"/>
        <a:stretch>
          <a:fillRect/>
        </a:stretch>
      </xdr:blipFill>
      <xdr:spPr>
        <a:xfrm>
          <a:off x="0" y="0"/>
          <a:ext cx="8905875" cy="4981575"/>
        </a:xfrm>
        <a:prstGeom prst="rect">
          <a:avLst/>
        </a:prstGeom>
      </xdr:spPr>
    </xdr:pic>
  </etc:cellImage>
  <etc:cellImage>
    <xdr:pic>
      <xdr:nvPicPr>
        <xdr:cNvPr id="3" name="ID_74BCB85D4AA8423486E52C18604D194B" descr="post_object_image_2891725579"/>
        <xdr:cNvPicPr/>
      </xdr:nvPicPr>
      <xdr:blipFill>
        <a:blip r:embed="rId29"/>
        <a:stretch>
          <a:fillRect/>
        </a:stretch>
      </xdr:blipFill>
      <xdr:spPr>
        <a:xfrm>
          <a:off x="0" y="0"/>
          <a:ext cx="3381375" cy="2733675"/>
        </a:xfrm>
        <a:prstGeom prst="rect">
          <a:avLst/>
        </a:prstGeom>
      </xdr:spPr>
    </xdr:pic>
  </etc:cellImage>
  <etc:cellImage>
    <xdr:pic>
      <xdr:nvPicPr>
        <xdr:cNvPr id="23" name="ID_72F8F3AC10174B4A943A8D388BAD04BB" descr="post_object_image_2030671260"/>
        <xdr:cNvPicPr/>
      </xdr:nvPicPr>
      <xdr:blipFill>
        <a:blip r:embed="rId30"/>
        <a:stretch>
          <a:fillRect/>
        </a:stretch>
      </xdr:blipFill>
      <xdr:spPr>
        <a:xfrm>
          <a:off x="0" y="0"/>
          <a:ext cx="5257800" cy="2695575"/>
        </a:xfrm>
        <a:prstGeom prst="rect">
          <a:avLst/>
        </a:prstGeom>
      </xdr:spPr>
    </xdr:pic>
  </etc:cellImage>
  <etc:cellImage>
    <xdr:pic>
      <xdr:nvPicPr>
        <xdr:cNvPr id="31" name="ID_FAFD5FC1A6704912A27A00BAB6860654" descr="post_object_image_3336217281"/>
        <xdr:cNvPicPr/>
      </xdr:nvPicPr>
      <xdr:blipFill>
        <a:blip r:embed="rId31"/>
        <a:stretch>
          <a:fillRect/>
        </a:stretch>
      </xdr:blipFill>
      <xdr:spPr>
        <a:xfrm>
          <a:off x="0" y="0"/>
          <a:ext cx="4581525" cy="3886200"/>
        </a:xfrm>
        <a:prstGeom prst="rect">
          <a:avLst/>
        </a:prstGeom>
      </xdr:spPr>
    </xdr:pic>
  </etc:cellImage>
  <etc:cellImage>
    <xdr:pic>
      <xdr:nvPicPr>
        <xdr:cNvPr id="37" name="ID_0DA682E5CAD342158C12A384F087BF43" descr="post_object_image_1444117132"/>
        <xdr:cNvPicPr/>
      </xdr:nvPicPr>
      <xdr:blipFill>
        <a:blip r:embed="rId32"/>
        <a:stretch>
          <a:fillRect/>
        </a:stretch>
      </xdr:blipFill>
      <xdr:spPr>
        <a:xfrm>
          <a:off x="0" y="0"/>
          <a:ext cx="7419975" cy="1933575"/>
        </a:xfrm>
        <a:prstGeom prst="rect">
          <a:avLst/>
        </a:prstGeom>
      </xdr:spPr>
    </xdr:pic>
  </etc:cellImage>
  <etc:cellImage>
    <xdr:pic>
      <xdr:nvPicPr>
        <xdr:cNvPr id="34" name="ID_ABB6160E1BE94E8D858270A938775D3C" descr="post_object_image_2730236050"/>
        <xdr:cNvPicPr/>
      </xdr:nvPicPr>
      <xdr:blipFill>
        <a:blip r:embed="rId33"/>
        <a:stretch>
          <a:fillRect/>
        </a:stretch>
      </xdr:blipFill>
      <xdr:spPr>
        <a:xfrm>
          <a:off x="0" y="0"/>
          <a:ext cx="742950" cy="657225"/>
        </a:xfrm>
        <a:prstGeom prst="rect">
          <a:avLst/>
        </a:prstGeom>
      </xdr:spPr>
    </xdr:pic>
  </etc:cellImage>
  <etc:cellImage>
    <xdr:pic>
      <xdr:nvPicPr>
        <xdr:cNvPr id="40" name="ID_4B1A150C84CD455193A27CDEEABD3446" descr="post_object_image_3919047014"/>
        <xdr:cNvPicPr/>
      </xdr:nvPicPr>
      <xdr:blipFill>
        <a:blip r:embed="rId34"/>
        <a:stretch>
          <a:fillRect/>
        </a:stretch>
      </xdr:blipFill>
      <xdr:spPr>
        <a:xfrm>
          <a:off x="0" y="0"/>
          <a:ext cx="742950" cy="657225"/>
        </a:xfrm>
        <a:prstGeom prst="rect">
          <a:avLst/>
        </a:prstGeom>
      </xdr:spPr>
    </xdr:pic>
  </etc:cellImage>
  <etc:cellImage>
    <xdr:pic>
      <xdr:nvPicPr>
        <xdr:cNvPr id="41" name="ID_F294E72A702344348CE0FACA5A1704A1" descr="post_object_image_2772066597"/>
        <xdr:cNvPicPr/>
      </xdr:nvPicPr>
      <xdr:blipFill>
        <a:blip r:embed="rId34"/>
        <a:stretch>
          <a:fillRect/>
        </a:stretch>
      </xdr:blipFill>
      <xdr:spPr>
        <a:xfrm>
          <a:off x="0" y="0"/>
          <a:ext cx="742950" cy="657225"/>
        </a:xfrm>
        <a:prstGeom prst="rect">
          <a:avLst/>
        </a:prstGeom>
      </xdr:spPr>
    </xdr:pic>
  </etc:cellImage>
  <etc:cellImage>
    <xdr:pic>
      <xdr:nvPicPr>
        <xdr:cNvPr id="42" name="ID_66EFCC213BD64063B3F45E5D453D2293" descr="post_object_image_1538251481"/>
        <xdr:cNvPicPr/>
      </xdr:nvPicPr>
      <xdr:blipFill>
        <a:blip r:embed="rId34"/>
        <a:stretch>
          <a:fillRect/>
        </a:stretch>
      </xdr:blipFill>
      <xdr:spPr>
        <a:xfrm>
          <a:off x="0" y="0"/>
          <a:ext cx="742950" cy="657225"/>
        </a:xfrm>
        <a:prstGeom prst="rect">
          <a:avLst/>
        </a:prstGeom>
      </xdr:spPr>
    </xdr:pic>
  </etc:cellImage>
  <etc:cellImage>
    <xdr:pic>
      <xdr:nvPicPr>
        <xdr:cNvPr id="43" name="ID_B01663F006EE40F18286F1E76FFFACB7" descr="post_object_image_1168032863"/>
        <xdr:cNvPicPr/>
      </xdr:nvPicPr>
      <xdr:blipFill>
        <a:blip r:embed="rId34"/>
        <a:stretch>
          <a:fillRect/>
        </a:stretch>
      </xdr:blipFill>
      <xdr:spPr>
        <a:xfrm>
          <a:off x="0" y="0"/>
          <a:ext cx="742950" cy="657225"/>
        </a:xfrm>
        <a:prstGeom prst="rect">
          <a:avLst/>
        </a:prstGeom>
      </xdr:spPr>
    </xdr:pic>
  </etc:cellImage>
  <etc:cellImage>
    <xdr:pic>
      <xdr:nvPicPr>
        <xdr:cNvPr id="44" name="ID_A5B06EB5F989468F965F89A6FC41B63D" descr="post_object_image_2647750746"/>
        <xdr:cNvPicPr/>
      </xdr:nvPicPr>
      <xdr:blipFill>
        <a:blip r:embed="rId34"/>
        <a:stretch>
          <a:fillRect/>
        </a:stretch>
      </xdr:blipFill>
      <xdr:spPr>
        <a:xfrm>
          <a:off x="0" y="0"/>
          <a:ext cx="742950" cy="657225"/>
        </a:xfrm>
        <a:prstGeom prst="rect">
          <a:avLst/>
        </a:prstGeom>
      </xdr:spPr>
    </xdr:pic>
  </etc:cellImage>
  <etc:cellImage>
    <xdr:pic>
      <xdr:nvPicPr>
        <xdr:cNvPr id="45" name="ID_8E9076CF41334E34B0BE0213CB98F366" descr="post_object_image_369920058"/>
        <xdr:cNvPicPr/>
      </xdr:nvPicPr>
      <xdr:blipFill>
        <a:blip r:embed="rId34"/>
        <a:stretch>
          <a:fillRect/>
        </a:stretch>
      </xdr:blipFill>
      <xdr:spPr>
        <a:xfrm>
          <a:off x="0" y="0"/>
          <a:ext cx="742950" cy="657225"/>
        </a:xfrm>
        <a:prstGeom prst="rect">
          <a:avLst/>
        </a:prstGeom>
      </xdr:spPr>
    </xdr:pic>
  </etc:cellImage>
  <etc:cellImage>
    <xdr:pic>
      <xdr:nvPicPr>
        <xdr:cNvPr id="46" name="ID_8A71A8157F9C4987BDCDB0AF8CA4E9B0" descr="post_object_image_111459752"/>
        <xdr:cNvPicPr/>
      </xdr:nvPicPr>
      <xdr:blipFill>
        <a:blip r:embed="rId34"/>
        <a:stretch>
          <a:fillRect/>
        </a:stretch>
      </xdr:blipFill>
      <xdr:spPr>
        <a:xfrm>
          <a:off x="0" y="0"/>
          <a:ext cx="742950" cy="657225"/>
        </a:xfrm>
        <a:prstGeom prst="rect">
          <a:avLst/>
        </a:prstGeom>
      </xdr:spPr>
    </xdr:pic>
  </etc:cellImage>
  <etc:cellImage>
    <xdr:pic>
      <xdr:nvPicPr>
        <xdr:cNvPr id="47" name="ID_42E0C42E388C4AF3AA5764CC79DC2E9C" descr="post_object_image_4045869883"/>
        <xdr:cNvPicPr/>
      </xdr:nvPicPr>
      <xdr:blipFill>
        <a:blip r:embed="rId34"/>
        <a:stretch>
          <a:fillRect/>
        </a:stretch>
      </xdr:blipFill>
      <xdr:spPr>
        <a:xfrm>
          <a:off x="0" y="0"/>
          <a:ext cx="742950" cy="657225"/>
        </a:xfrm>
        <a:prstGeom prst="rect">
          <a:avLst/>
        </a:prstGeom>
      </xdr:spPr>
    </xdr:pic>
  </etc:cellImage>
  <etc:cellImage>
    <xdr:pic>
      <xdr:nvPicPr>
        <xdr:cNvPr id="48" name="ID_614ECA8B6DC9426BA6AA7C1BAFECFE18" descr="post_object_image_3107460731"/>
        <xdr:cNvPicPr/>
      </xdr:nvPicPr>
      <xdr:blipFill>
        <a:blip r:embed="rId34"/>
        <a:stretch>
          <a:fillRect/>
        </a:stretch>
      </xdr:blipFill>
      <xdr:spPr>
        <a:xfrm>
          <a:off x="0" y="0"/>
          <a:ext cx="742950" cy="657225"/>
        </a:xfrm>
        <a:prstGeom prst="rect">
          <a:avLst/>
        </a:prstGeom>
      </xdr:spPr>
    </xdr:pic>
  </etc:cellImage>
  <etc:cellImage>
    <xdr:pic>
      <xdr:nvPicPr>
        <xdr:cNvPr id="49" name="ID_2C3BAF1F32A64C80BFB8BC1E2040EE09" descr="post_object_image_3404222649"/>
        <xdr:cNvPicPr/>
      </xdr:nvPicPr>
      <xdr:blipFill>
        <a:blip r:embed="rId34"/>
        <a:stretch>
          <a:fillRect/>
        </a:stretch>
      </xdr:blipFill>
      <xdr:spPr>
        <a:xfrm>
          <a:off x="0" y="0"/>
          <a:ext cx="742950" cy="657225"/>
        </a:xfrm>
        <a:prstGeom prst="rect">
          <a:avLst/>
        </a:prstGeom>
      </xdr:spPr>
    </xdr:pic>
  </etc:cellImage>
  <etc:cellImage>
    <xdr:pic>
      <xdr:nvPicPr>
        <xdr:cNvPr id="50" name="ID_FF0843B01E4848A9A6D04B64CD2FC146" descr="post_object_image_1421327375"/>
        <xdr:cNvPicPr/>
      </xdr:nvPicPr>
      <xdr:blipFill>
        <a:blip r:embed="rId34"/>
        <a:stretch>
          <a:fillRect/>
        </a:stretch>
      </xdr:blipFill>
      <xdr:spPr>
        <a:xfrm>
          <a:off x="0" y="0"/>
          <a:ext cx="742950" cy="657225"/>
        </a:xfrm>
        <a:prstGeom prst="rect">
          <a:avLst/>
        </a:prstGeom>
      </xdr:spPr>
    </xdr:pic>
  </etc:cellImage>
  <etc:cellImage>
    <xdr:pic>
      <xdr:nvPicPr>
        <xdr:cNvPr id="51" name="ID_482A95CE51EF426FA1789FF7C3638E96" descr="post_object_image_3165427470"/>
        <xdr:cNvPicPr/>
      </xdr:nvPicPr>
      <xdr:blipFill>
        <a:blip r:embed="rId34"/>
        <a:stretch>
          <a:fillRect/>
        </a:stretch>
      </xdr:blipFill>
      <xdr:spPr>
        <a:xfrm>
          <a:off x="0" y="0"/>
          <a:ext cx="742950" cy="657225"/>
        </a:xfrm>
        <a:prstGeom prst="rect">
          <a:avLst/>
        </a:prstGeom>
      </xdr:spPr>
    </xdr:pic>
  </etc:cellImage>
  <etc:cellImage>
    <xdr:pic>
      <xdr:nvPicPr>
        <xdr:cNvPr id="52" name="ID_8F776D277D214ADD999607E52FAF2084" descr="post_object_image_1724725393"/>
        <xdr:cNvPicPr/>
      </xdr:nvPicPr>
      <xdr:blipFill>
        <a:blip r:embed="rId34"/>
        <a:stretch>
          <a:fillRect/>
        </a:stretch>
      </xdr:blipFill>
      <xdr:spPr>
        <a:xfrm>
          <a:off x="0" y="0"/>
          <a:ext cx="742950" cy="657225"/>
        </a:xfrm>
        <a:prstGeom prst="rect">
          <a:avLst/>
        </a:prstGeom>
      </xdr:spPr>
    </xdr:pic>
  </etc:cellImage>
  <etc:cellImage>
    <xdr:pic>
      <xdr:nvPicPr>
        <xdr:cNvPr id="53" name="ID_660B47126AA540E88B1C2C79CCCB1657" descr="post_object_image_1337143896"/>
        <xdr:cNvPicPr/>
      </xdr:nvPicPr>
      <xdr:blipFill>
        <a:blip r:embed="rId35"/>
        <a:stretch>
          <a:fillRect/>
        </a:stretch>
      </xdr:blipFill>
      <xdr:spPr>
        <a:xfrm>
          <a:off x="0" y="0"/>
          <a:ext cx="5410200" cy="2819400"/>
        </a:xfrm>
        <a:prstGeom prst="rect">
          <a:avLst/>
        </a:prstGeom>
      </xdr:spPr>
    </xdr:pic>
  </etc:cellImage>
  <etc:cellImage>
    <xdr:pic>
      <xdr:nvPicPr>
        <xdr:cNvPr id="54" name="ID_FD14B249294442A989DAFC5005C51709" descr="post_object_image_222197006"/>
        <xdr:cNvPicPr/>
      </xdr:nvPicPr>
      <xdr:blipFill>
        <a:blip r:embed="rId36"/>
        <a:stretch>
          <a:fillRect/>
        </a:stretch>
      </xdr:blipFill>
      <xdr:spPr>
        <a:xfrm>
          <a:off x="0" y="0"/>
          <a:ext cx="4752975" cy="3514725"/>
        </a:xfrm>
        <a:prstGeom prst="rect">
          <a:avLst/>
        </a:prstGeom>
      </xdr:spPr>
    </xdr:pic>
  </etc:cellImage>
  <etc:cellImage>
    <xdr:pic>
      <xdr:nvPicPr>
        <xdr:cNvPr id="55" name="ID_059AF2838E88415FB6B345109828862B" descr="post_object_image_2396211174"/>
        <xdr:cNvPicPr/>
      </xdr:nvPicPr>
      <xdr:blipFill>
        <a:blip r:embed="rId37"/>
        <a:stretch>
          <a:fillRect/>
        </a:stretch>
      </xdr:blipFill>
      <xdr:spPr>
        <a:xfrm>
          <a:off x="0" y="0"/>
          <a:ext cx="4924425" cy="2200275"/>
        </a:xfrm>
        <a:prstGeom prst="rect">
          <a:avLst/>
        </a:prstGeom>
      </xdr:spPr>
    </xdr:pic>
  </etc:cellImage>
  <etc:cellImage>
    <xdr:pic>
      <xdr:nvPicPr>
        <xdr:cNvPr id="35" name="ID_533B7A1EB7654EB78E2F235174323D83" descr="post_object_image_3562486000"/>
        <xdr:cNvPicPr/>
      </xdr:nvPicPr>
      <xdr:blipFill>
        <a:blip r:embed="rId38"/>
        <a:stretch>
          <a:fillRect/>
        </a:stretch>
      </xdr:blipFill>
      <xdr:spPr>
        <a:xfrm>
          <a:off x="0" y="0"/>
          <a:ext cx="857250" cy="742950"/>
        </a:xfrm>
        <a:prstGeom prst="rect">
          <a:avLst/>
        </a:prstGeom>
      </xdr:spPr>
    </xdr:pic>
  </etc:cellImage>
  <etc:cellImage>
    <xdr:pic>
      <xdr:nvPicPr>
        <xdr:cNvPr id="36" name="ID_6D38B257D0714185A1E0374A88794078" descr="post_object_image_1623241361"/>
        <xdr:cNvPicPr/>
      </xdr:nvPicPr>
      <xdr:blipFill>
        <a:blip r:embed="rId38"/>
        <a:stretch>
          <a:fillRect/>
        </a:stretch>
      </xdr:blipFill>
      <xdr:spPr>
        <a:xfrm>
          <a:off x="0" y="0"/>
          <a:ext cx="857250" cy="742950"/>
        </a:xfrm>
        <a:prstGeom prst="rect">
          <a:avLst/>
        </a:prstGeom>
      </xdr:spPr>
    </xdr:pic>
  </etc:cellImage>
  <etc:cellImage>
    <xdr:pic>
      <xdr:nvPicPr>
        <xdr:cNvPr id="38" name="ID_52425DBE279840599F2E079BE132D048" descr="post_object_image_300814397"/>
        <xdr:cNvPicPr/>
      </xdr:nvPicPr>
      <xdr:blipFill>
        <a:blip r:embed="rId38"/>
        <a:stretch>
          <a:fillRect/>
        </a:stretch>
      </xdr:blipFill>
      <xdr:spPr>
        <a:xfrm>
          <a:off x="0" y="0"/>
          <a:ext cx="857250" cy="742950"/>
        </a:xfrm>
        <a:prstGeom prst="rect">
          <a:avLst/>
        </a:prstGeom>
      </xdr:spPr>
    </xdr:pic>
  </etc:cellImage>
  <etc:cellImage>
    <xdr:pic>
      <xdr:nvPicPr>
        <xdr:cNvPr id="39" name="ID_B80CBA63583840039CA91AC315618620" descr="post_object_image_4128841973"/>
        <xdr:cNvPicPr/>
      </xdr:nvPicPr>
      <xdr:blipFill>
        <a:blip r:embed="rId38"/>
        <a:stretch>
          <a:fillRect/>
        </a:stretch>
      </xdr:blipFill>
      <xdr:spPr>
        <a:xfrm>
          <a:off x="0" y="0"/>
          <a:ext cx="857250" cy="742950"/>
        </a:xfrm>
        <a:prstGeom prst="rect">
          <a:avLst/>
        </a:prstGeom>
      </xdr:spPr>
    </xdr:pic>
  </etc:cellImage>
  <etc:cellImage>
    <xdr:pic>
      <xdr:nvPicPr>
        <xdr:cNvPr id="56" name="ID_7858360CF38742268D69DB96CADC22F8" descr="post_object_image_1173593390"/>
        <xdr:cNvPicPr/>
      </xdr:nvPicPr>
      <xdr:blipFill>
        <a:blip r:embed="rId38"/>
        <a:stretch>
          <a:fillRect/>
        </a:stretch>
      </xdr:blipFill>
      <xdr:spPr>
        <a:xfrm>
          <a:off x="0" y="0"/>
          <a:ext cx="857250" cy="742950"/>
        </a:xfrm>
        <a:prstGeom prst="rect">
          <a:avLst/>
        </a:prstGeom>
      </xdr:spPr>
    </xdr:pic>
  </etc:cellImage>
  <etc:cellImage>
    <xdr:pic>
      <xdr:nvPicPr>
        <xdr:cNvPr id="57" name="ID_3A367BBA922A473E85D32844824DA564" descr="post_object_image_3252291671"/>
        <xdr:cNvPicPr/>
      </xdr:nvPicPr>
      <xdr:blipFill>
        <a:blip r:embed="rId38"/>
        <a:stretch>
          <a:fillRect/>
        </a:stretch>
      </xdr:blipFill>
      <xdr:spPr>
        <a:xfrm>
          <a:off x="0" y="0"/>
          <a:ext cx="857250" cy="742950"/>
        </a:xfrm>
        <a:prstGeom prst="rect">
          <a:avLst/>
        </a:prstGeom>
      </xdr:spPr>
    </xdr:pic>
  </etc:cellImage>
  <etc:cellImage>
    <xdr:pic>
      <xdr:nvPicPr>
        <xdr:cNvPr id="22" name="ID_8A801A45A5BE4740B5CD0BB6AFA6006F" descr="core_image_url__exec_download_1649300159"/>
        <xdr:cNvPicPr/>
      </xdr:nvPicPr>
      <xdr:blipFill>
        <a:blip r:embed="rId39"/>
        <a:stretch>
          <a:fillRect/>
        </a:stretch>
      </xdr:blipFill>
      <xdr:spPr>
        <a:xfrm>
          <a:off x="0" y="0"/>
          <a:ext cx="8401050" cy="3238500"/>
        </a:xfrm>
        <a:prstGeom prst="rect">
          <a:avLst/>
        </a:prstGeom>
      </xdr:spPr>
    </xdr:pic>
  </etc:cellImage>
  <etc:cellImage>
    <xdr:pic>
      <xdr:nvPicPr>
        <xdr:cNvPr id="58" name="ID_37F39FFFD78140ADB247AF90644F7720" descr="post_object_image_1827638201"/>
        <xdr:cNvPicPr/>
      </xdr:nvPicPr>
      <xdr:blipFill>
        <a:blip r:embed="rId40"/>
        <a:stretch>
          <a:fillRect/>
        </a:stretch>
      </xdr:blipFill>
      <xdr:spPr>
        <a:xfrm>
          <a:off x="0" y="0"/>
          <a:ext cx="7334250" cy="2143125"/>
        </a:xfrm>
        <a:prstGeom prst="rect">
          <a:avLst/>
        </a:prstGeom>
      </xdr:spPr>
    </xdr:pic>
  </etc:cellImage>
  <etc:cellImage>
    <xdr:pic>
      <xdr:nvPicPr>
        <xdr:cNvPr id="59" name="ID_7332DDD812B84E2EBB8107645D8240F1" descr="post_object_image_502799549"/>
        <xdr:cNvPicPr/>
      </xdr:nvPicPr>
      <xdr:blipFill>
        <a:blip r:embed="rId41"/>
        <a:stretch>
          <a:fillRect/>
        </a:stretch>
      </xdr:blipFill>
      <xdr:spPr>
        <a:xfrm>
          <a:off x="0" y="0"/>
          <a:ext cx="8267700" cy="3867150"/>
        </a:xfrm>
        <a:prstGeom prst="rect">
          <a:avLst/>
        </a:prstGeom>
      </xdr:spPr>
    </xdr:pic>
  </etc:cellImage>
  <etc:cellImage>
    <xdr:pic>
      <xdr:nvPicPr>
        <xdr:cNvPr id="61" name="ID_70D05FE3760D48269DD649B8238D4255" descr="core_image_url__exec_download_3498656985"/>
        <xdr:cNvPicPr/>
      </xdr:nvPicPr>
      <xdr:blipFill>
        <a:blip r:embed="rId42"/>
        <a:stretch>
          <a:fillRect/>
        </a:stretch>
      </xdr:blipFill>
      <xdr:spPr>
        <a:xfrm>
          <a:off x="0" y="0"/>
          <a:ext cx="9601200" cy="5457825"/>
        </a:xfrm>
        <a:prstGeom prst="rect">
          <a:avLst/>
        </a:prstGeom>
      </xdr:spPr>
    </xdr:pic>
  </etc:cellImage>
  <etc:cellImage>
    <xdr:pic>
      <xdr:nvPicPr>
        <xdr:cNvPr id="62" name="ID_109D94B9D863460B9E9C0175C41CF732" descr="core_image_url__exec_download_2026671931"/>
        <xdr:cNvPicPr/>
      </xdr:nvPicPr>
      <xdr:blipFill>
        <a:blip r:embed="rId43"/>
        <a:stretch>
          <a:fillRect/>
        </a:stretch>
      </xdr:blipFill>
      <xdr:spPr>
        <a:xfrm>
          <a:off x="0" y="0"/>
          <a:ext cx="7781925" cy="5086350"/>
        </a:xfrm>
        <a:prstGeom prst="rect">
          <a:avLst/>
        </a:prstGeom>
      </xdr:spPr>
    </xdr:pic>
  </etc:cellImage>
</etc:cellImages>
</file>

<file path=xl/sharedStrings.xml><?xml version="1.0" encoding="utf-8"?>
<sst xmlns="http://schemas.openxmlformats.org/spreadsheetml/2006/main" count="1944" uniqueCount="981">
  <si>
    <t>向下滑动以获取更多机制信息                                                                                          向下滑动以获取更多机制信息                                                                向下滑动以获取更多机制信息</t>
  </si>
  <si>
    <t>圣物武器信息</t>
  </si>
  <si>
    <t>特战兵近战</t>
  </si>
  <si>
    <t>武器版本</t>
  </si>
  <si>
    <t>基础伤害</t>
  </si>
  <si>
    <t>打击数修正/连招延迟</t>
  </si>
  <si>
    <t>打击数修正</t>
  </si>
  <si>
    <t>格挡动力剑</t>
  </si>
  <si>
    <r>
      <rPr>
        <sz val="10"/>
        <color rgb="FF767171"/>
        <rFont val="微软雅黑"/>
        <charset val="134"/>
      </rPr>
      <t xml:space="preserve">（+100%）     </t>
    </r>
    <r>
      <rPr>
        <sz val="11"/>
        <color rgb="FF000000"/>
        <rFont val="微软雅黑"/>
        <charset val="134"/>
      </rPr>
      <t>21</t>
    </r>
  </si>
  <si>
    <t>+0/+0.066s</t>
  </si>
  <si>
    <t>格挡链锯剑</t>
  </si>
  <si>
    <r>
      <rPr>
        <sz val="10"/>
        <color rgb="FF767171"/>
        <rFont val="微软雅黑"/>
        <charset val="134"/>
      </rPr>
      <t>（+110%）</t>
    </r>
    <r>
      <rPr>
        <sz val="11"/>
        <color rgb="FF000000"/>
        <rFont val="微软雅黑"/>
        <charset val="134"/>
      </rPr>
      <t>19.95</t>
    </r>
  </si>
  <si>
    <t>格挡动力拳</t>
  </si>
  <si>
    <r>
      <rPr>
        <sz val="10"/>
        <color rgb="FF767171"/>
        <rFont val="微软雅黑"/>
        <charset val="134"/>
      </rPr>
      <t>（+110%）</t>
    </r>
    <r>
      <rPr>
        <sz val="11"/>
        <color rgb="FF767171"/>
        <rFont val="微软雅黑"/>
        <charset val="134"/>
      </rPr>
      <t xml:space="preserve">                                  </t>
    </r>
    <r>
      <rPr>
        <sz val="11"/>
        <color rgb="FF000000"/>
        <rFont val="微软雅黑"/>
        <charset val="134"/>
      </rPr>
      <t>25.2</t>
    </r>
  </si>
  <si>
    <t>+0/+0.132s</t>
  </si>
  <si>
    <t>格挡雷霆锤</t>
  </si>
  <si>
    <r>
      <rPr>
        <sz val="10"/>
        <color rgb="FF767171"/>
        <rFont val="微软雅黑"/>
        <charset val="134"/>
      </rPr>
      <t xml:space="preserve">(+100%)           </t>
    </r>
    <r>
      <rPr>
        <sz val="11"/>
        <color rgb="FF000000"/>
        <rFont val="微软雅黑"/>
        <charset val="134"/>
      </rPr>
      <t>28</t>
    </r>
  </si>
  <si>
    <t>+0/+0.099s</t>
  </si>
  <si>
    <t>格挡匕首</t>
  </si>
  <si>
    <r>
      <rPr>
        <sz val="10"/>
        <color rgb="FF767171"/>
        <rFont val="微软雅黑"/>
        <charset val="134"/>
      </rPr>
      <t xml:space="preserve">(+110%)               </t>
    </r>
    <r>
      <rPr>
        <sz val="11"/>
        <color rgb="FF000000"/>
        <rFont val="微软雅黑"/>
        <charset val="134"/>
      </rPr>
      <t xml:space="preserve">    16.8</t>
    </r>
  </si>
  <si>
    <t>+0/+0.033s</t>
  </si>
  <si>
    <t>赤手空拳(均衡)</t>
  </si>
  <si>
    <t>+0</t>
  </si>
  <si>
    <t>格挡动力斧</t>
  </si>
  <si>
    <r>
      <rPr>
        <sz val="10"/>
        <color rgb="FF767171"/>
        <rFont val="微软雅黑"/>
        <charset val="134"/>
      </rPr>
      <t xml:space="preserve">（+100%）                   </t>
    </r>
    <r>
      <rPr>
        <sz val="11"/>
        <color rgb="FF000000"/>
        <rFont val="微软雅黑"/>
        <charset val="134"/>
      </rPr>
      <t>22</t>
    </r>
  </si>
  <si>
    <t>格挡欧姆尼赛亚战斧</t>
  </si>
  <si>
    <r>
      <rPr>
        <sz val="10"/>
        <color rgb="FF767171"/>
        <rFont val="微软雅黑"/>
        <charset val="134"/>
      </rPr>
      <t>（+110%）</t>
    </r>
    <r>
      <rPr>
        <sz val="10"/>
        <color rgb="FF767171"/>
        <rFont val="微软雅黑"/>
        <charset val="134"/>
      </rPr>
      <t xml:space="preserve">                   </t>
    </r>
    <r>
      <rPr>
        <sz val="11"/>
        <color rgb="FF000000"/>
        <rFont val="微软雅黑"/>
        <charset val="134"/>
      </rPr>
      <t>29.4</t>
    </r>
  </si>
  <si>
    <t>均衡动力剑(帝皇)</t>
  </si>
  <si>
    <r>
      <rPr>
        <sz val="10"/>
        <color rgb="FF767171"/>
        <rFont val="微软雅黑"/>
        <charset val="134"/>
      </rPr>
      <t>（+110%）</t>
    </r>
    <r>
      <rPr>
        <sz val="10"/>
        <color rgb="FF767171"/>
        <rFont val="微软雅黑"/>
        <charset val="134"/>
      </rPr>
      <t xml:space="preserve">   </t>
    </r>
    <r>
      <rPr>
        <sz val="11"/>
        <color rgb="FF000000"/>
        <rFont val="微软雅黑"/>
        <charset val="134"/>
      </rPr>
      <t>22.05</t>
    </r>
  </si>
  <si>
    <t>+4/+0s</t>
  </si>
  <si>
    <t>均衡链锯剑</t>
  </si>
  <si>
    <r>
      <rPr>
        <sz val="10"/>
        <color rgb="FF767171"/>
        <rFont val="微软雅黑"/>
        <charset val="134"/>
      </rPr>
      <t>（+120%）</t>
    </r>
    <r>
      <rPr>
        <sz val="10"/>
        <color rgb="FF767171"/>
        <rFont val="微软雅黑"/>
        <charset val="134"/>
      </rPr>
      <t xml:space="preserve">  </t>
    </r>
    <r>
      <rPr>
        <sz val="11"/>
        <color rgb="FF000000"/>
        <rFont val="微软雅黑"/>
        <charset val="134"/>
      </rPr>
      <t>20.9</t>
    </r>
  </si>
  <si>
    <t>+3/-0.066s</t>
  </si>
  <si>
    <t>均衡动力拳</t>
  </si>
  <si>
    <r>
      <rPr>
        <sz val="10"/>
        <color rgb="FF767171"/>
        <rFont val="微软雅黑"/>
        <charset val="134"/>
      </rPr>
      <t>（+120%）</t>
    </r>
    <r>
      <rPr>
        <sz val="11"/>
        <color rgb="FF767171"/>
        <rFont val="微软雅黑"/>
        <charset val="134"/>
      </rPr>
      <t xml:space="preserve">                                  </t>
    </r>
    <r>
      <rPr>
        <sz val="11"/>
        <color rgb="FF000000"/>
        <rFont val="微软雅黑"/>
        <charset val="134"/>
      </rPr>
      <t>26.4</t>
    </r>
  </si>
  <si>
    <t>+4/-0.066s</t>
  </si>
  <si>
    <t>均衡雷霆锤</t>
  </si>
  <si>
    <r>
      <rPr>
        <sz val="10"/>
        <color rgb="FF767171"/>
        <rFont val="微软雅黑"/>
        <charset val="134"/>
      </rPr>
      <t>(+110%)</t>
    </r>
    <r>
      <rPr>
        <sz val="10"/>
        <color rgb="FF767171"/>
        <rFont val="微软雅黑"/>
        <charset val="134"/>
      </rPr>
      <t xml:space="preserve">           </t>
    </r>
    <r>
      <rPr>
        <sz val="11"/>
        <color rgb="FF000000"/>
        <rFont val="微软雅黑"/>
        <charset val="134"/>
      </rPr>
      <t>29.4</t>
    </r>
  </si>
  <si>
    <t>+3/-0.099s</t>
  </si>
  <si>
    <t>均衡匕首</t>
  </si>
  <si>
    <r>
      <rPr>
        <sz val="10"/>
        <color rgb="FF767171"/>
        <rFont val="微软雅黑"/>
        <charset val="134"/>
      </rPr>
      <t xml:space="preserve">(+110%)                      </t>
    </r>
    <r>
      <rPr>
        <sz val="11"/>
        <color rgb="FF000000"/>
        <rFont val="微软雅黑"/>
        <charset val="134"/>
      </rPr>
      <t xml:space="preserve">    16.8</t>
    </r>
  </si>
  <si>
    <t>+2/-0.066s</t>
  </si>
  <si>
    <t>均衡动力斧</t>
  </si>
  <si>
    <r>
      <rPr>
        <sz val="10"/>
        <color rgb="FF767171"/>
        <rFont val="微软雅黑"/>
        <charset val="134"/>
      </rPr>
      <t>（+110%）</t>
    </r>
    <r>
      <rPr>
        <sz val="10"/>
        <color rgb="FF767171"/>
        <rFont val="微软雅黑"/>
        <charset val="134"/>
      </rPr>
      <t xml:space="preserve">                </t>
    </r>
    <r>
      <rPr>
        <sz val="11"/>
        <color rgb="FF000000"/>
        <rFont val="微软雅黑"/>
        <charset val="134"/>
      </rPr>
      <t>23.1</t>
    </r>
  </si>
  <si>
    <t>均衡欧姆尼赛亚战斧</t>
  </si>
  <si>
    <r>
      <rPr>
        <sz val="10"/>
        <color rgb="FF767171"/>
        <rFont val="微软雅黑"/>
        <charset val="134"/>
      </rPr>
      <t>（+120%）</t>
    </r>
    <r>
      <rPr>
        <sz val="10"/>
        <color rgb="FF767171"/>
        <rFont val="微软雅黑"/>
        <charset val="134"/>
      </rPr>
      <t xml:space="preserve">                </t>
    </r>
    <r>
      <rPr>
        <sz val="11"/>
        <color rgb="FF000000"/>
        <rFont val="微软雅黑"/>
        <charset val="134"/>
      </rPr>
      <t>30.8</t>
    </r>
  </si>
  <si>
    <t>+4/-0.099s</t>
  </si>
  <si>
    <t>均衡动力剑(典卫)</t>
  </si>
  <si>
    <r>
      <rPr>
        <sz val="10"/>
        <color rgb="FF767171"/>
        <rFont val="微软雅黑"/>
        <charset val="134"/>
      </rPr>
      <t>（+95%）</t>
    </r>
    <r>
      <rPr>
        <sz val="10"/>
        <color rgb="FF767171"/>
        <rFont val="微软雅黑"/>
        <charset val="134"/>
      </rPr>
      <t xml:space="preserve">   </t>
    </r>
    <r>
      <rPr>
        <sz val="11"/>
        <color rgb="FF000000"/>
        <rFont val="微软雅黑"/>
        <charset val="134"/>
      </rPr>
      <t>20.475</t>
    </r>
  </si>
  <si>
    <t>回击链锯剑</t>
  </si>
  <si>
    <r>
      <rPr>
        <sz val="10"/>
        <color rgb="FF767171"/>
        <rFont val="微软雅黑"/>
        <charset val="134"/>
      </rPr>
      <t xml:space="preserve">（+60%）  </t>
    </r>
    <r>
      <rPr>
        <sz val="11"/>
        <color rgb="FF000000"/>
        <rFont val="微软雅黑"/>
        <charset val="134"/>
      </rPr>
      <t>15.20</t>
    </r>
  </si>
  <si>
    <t>-2/-0.132s</t>
  </si>
  <si>
    <t>回击动力拳</t>
  </si>
  <si>
    <r>
      <rPr>
        <sz val="10"/>
        <color rgb="FF767171"/>
        <rFont val="微软雅黑"/>
        <charset val="134"/>
      </rPr>
      <t>（+70%）</t>
    </r>
    <r>
      <rPr>
        <sz val="11"/>
        <color rgb="FF767171"/>
        <rFont val="微软雅黑"/>
        <charset val="134"/>
      </rPr>
      <t xml:space="preserve">                                          </t>
    </r>
    <r>
      <rPr>
        <sz val="11"/>
        <color rgb="FF000000"/>
        <rFont val="微软雅黑"/>
        <charset val="134"/>
      </rPr>
      <t>20.4</t>
    </r>
  </si>
  <si>
    <t>-4/-0.132s</t>
  </si>
  <si>
    <t>回击雷霆锤</t>
  </si>
  <si>
    <r>
      <rPr>
        <sz val="10"/>
        <color rgb="FF767171"/>
        <rFont val="微软雅黑"/>
        <charset val="134"/>
      </rPr>
      <t xml:space="preserve">(+60%)       </t>
    </r>
    <r>
      <rPr>
        <sz val="11"/>
        <color rgb="FF000000"/>
        <rFont val="微软雅黑"/>
        <charset val="134"/>
      </rPr>
      <t xml:space="preserve">    22.4</t>
    </r>
  </si>
  <si>
    <t>-3/-0.132s</t>
  </si>
  <si>
    <t>回击匕首</t>
  </si>
  <si>
    <r>
      <rPr>
        <sz val="10"/>
        <color rgb="FF767171"/>
        <rFont val="微软雅黑"/>
        <charset val="134"/>
      </rPr>
      <t xml:space="preserve">(+60%)       </t>
    </r>
    <r>
      <rPr>
        <sz val="11"/>
        <color rgb="FF000000"/>
        <rFont val="微软雅黑"/>
        <charset val="134"/>
      </rPr>
      <t xml:space="preserve">                       12.8</t>
    </r>
  </si>
  <si>
    <t>-2/-0.099s</t>
  </si>
  <si>
    <t>回击动力斧</t>
  </si>
  <si>
    <r>
      <rPr>
        <sz val="10"/>
        <color rgb="FF767171"/>
        <rFont val="微软雅黑"/>
        <charset val="134"/>
      </rPr>
      <t xml:space="preserve">（+60%）                                </t>
    </r>
    <r>
      <rPr>
        <sz val="11"/>
        <color rgb="FF000000"/>
        <rFont val="微软雅黑"/>
        <charset val="134"/>
      </rPr>
      <t>17.6</t>
    </r>
  </si>
  <si>
    <t>回击欧姆尼赛亚战斧</t>
  </si>
  <si>
    <r>
      <rPr>
        <sz val="10"/>
        <color rgb="FF767171"/>
        <rFont val="微软雅黑"/>
        <charset val="134"/>
      </rPr>
      <t>（+70%）</t>
    </r>
    <r>
      <rPr>
        <sz val="10"/>
        <color rgb="FF767171"/>
        <rFont val="微软雅黑"/>
        <charset val="134"/>
      </rPr>
      <t xml:space="preserve">                                </t>
    </r>
    <r>
      <rPr>
        <sz val="11"/>
        <color rgb="FF000000"/>
        <rFont val="微软雅黑"/>
        <charset val="134"/>
      </rPr>
      <t>23.8</t>
    </r>
  </si>
  <si>
    <t>-1/-0.132s</t>
  </si>
  <si>
    <t>回击动力剑</t>
  </si>
  <si>
    <r>
      <rPr>
        <sz val="10"/>
        <color rgb="FF767171"/>
        <rFont val="微软雅黑"/>
        <charset val="134"/>
      </rPr>
      <t xml:space="preserve">（+60%）  </t>
    </r>
    <r>
      <rPr>
        <sz val="11"/>
        <color rgb="FF000000"/>
        <rFont val="微软雅黑"/>
        <charset val="134"/>
      </rPr>
      <t>16.80</t>
    </r>
  </si>
  <si>
    <t>英雄链锯剑(均衡)</t>
  </si>
  <si>
    <r>
      <rPr>
        <sz val="10"/>
        <color rgb="FF767171"/>
        <rFont val="微软雅黑"/>
        <charset val="134"/>
      </rPr>
      <t>（+140%）</t>
    </r>
    <r>
      <rPr>
        <sz val="10"/>
        <color rgb="FF767171"/>
        <rFont val="微软雅黑"/>
        <charset val="134"/>
      </rPr>
      <t xml:space="preserve">  </t>
    </r>
    <r>
      <rPr>
        <sz val="11"/>
        <color rgb="FF000000"/>
        <rFont val="微软雅黑"/>
        <charset val="134"/>
      </rPr>
      <t>22.8</t>
    </r>
  </si>
  <si>
    <t>+2/+0.033s</t>
  </si>
  <si>
    <t>英雄动力拳</t>
  </si>
  <si>
    <r>
      <rPr>
        <sz val="10"/>
        <color rgb="FF767171"/>
        <rFont val="微软雅黑"/>
        <charset val="134"/>
      </rPr>
      <t>（+90%）</t>
    </r>
    <r>
      <rPr>
        <sz val="11"/>
        <color rgb="FF767171"/>
        <rFont val="微软雅黑"/>
        <charset val="134"/>
      </rPr>
      <t xml:space="preserve">                                         </t>
    </r>
    <r>
      <rPr>
        <sz val="11"/>
        <color rgb="FF000000"/>
        <rFont val="微软雅黑"/>
        <charset val="134"/>
      </rPr>
      <t>22.8</t>
    </r>
  </si>
  <si>
    <t>-4/-0.066s</t>
  </si>
  <si>
    <t>英雄雷霆锤</t>
  </si>
  <si>
    <t>+0/-0.132s</t>
  </si>
  <si>
    <t>英雄匕首(均衡)</t>
  </si>
  <si>
    <r>
      <rPr>
        <sz val="10"/>
        <color rgb="FF767171"/>
        <rFont val="微软雅黑"/>
        <charset val="134"/>
      </rPr>
      <t xml:space="preserve">(+90%)       </t>
    </r>
    <r>
      <rPr>
        <sz val="11"/>
        <color rgb="FF000000"/>
        <rFont val="微软雅黑"/>
        <charset val="134"/>
      </rPr>
      <t xml:space="preserve">                    15.2</t>
    </r>
  </si>
  <si>
    <t>0/-0.033s</t>
  </si>
  <si>
    <t>英雄动力斧</t>
  </si>
  <si>
    <t>+6/+0s</t>
  </si>
  <si>
    <t>英雄欧姆尼赛亚战斧</t>
  </si>
  <si>
    <r>
      <rPr>
        <sz val="10"/>
        <color rgb="FF767171"/>
        <rFont val="微软雅黑"/>
        <charset val="134"/>
      </rPr>
      <t xml:space="preserve">(+70%)       </t>
    </r>
    <r>
      <rPr>
        <sz val="11"/>
        <color rgb="FF000000"/>
        <rFont val="微软雅黑"/>
        <charset val="134"/>
      </rPr>
      <t xml:space="preserve">                 23.8</t>
    </r>
  </si>
  <si>
    <t>-2/-0.165s</t>
  </si>
  <si>
    <t>英雄动力剑</t>
  </si>
  <si>
    <t>+6/+0.066s</t>
  </si>
  <si>
    <t>英雄链锯剑(格挡)</t>
  </si>
  <si>
    <r>
      <rPr>
        <sz val="10"/>
        <color rgb="FF767171"/>
        <rFont val="微软雅黑"/>
        <charset val="134"/>
      </rPr>
      <t>（+55%）</t>
    </r>
    <r>
      <rPr>
        <sz val="10"/>
        <color rgb="FF767171"/>
        <rFont val="微软雅黑"/>
        <charset val="134"/>
      </rPr>
      <t xml:space="preserve">  </t>
    </r>
    <r>
      <rPr>
        <sz val="11"/>
        <color rgb="FF000000"/>
        <rFont val="微软雅黑"/>
        <charset val="134"/>
      </rPr>
      <t>14.725</t>
    </r>
  </si>
  <si>
    <t>+0/-0.099s</t>
  </si>
  <si>
    <t>英雄匕首(回击)</t>
  </si>
  <si>
    <r>
      <rPr>
        <sz val="10"/>
        <color rgb="FF767171"/>
        <rFont val="微软雅黑"/>
        <charset val="134"/>
      </rPr>
      <t xml:space="preserve">(+120%)       </t>
    </r>
    <r>
      <rPr>
        <sz val="11"/>
        <color rgb="FF000000"/>
        <rFont val="微软雅黑"/>
        <charset val="134"/>
      </rPr>
      <t xml:space="preserve">                    17.6</t>
    </r>
  </si>
  <si>
    <t>-2/+0.099s</t>
  </si>
  <si>
    <t>白板伤害:10.5</t>
  </si>
  <si>
    <t>白板伤害:9.5</t>
  </si>
  <si>
    <t>白板伤害:12</t>
  </si>
  <si>
    <t>白板伤害:14</t>
  </si>
  <si>
    <t>白板伤害:8</t>
  </si>
  <si>
    <t>白板伤害:11</t>
  </si>
  <si>
    <t>招式属性信息</t>
  </si>
  <si>
    <t>招式名称</t>
  </si>
  <si>
    <t>倍率</t>
  </si>
  <si>
    <t>最大打击数</t>
  </si>
  <si>
    <t>快速风格轻击 1</t>
  </si>
  <si>
    <t>×1.0</t>
  </si>
  <si>
    <t>轻击 1</t>
  </si>
  <si>
    <t>轻击</t>
  </si>
  <si>
    <t>6</t>
  </si>
  <si>
    <t>快速风格轻击 2</t>
  </si>
  <si>
    <t>×1.1</t>
  </si>
  <si>
    <r>
      <rPr>
        <b/>
        <sz val="11"/>
        <color rgb="FF000000"/>
        <rFont val="微软雅黑"/>
        <charset val="134"/>
      </rPr>
      <t>轻击 2/</t>
    </r>
    <r>
      <rPr>
        <b/>
        <sz val="11"/>
        <color rgb="FF70AD47"/>
        <rFont val="微软雅黑"/>
        <charset val="134"/>
      </rPr>
      <t>蓄力取消</t>
    </r>
  </si>
  <si>
    <t>×1.3</t>
  </si>
  <si>
    <t>轻击 2</t>
  </si>
  <si>
    <t>×1.2</t>
  </si>
  <si>
    <t>蓄力踩踏</t>
  </si>
  <si>
    <r>
      <rPr>
        <sz val="11"/>
        <color theme="1"/>
        <rFont val="微软雅黑"/>
        <charset val="134"/>
      </rPr>
      <t>×1.5-</t>
    </r>
    <r>
      <rPr>
        <sz val="11"/>
        <color rgb="FF0070C0"/>
        <rFont val="微软雅黑"/>
        <charset val="134"/>
      </rPr>
      <t>3</t>
    </r>
  </si>
  <si>
    <t>×1.5</t>
  </si>
  <si>
    <t>快速风格轻击 3 - 5</t>
  </si>
  <si>
    <t>轻击 3 - 5</t>
  </si>
  <si>
    <t>轻击 3</t>
  </si>
  <si>
    <t>撼地者</t>
  </si>
  <si>
    <t>×2.0</t>
  </si>
  <si>
    <t>强力风格轻击 1</t>
  </si>
  <si>
    <t>快击</t>
  </si>
  <si>
    <t>轻击 4</t>
  </si>
  <si>
    <t>×1.4</t>
  </si>
  <si>
    <t>震地猛击</t>
  </si>
  <si>
    <t>×3.0</t>
  </si>
  <si>
    <t>枪托猛击</t>
  </si>
  <si>
    <t>欧姆尼赛亚猛冲</t>
  </si>
  <si>
    <t>×0.1</t>
  </si>
  <si>
    <t>50</t>
  </si>
  <si>
    <t>强力风格轻击 2</t>
  </si>
  <si>
    <t>正蹬</t>
  </si>
  <si>
    <t>刺拳</t>
  </si>
  <si>
    <r>
      <rPr>
        <sz val="11"/>
        <color theme="1"/>
        <rFont val="微软雅黑"/>
        <charset val="134"/>
      </rPr>
      <t>×2-</t>
    </r>
    <r>
      <rPr>
        <sz val="11"/>
        <color rgb="FF0070C0"/>
        <rFont val="微软雅黑"/>
        <charset val="134"/>
      </rPr>
      <t>5.5</t>
    </r>
    <r>
      <rPr>
        <sz val="11"/>
        <color theme="1"/>
        <rFont val="微软雅黑"/>
        <charset val="134"/>
      </rPr>
      <t>-</t>
    </r>
    <r>
      <rPr>
        <sz val="11"/>
        <color rgb="FFFF0000"/>
        <rFont val="微软雅黑"/>
        <charset val="134"/>
      </rPr>
      <t>9</t>
    </r>
  </si>
  <si>
    <t>余震</t>
  </si>
  <si>
    <r>
      <rPr>
        <sz val="11"/>
        <color theme="1"/>
        <rFont val="微软雅黑"/>
        <charset val="134"/>
      </rPr>
      <t>×1-</t>
    </r>
    <r>
      <rPr>
        <sz val="11"/>
        <color rgb="FF00B0F0"/>
        <rFont val="微软雅黑"/>
        <charset val="134"/>
      </rPr>
      <t>2.5</t>
    </r>
    <r>
      <rPr>
        <sz val="11"/>
        <color theme="1"/>
        <rFont val="微软雅黑"/>
        <charset val="134"/>
      </rPr>
      <t>-</t>
    </r>
    <r>
      <rPr>
        <sz val="11"/>
        <color rgb="FFFF0000"/>
        <rFont val="微软雅黑"/>
        <charset val="134"/>
      </rPr>
      <t>4</t>
    </r>
  </si>
  <si>
    <t>重挥</t>
  </si>
  <si>
    <t>坠落攻击</t>
  </si>
  <si>
    <t>当头打击</t>
  </si>
  <si>
    <t>横扫旋涡</t>
  </si>
  <si>
    <t>强力风格轻击 3 - 4</t>
  </si>
  <si>
    <t>肩撞</t>
  </si>
  <si>
    <t>×2.6</t>
  </si>
  <si>
    <t>挂锤</t>
  </si>
  <si>
    <t>锤柄痛击</t>
  </si>
  <si>
    <t>×0.5</t>
  </si>
  <si>
    <t>右碎颅</t>
  </si>
  <si>
    <t>撤步还击（天赋）</t>
  </si>
  <si>
    <t>能量涌泄</t>
  </si>
  <si>
    <r>
      <rPr>
        <sz val="11"/>
        <color rgb="FF000000"/>
        <rFont val="微软雅黑"/>
        <charset val="134"/>
      </rPr>
      <t>×2-</t>
    </r>
    <r>
      <rPr>
        <sz val="11"/>
        <color rgb="FF417FF9"/>
        <rFont val="微软雅黑"/>
        <charset val="134"/>
      </rPr>
      <t>4</t>
    </r>
  </si>
  <si>
    <t>15</t>
  </si>
  <si>
    <t>强斩</t>
  </si>
  <si>
    <t>×2.5</t>
  </si>
  <si>
    <t>踩踏</t>
  </si>
  <si>
    <t>锤钩</t>
  </si>
  <si>
    <r>
      <rPr>
        <sz val="11"/>
        <color theme="1"/>
        <rFont val="微软雅黑"/>
        <charset val="134"/>
      </rPr>
      <t>×2.5-</t>
    </r>
    <r>
      <rPr>
        <sz val="11"/>
        <color rgb="FF0070C0"/>
        <rFont val="微软雅黑"/>
        <charset val="134"/>
      </rPr>
      <t>6.875</t>
    </r>
    <r>
      <rPr>
        <sz val="11"/>
        <color theme="1"/>
        <rFont val="微软雅黑"/>
        <charset val="134"/>
      </rPr>
      <t>-</t>
    </r>
    <r>
      <rPr>
        <sz val="11"/>
        <color rgb="FFFF0000"/>
        <rFont val="微软雅黑"/>
        <charset val="134"/>
      </rPr>
      <t>11.25</t>
    </r>
  </si>
  <si>
    <t>左碎颅</t>
  </si>
  <si>
    <t>连锁回旋斩</t>
  </si>
  <si>
    <t>×0.75</t>
  </si>
  <si>
    <r>
      <rPr>
        <b/>
        <sz val="11"/>
        <color rgb="FF70AD47"/>
        <rFont val="微软雅黑"/>
        <charset val="134"/>
      </rPr>
      <t>(猛冲重击)</t>
    </r>
    <r>
      <rPr>
        <b/>
        <sz val="11"/>
        <color rgb="FF000000"/>
        <rFont val="微软雅黑"/>
        <charset val="134"/>
      </rPr>
      <t>穿刺打击</t>
    </r>
  </si>
  <si>
    <t>4</t>
  </si>
  <si>
    <t>能量涡旋</t>
  </si>
  <si>
    <t>×4.0</t>
  </si>
  <si>
    <t>马力全开</t>
  </si>
  <si>
    <r>
      <rPr>
        <sz val="11"/>
        <color theme="1"/>
        <rFont val="微软雅黑"/>
        <charset val="134"/>
      </rPr>
      <t>×2-</t>
    </r>
    <r>
      <rPr>
        <sz val="11"/>
        <color rgb="FF00B0F0"/>
        <rFont val="微软雅黑"/>
        <charset val="134"/>
      </rPr>
      <t>6</t>
    </r>
    <r>
      <rPr>
        <sz val="11"/>
        <color theme="1"/>
        <rFont val="微软雅黑"/>
        <charset val="134"/>
      </rPr>
      <t>-</t>
    </r>
    <r>
      <rPr>
        <sz val="11"/>
        <color rgb="FFFF0000"/>
        <rFont val="微软雅黑"/>
        <charset val="134"/>
      </rPr>
      <t>10</t>
    </r>
  </si>
  <si>
    <t>挂锤2</t>
  </si>
  <si>
    <t>猛冲锤柄痛击（突击）</t>
  </si>
  <si>
    <t>旋风斩</t>
  </si>
  <si>
    <t>强力撤步</t>
  </si>
  <si>
    <r>
      <rPr>
        <b/>
        <sz val="11"/>
        <color rgb="FF70AD47"/>
        <rFont val="微软雅黑"/>
        <charset val="134"/>
      </rPr>
      <t>(猛冲重击)</t>
    </r>
    <r>
      <rPr>
        <b/>
        <sz val="11"/>
        <color rgb="FF000000"/>
        <rFont val="微软雅黑"/>
        <charset val="134"/>
      </rPr>
      <t>穿刺打击1蓄</t>
    </r>
  </si>
  <si>
    <t>空中突进/回旋斩</t>
  </si>
  <si>
    <t>回旋斩</t>
  </si>
  <si>
    <t>刺拳2</t>
  </si>
  <si>
    <r>
      <rPr>
        <sz val="11"/>
        <color theme="1"/>
        <rFont val="微软雅黑"/>
        <charset val="134"/>
      </rPr>
      <t>×3-</t>
    </r>
    <r>
      <rPr>
        <sz val="11"/>
        <color rgb="FF0070C0"/>
        <rFont val="微软雅黑"/>
        <charset val="134"/>
      </rPr>
      <t>8.25</t>
    </r>
    <r>
      <rPr>
        <sz val="11"/>
        <color theme="1"/>
        <rFont val="微软雅黑"/>
        <charset val="134"/>
      </rPr>
      <t>-</t>
    </r>
    <r>
      <rPr>
        <sz val="11"/>
        <color rgb="FFFF0000"/>
        <rFont val="微软雅黑"/>
        <charset val="134"/>
      </rPr>
      <t>13.5</t>
    </r>
  </si>
  <si>
    <t>震地重击（突击）</t>
  </si>
  <si>
    <t>×4.4</t>
  </si>
  <si>
    <t>远刺</t>
  </si>
  <si>
    <r>
      <rPr>
        <b/>
        <sz val="11"/>
        <color rgb="FF70AD47"/>
        <rFont val="微软雅黑"/>
        <charset val="134"/>
      </rPr>
      <t>(猛冲重击)</t>
    </r>
    <r>
      <rPr>
        <b/>
        <sz val="11"/>
        <color rgb="FF000000"/>
        <rFont val="微软雅黑"/>
        <charset val="134"/>
      </rPr>
      <t>穿刺打击2蓄</t>
    </r>
  </si>
  <si>
    <t>×2.25</t>
  </si>
  <si>
    <t>震地(天赋)</t>
  </si>
  <si>
    <t>英雄锤产生的电击区域持续5秒</t>
  </si>
  <si>
    <t>肩撞（天赋）</t>
  </si>
  <si>
    <t>×5.55</t>
  </si>
  <si>
    <r>
      <rPr>
        <b/>
        <sz val="11"/>
        <color rgb="FF70AD47"/>
        <rFont val="微软雅黑"/>
        <charset val="134"/>
      </rPr>
      <t>(猛冲重击)</t>
    </r>
    <r>
      <rPr>
        <b/>
        <sz val="11"/>
        <color rgb="FF000000"/>
        <rFont val="微软雅黑"/>
        <charset val="134"/>
      </rPr>
      <t>穿刺打击3蓄</t>
    </r>
  </si>
  <si>
    <t>猛冲空中突进/回旋斩            （突击）</t>
  </si>
  <si>
    <t>猛冲回旋斩（突击）</t>
  </si>
  <si>
    <t>炮拳</t>
  </si>
  <si>
    <t>暗刺</t>
  </si>
  <si>
    <r>
      <rPr>
        <sz val="11"/>
        <color theme="1"/>
        <rFont val="微软雅黑"/>
        <charset val="134"/>
      </rPr>
      <t>×2-</t>
    </r>
    <r>
      <rPr>
        <sz val="11"/>
        <color rgb="FF0070C0"/>
        <rFont val="微软雅黑"/>
        <charset val="134"/>
      </rPr>
      <t>6</t>
    </r>
    <r>
      <rPr>
        <sz val="11"/>
        <color theme="1"/>
        <rFont val="微软雅黑"/>
        <charset val="134"/>
      </rPr>
      <t>-</t>
    </r>
    <r>
      <rPr>
        <sz val="11"/>
        <color rgb="FFFF0000"/>
        <rFont val="微软雅黑"/>
        <charset val="134"/>
      </rPr>
      <t>10</t>
    </r>
  </si>
  <si>
    <t>猛冲当头打击（突击）</t>
  </si>
  <si>
    <t>10</t>
  </si>
  <si>
    <t>欧姆尼赛亚打击</t>
  </si>
  <si>
    <t>×5.8</t>
  </si>
  <si>
    <t>×6.4</t>
  </si>
  <si>
    <t>盾击（重装）</t>
  </si>
  <si>
    <t>猛冲炮拳（突击）</t>
  </si>
  <si>
    <t>均衡英雄匕首每次完美闪避为你的下次近战攻击发生后的1s内，提供120%近战伤害加成[乘算]最高叠加3层</t>
  </si>
  <si>
    <t>猛冲盾击（重装）</t>
  </si>
  <si>
    <r>
      <rPr>
        <sz val="11"/>
        <color rgb="FF000000"/>
        <rFont val="微软雅黑"/>
        <charset val="134"/>
      </rPr>
      <t>×0.5-</t>
    </r>
    <r>
      <rPr>
        <sz val="11"/>
        <color rgb="FF0070C0"/>
        <rFont val="微软雅黑"/>
        <charset val="134"/>
      </rPr>
      <t>1.8</t>
    </r>
    <r>
      <rPr>
        <sz val="11"/>
        <color rgb="FF000000"/>
        <rFont val="微软雅黑"/>
        <charset val="134"/>
      </rPr>
      <t>-</t>
    </r>
    <r>
      <rPr>
        <sz val="11"/>
        <color rgb="FFFF0000"/>
        <rFont val="微软雅黑"/>
        <charset val="134"/>
      </rPr>
      <t>2.7</t>
    </r>
  </si>
  <si>
    <r>
      <rPr>
        <b/>
        <sz val="14"/>
        <color rgb="FFFF0000"/>
        <rFont val="微软雅黑"/>
        <charset val="134"/>
      </rPr>
      <t>英雄战斧在施展欧姆尼赛亚猛冲时随冲锋时长提高</t>
    </r>
    <r>
      <rPr>
        <b/>
        <sz val="14"/>
        <color rgb="FFFFFFFF"/>
        <rFont val="微软雅黑"/>
        <charset val="134"/>
      </rPr>
      <t>猛冲重击</t>
    </r>
    <r>
      <rPr>
        <b/>
        <sz val="14"/>
        <color rgb="FFFF0000"/>
        <rFont val="微软雅黑"/>
        <charset val="134"/>
      </rPr>
      <t>伤害，进入冲锋动作后开始每0.25秒提高5%伤害</t>
    </r>
  </si>
  <si>
    <r>
      <rPr>
        <sz val="11"/>
        <color rgb="FF000000"/>
        <rFont val="微软雅黑"/>
        <charset val="134"/>
      </rPr>
      <t>×0.5-</t>
    </r>
    <r>
      <rPr>
        <sz val="11"/>
        <color rgb="FF0070C0"/>
        <rFont val="微软雅黑"/>
        <charset val="134"/>
      </rPr>
      <t>1.9</t>
    </r>
    <r>
      <rPr>
        <sz val="11"/>
        <color rgb="FF000000"/>
        <rFont val="微软雅黑"/>
        <charset val="134"/>
      </rPr>
      <t>-</t>
    </r>
    <r>
      <rPr>
        <sz val="11"/>
        <color rgb="FFFF0000"/>
        <rFont val="微软雅黑"/>
        <charset val="134"/>
      </rPr>
      <t>2.85</t>
    </r>
  </si>
  <si>
    <r>
      <rPr>
        <sz val="11"/>
        <color rgb="FF000000"/>
        <rFont val="微软雅黑"/>
        <charset val="134"/>
      </rPr>
      <t>×0.5-</t>
    </r>
    <r>
      <rPr>
        <sz val="11"/>
        <color rgb="FF0070C0"/>
        <rFont val="微软雅黑"/>
        <charset val="134"/>
      </rPr>
      <t>2.1</t>
    </r>
    <r>
      <rPr>
        <sz val="11"/>
        <color rgb="FF000000"/>
        <rFont val="微软雅黑"/>
        <charset val="134"/>
      </rPr>
      <t>-</t>
    </r>
    <r>
      <rPr>
        <sz val="11"/>
        <color rgb="FFFF0000"/>
        <rFont val="微软雅黑"/>
        <charset val="134"/>
      </rPr>
      <t>3.15</t>
    </r>
  </si>
  <si>
    <t>×5.08</t>
  </si>
  <si>
    <t>猛冲盾击途径（重装）</t>
  </si>
  <si>
    <t>×1.39</t>
  </si>
  <si>
    <t>×1.45</t>
  </si>
  <si>
    <t>×1.6</t>
  </si>
  <si>
    <t>回击英雄匕首在成功招架敌人的攻击时，对被招架敌人施加（最高难度下）36点技能伤害; 招架窗口减少变为0.33s, 后置0.33s变为普通格挡窗口</t>
  </si>
  <si>
    <t>招式拆解操作展示：https://www.bilibili.com/video/BV1RB6CB2EDE</t>
  </si>
  <si>
    <t>英雄剑强化强斩</t>
  </si>
  <si>
    <t>英雄锯(均衡)增加15%重击伤害[乘算]</t>
  </si>
  <si>
    <r>
      <rPr>
        <sz val="11"/>
        <color rgb="FF000000"/>
        <rFont val="微软雅黑"/>
        <charset val="134"/>
      </rPr>
      <t>×0.5-</t>
    </r>
    <r>
      <rPr>
        <sz val="11"/>
        <color rgb="FF0070C0"/>
        <rFont val="微软雅黑"/>
        <charset val="134"/>
      </rPr>
      <t>1.65</t>
    </r>
    <r>
      <rPr>
        <sz val="11"/>
        <color rgb="FF000000"/>
        <rFont val="微软雅黑"/>
        <charset val="134"/>
      </rPr>
      <t>-</t>
    </r>
    <r>
      <rPr>
        <sz val="11"/>
        <color rgb="FFFF0000"/>
        <rFont val="微软雅黑"/>
        <charset val="134"/>
      </rPr>
      <t>2.475</t>
    </r>
  </si>
  <si>
    <r>
      <rPr>
        <b/>
        <sz val="14"/>
        <color rgb="FFFF0000"/>
        <rFont val="微软雅黑"/>
        <charset val="134"/>
      </rPr>
      <t>武器特性的"风格变换"只是单纯换一套</t>
    </r>
    <r>
      <rPr>
        <b/>
        <sz val="14"/>
        <color rgb="FFFFFFFF"/>
        <rFont val="微软雅黑"/>
        <charset val="134"/>
      </rPr>
      <t>轻击</t>
    </r>
    <r>
      <rPr>
        <b/>
        <sz val="14"/>
        <color rgb="FFFF0000"/>
        <rFont val="微软雅黑"/>
        <charset val="134"/>
      </rPr>
      <t>招式，不影响其他招式</t>
    </r>
  </si>
  <si>
    <r>
      <rPr>
        <b/>
        <sz val="16"/>
        <color rgb="FFFF0000"/>
        <rFont val="微软雅黑"/>
        <charset val="134"/>
      </rPr>
      <t>英雄锯(格挡)的肾上腺素效果变更为：叠层上限+1；</t>
    </r>
    <r>
      <rPr>
        <b/>
        <sz val="16"/>
        <color rgb="FFFFFFFF"/>
        <rFont val="微软雅黑"/>
        <charset val="134"/>
      </rPr>
      <t>获得第二层时，为自身施加近战伤害降低20%的效果[乘算]</t>
    </r>
    <r>
      <rPr>
        <b/>
        <sz val="16"/>
        <color rgb="FFFF0000"/>
        <rFont val="微软雅黑"/>
        <charset val="134"/>
      </rPr>
      <t>；第三层增加150%近战伤害，并修改触发后持续时间为4秒</t>
    </r>
  </si>
  <si>
    <t>×1.27</t>
  </si>
  <si>
    <r>
      <rPr>
        <b/>
        <sz val="16"/>
        <color rgb="FFFF0000"/>
        <rFont val="微软雅黑"/>
        <charset val="134"/>
      </rPr>
      <t>红字招式倍率需要拳头直击（0.5m内）才能达成，否则均为刺拳的</t>
    </r>
    <r>
      <rPr>
        <b/>
        <sz val="16"/>
        <color rgb="FFFFFFFF"/>
        <rFont val="微软雅黑"/>
        <charset val="134"/>
      </rPr>
      <t>2</t>
    </r>
    <r>
      <rPr>
        <b/>
        <sz val="16"/>
        <color rgb="FF000000"/>
        <rFont val="微软雅黑"/>
        <charset val="134"/>
      </rPr>
      <t>-</t>
    </r>
    <r>
      <rPr>
        <b/>
        <sz val="16"/>
        <color rgb="FFFFFFFF"/>
        <rFont val="微软雅黑"/>
        <charset val="134"/>
      </rPr>
      <t>5.5</t>
    </r>
    <r>
      <rPr>
        <b/>
        <sz val="16"/>
        <color rgb="FF000000"/>
        <rFont val="微软雅黑"/>
        <charset val="134"/>
      </rPr>
      <t>-</t>
    </r>
    <r>
      <rPr>
        <b/>
        <sz val="16"/>
        <color rgb="FFFFFFFF"/>
        <rFont val="微软雅黑"/>
        <charset val="134"/>
      </rPr>
      <t>9</t>
    </r>
    <r>
      <rPr>
        <b/>
        <sz val="16"/>
        <color rgb="FFFF0000"/>
        <rFont val="微软雅黑"/>
        <charset val="134"/>
      </rPr>
      <t>倍率</t>
    </r>
  </si>
  <si>
    <r>
      <rPr>
        <b/>
        <sz val="14"/>
        <color rgb="FFFF0000"/>
        <rFont val="微软雅黑"/>
        <charset val="134"/>
      </rPr>
      <t>英雄拳的</t>
    </r>
    <r>
      <rPr>
        <b/>
        <sz val="14"/>
        <color rgb="FFFFC000"/>
        <rFont val="微软雅黑"/>
        <charset val="134"/>
      </rPr>
      <t>轻击</t>
    </r>
    <r>
      <rPr>
        <b/>
        <sz val="14"/>
        <color rgb="FFFF0000"/>
        <rFont val="微软雅黑"/>
        <charset val="134"/>
      </rPr>
      <t>增加200%</t>
    </r>
    <r>
      <rPr>
        <b/>
        <sz val="14"/>
        <color rgb="FFFFFFFF"/>
        <rFont val="微软雅黑"/>
        <charset val="134"/>
      </rPr>
      <t>近战伤害</t>
    </r>
    <r>
      <rPr>
        <b/>
        <sz val="14"/>
        <color rgb="FFFF0000"/>
        <rFont val="微软雅黑"/>
        <charset val="134"/>
      </rPr>
      <t>[加算],施展蓄力招式时减少玩家50%近战伤害[加算]</t>
    </r>
  </si>
  <si>
    <t>通用特殊内容释义</t>
  </si>
  <si>
    <t>武器额外属性</t>
  </si>
  <si>
    <t>效果</t>
  </si>
  <si>
    <t>：允许被蓄力/重击增伤天赋加成的招式[独立乘区]</t>
  </si>
  <si>
    <t>伤害计算公式举例</t>
  </si>
  <si>
    <r>
      <rPr>
        <b/>
        <sz val="14"/>
        <color rgb="FF000000"/>
        <rFont val="微软雅黑"/>
        <charset val="134"/>
      </rPr>
      <t>格挡武器-肾上腺素  （增伤为</t>
    </r>
    <r>
      <rPr>
        <b/>
        <sz val="14"/>
        <color rgb="FFFF0000"/>
        <rFont val="微软雅黑"/>
        <charset val="134"/>
      </rPr>
      <t>乘算</t>
    </r>
    <r>
      <rPr>
        <b/>
        <sz val="14"/>
        <color rgb="FF000000"/>
        <rFont val="微软雅黑"/>
        <charset val="134"/>
      </rPr>
      <t>）</t>
    </r>
  </si>
  <si>
    <t>BUFF存在时间35s.第一层增加30%近战伤害，第二层增加90%近战伤害（BUFF触发后持续2.4s）; 成功施展的完美格挡将为玩家在2秒内提供60%远程伤害减免 ；两层及以上的首次近战攻击会提供伤害为1点的4.5米范围的强制击退效果，并在触发后BUFF持续时间内提供强制击退效果</t>
  </si>
  <si>
    <t>连招延迟：第一次攻击动作结束后的连招间隔时间，不影响攻击动画速度</t>
  </si>
  <si>
    <r>
      <rPr>
        <sz val="18"/>
        <color rgb="FF000000"/>
        <rFont val="微软雅黑"/>
        <charset val="134"/>
      </rPr>
      <t xml:space="preserve">为了方便大家正确地计算伤害，这里我给举个正确的计算例子。该游戏为了防止玩家的近战伤害指数级暴增，基本遵循着同类相加，异类相乘的原则。拿重装兵使用圣物格挡拳的刺拳来举例子，正确的的计算方式应当是 </t>
    </r>
    <r>
      <rPr>
        <sz val="18"/>
        <color rgb="FFFFFFFF"/>
        <rFont val="微软雅黑"/>
        <charset val="134"/>
      </rPr>
      <t>12*2.7</t>
    </r>
    <r>
      <rPr>
        <sz val="18"/>
        <color rgb="FF000000"/>
        <rFont val="微软雅黑"/>
        <charset val="134"/>
      </rPr>
      <t>（1+110%圣物级提供的</t>
    </r>
    <r>
      <rPr>
        <sz val="18"/>
        <color rgb="FFFF0000"/>
        <rFont val="微软雅黑"/>
        <charset val="134"/>
      </rPr>
      <t>近战增伤</t>
    </r>
    <r>
      <rPr>
        <sz val="18"/>
        <color rgb="FF000000"/>
        <rFont val="微软雅黑"/>
        <charset val="134"/>
      </rPr>
      <t>+45%重装兵双近战天赋提供的</t>
    </r>
    <r>
      <rPr>
        <sz val="18"/>
        <color rgb="FFFF0000"/>
        <rFont val="微软雅黑"/>
        <charset val="134"/>
      </rPr>
      <t>近战增伤</t>
    </r>
    <r>
      <rPr>
        <sz val="18"/>
        <color rgb="FF000000"/>
        <rFont val="微软雅黑"/>
        <charset val="134"/>
      </rPr>
      <t>+15%武器天赋提供</t>
    </r>
    <r>
      <rPr>
        <sz val="18"/>
        <color rgb="FFFF0000"/>
        <rFont val="微软雅黑"/>
        <charset val="134"/>
      </rPr>
      <t>近战增伤</t>
    </r>
    <r>
      <rPr>
        <sz val="18"/>
        <color rgb="FF000000"/>
        <rFont val="微软雅黑"/>
        <charset val="134"/>
      </rPr>
      <t>）</t>
    </r>
    <r>
      <rPr>
        <sz val="18"/>
        <color rgb="FFFFFFFF"/>
        <rFont val="微软雅黑"/>
        <charset val="134"/>
      </rPr>
      <t>*1.1</t>
    </r>
    <r>
      <rPr>
        <sz val="18"/>
        <color rgb="FF000000"/>
        <rFont val="微软雅黑"/>
        <charset val="134"/>
      </rPr>
      <t>（对精英10%</t>
    </r>
    <r>
      <rPr>
        <sz val="18"/>
        <color rgb="FFFFC000"/>
        <rFont val="微软雅黑"/>
        <charset val="134"/>
      </rPr>
      <t>类别近战增伤</t>
    </r>
    <r>
      <rPr>
        <sz val="18"/>
        <color rgb="FF000000"/>
        <rFont val="微软雅黑"/>
        <charset val="134"/>
      </rPr>
      <t>）</t>
    </r>
    <r>
      <rPr>
        <sz val="18"/>
        <color rgb="FFFFFFFF"/>
        <rFont val="微软雅黑"/>
        <charset val="134"/>
      </rPr>
      <t>*9</t>
    </r>
    <r>
      <rPr>
        <sz val="18"/>
        <color rgb="FF000000"/>
        <rFont val="微软雅黑"/>
        <charset val="134"/>
      </rPr>
      <t>（招式倍率）</t>
    </r>
    <r>
      <rPr>
        <sz val="18"/>
        <color rgb="FFFFFFFF"/>
        <rFont val="微软雅黑"/>
        <charset val="134"/>
      </rPr>
      <t>=320.76</t>
    </r>
  </si>
  <si>
    <r>
      <rPr>
        <sz val="18"/>
        <color rgb="FF000000"/>
        <rFont val="微软雅黑"/>
        <charset val="134"/>
      </rPr>
      <t>如果是突击兵来用圣物格挡拳的刺拳的话，仍旧是对精英的情况，则正确的计算方式应是</t>
    </r>
    <r>
      <rPr>
        <sz val="18"/>
        <color rgb="FFFFFFFF"/>
        <rFont val="微软雅黑"/>
        <charset val="134"/>
      </rPr>
      <t>12*2.25</t>
    </r>
    <r>
      <rPr>
        <sz val="18"/>
        <color rgb="FF000000"/>
        <rFont val="微软雅黑"/>
        <charset val="134"/>
      </rPr>
      <t>(1+110%圣物级提供的</t>
    </r>
    <r>
      <rPr>
        <sz val="18"/>
        <color rgb="FFFF0000"/>
        <rFont val="微软雅黑"/>
        <charset val="134"/>
      </rPr>
      <t>近战增伤</t>
    </r>
    <r>
      <rPr>
        <sz val="18"/>
        <color rgb="FF000000"/>
        <rFont val="微软雅黑"/>
        <charset val="134"/>
      </rPr>
      <t>+15%武器天赋提供</t>
    </r>
    <r>
      <rPr>
        <sz val="18"/>
        <color rgb="FFFF0000"/>
        <rFont val="微软雅黑"/>
        <charset val="134"/>
      </rPr>
      <t>近战增伤</t>
    </r>
    <r>
      <rPr>
        <sz val="18"/>
        <color rgb="FF000000"/>
        <rFont val="微软雅黑"/>
        <charset val="134"/>
      </rPr>
      <t>)</t>
    </r>
    <r>
      <rPr>
        <sz val="18"/>
        <color rgb="FFFFFFFF"/>
        <rFont val="微软雅黑"/>
        <charset val="134"/>
      </rPr>
      <t>*1.25</t>
    </r>
    <r>
      <rPr>
        <sz val="18"/>
        <color rgb="FF000000"/>
        <rFont val="微软雅黑"/>
        <charset val="134"/>
      </rPr>
      <t>(武器天赋对精英10%</t>
    </r>
    <r>
      <rPr>
        <sz val="18"/>
        <color rgb="FFFFC000"/>
        <rFont val="微软雅黑"/>
        <charset val="134"/>
      </rPr>
      <t>类别近战增伤</t>
    </r>
    <r>
      <rPr>
        <sz val="18"/>
        <color rgb="FF000000"/>
        <rFont val="微软雅黑"/>
        <charset val="134"/>
      </rPr>
      <t>+角色天赋对精英15%</t>
    </r>
    <r>
      <rPr>
        <sz val="18"/>
        <color rgb="FFFFC000"/>
        <rFont val="微软雅黑"/>
        <charset val="134"/>
      </rPr>
      <t>类别近战增伤</t>
    </r>
    <r>
      <rPr>
        <sz val="18"/>
        <color rgb="FF000000"/>
        <rFont val="微软雅黑"/>
        <charset val="134"/>
      </rPr>
      <t>)</t>
    </r>
    <r>
      <rPr>
        <sz val="18"/>
        <color rgb="FFFFFFFF"/>
        <rFont val="微软雅黑"/>
        <charset val="134"/>
      </rPr>
      <t>*1.25</t>
    </r>
    <r>
      <rPr>
        <sz val="18"/>
        <color rgb="FF000000"/>
        <rFont val="微软雅黑"/>
        <charset val="134"/>
      </rPr>
      <t>（角色天赋</t>
    </r>
    <r>
      <rPr>
        <sz val="18"/>
        <color rgb="FFFFFF00"/>
        <rFont val="微软雅黑"/>
        <charset val="134"/>
      </rPr>
      <t>蓄力近战增伤</t>
    </r>
    <r>
      <rPr>
        <sz val="18"/>
        <color rgb="FF000000"/>
        <rFont val="微软雅黑"/>
        <charset val="134"/>
      </rPr>
      <t>25%）</t>
    </r>
    <r>
      <rPr>
        <sz val="18"/>
        <color rgb="FFFFFFFF"/>
        <rFont val="微软雅黑"/>
        <charset val="134"/>
      </rPr>
      <t>*9</t>
    </r>
    <r>
      <rPr>
        <sz val="18"/>
        <color rgb="FF000000"/>
        <rFont val="微软雅黑"/>
        <charset val="134"/>
      </rPr>
      <t>（招式倍率）</t>
    </r>
    <r>
      <rPr>
        <sz val="18"/>
        <color rgb="FFFFFFFF"/>
        <rFont val="微软雅黑"/>
        <charset val="134"/>
      </rPr>
      <t>=379.68</t>
    </r>
  </si>
  <si>
    <t>绝对乘算与加算：标注[乘算]的加成无论如何都进行乘算，而标注[加算]则与同类加成加算</t>
  </si>
  <si>
    <t>均衡武器-震撼范围</t>
  </si>
  <si>
    <t>招架震撼（范围击退效果）范围比回击额外增加1.5米（回击2米）</t>
  </si>
  <si>
    <t>：允许被猛冲/冲刺攻击增伤天赋加成的招式[独立乘区]</t>
  </si>
  <si>
    <t>完美防御通用</t>
  </si>
  <si>
    <t>全面易伤：直接修改目标的承伤值，会放大任何所受到的伤害</t>
  </si>
  <si>
    <t>成功施展的招架 / 成功施展的完美格挡-将为攻击者施加持续2.2s的50%的[全面易伤][加算]效果.并在完美防御动作瞬间拥有无敌状态</t>
  </si>
  <si>
    <t xml:space="preserve">当前数据为13.2版本 </t>
  </si>
  <si>
    <t>招架与完美格挡窗口(按下招架键后开始计时)</t>
  </si>
  <si>
    <r>
      <rPr>
        <b/>
        <sz val="16"/>
        <color rgb="FF000000"/>
        <rFont val="微软雅黑"/>
        <charset val="134"/>
      </rPr>
      <t>格挡武器：</t>
    </r>
    <r>
      <rPr>
        <b/>
        <sz val="16"/>
        <color rgb="FFDEEBF7"/>
        <rFont val="微软雅黑"/>
        <charset val="134"/>
      </rPr>
      <t>0.33s完美格挡帧</t>
    </r>
    <r>
      <rPr>
        <b/>
        <sz val="16"/>
        <color rgb="FF000000"/>
        <rFont val="微软雅黑"/>
        <charset val="134"/>
      </rPr>
      <t>→0.33s普通格挡帧</t>
    </r>
  </si>
  <si>
    <t>如果你发现任何数据错误，请联系b站Up主 @DanaNJill</t>
  </si>
  <si>
    <t>基础伤害*（1+圣物级加成+武器近战伤害天赋加成+近战伤害加成天赋）*异类加成天赋*绝对乘算类加成xN*招式倍率*(完美防御易伤+敌人类别近战增伤±游戏模式调整敌人承伤)</t>
  </si>
  <si>
    <r>
      <rPr>
        <b/>
        <sz val="16"/>
        <color rgb="FF000000"/>
        <rFont val="微软雅黑"/>
        <charset val="134"/>
      </rPr>
      <t>均衡武器：0.165s普通格挡帧→</t>
    </r>
    <r>
      <rPr>
        <b/>
        <sz val="16"/>
        <color rgb="FFDEEBF7"/>
        <rFont val="微软雅黑"/>
        <charset val="134"/>
      </rPr>
      <t>0.495s招架帧</t>
    </r>
  </si>
  <si>
    <t>特别鸣谢我的良师益友Hypexs和官方程序员Kesha的指导</t>
  </si>
  <si>
    <r>
      <rPr>
        <b/>
        <sz val="16"/>
        <color rgb="FF000000"/>
        <rFont val="微软雅黑"/>
        <charset val="134"/>
      </rPr>
      <t>回击武器：</t>
    </r>
    <r>
      <rPr>
        <b/>
        <sz val="16"/>
        <color rgb="FFDEEBF7"/>
        <rFont val="微软雅黑"/>
        <charset val="134"/>
      </rPr>
      <t>0.66s招架帧</t>
    </r>
  </si>
  <si>
    <t>数据表已开放下载，方便大家随时本地查询数据</t>
  </si>
  <si>
    <r>
      <rPr>
        <sz val="18"/>
        <color rgb="FF000000"/>
        <rFont val="微软雅黑"/>
        <charset val="134"/>
      </rPr>
      <t>格挡动力斧动力斧+</t>
    </r>
    <r>
      <rPr>
        <b/>
        <sz val="18"/>
        <color rgb="FF000000"/>
        <rFont val="微软雅黑"/>
        <charset val="134"/>
      </rPr>
      <t>完美防御</t>
    </r>
    <r>
      <rPr>
        <sz val="18"/>
        <color rgb="FF000000"/>
        <rFont val="微软雅黑"/>
        <charset val="134"/>
      </rPr>
      <t>的例子(注：斧头的加成详情请看天赋技能效果页面，随着bug的修复可能会作废)：</t>
    </r>
    <r>
      <rPr>
        <sz val="18"/>
        <color rgb="FFFFFFFF"/>
        <rFont val="微软雅黑"/>
        <charset val="134"/>
      </rPr>
      <t>11</t>
    </r>
    <r>
      <rPr>
        <sz val="18"/>
        <color rgb="FF000000"/>
        <rFont val="微软雅黑"/>
        <charset val="134"/>
      </rPr>
      <t>基础伤害</t>
    </r>
    <r>
      <rPr>
        <sz val="18"/>
        <color rgb="FFFFFFFF"/>
        <rFont val="微软雅黑"/>
        <charset val="134"/>
      </rPr>
      <t>*2.65</t>
    </r>
    <r>
      <rPr>
        <sz val="18"/>
        <color rgb="FF000000"/>
        <rFont val="微软雅黑"/>
        <charset val="134"/>
      </rPr>
      <t>（圣物加成+武器近战伤害天赋15%+防守反击天赋25%+战术后撤天赋25%）</t>
    </r>
    <r>
      <rPr>
        <sz val="18"/>
        <color rgb="FFFFFFFF"/>
        <rFont val="微软雅黑"/>
        <charset val="134"/>
      </rPr>
      <t>*2.5</t>
    </r>
    <r>
      <rPr>
        <sz val="18"/>
        <color rgb="FF000000"/>
        <rFont val="微软雅黑"/>
        <charset val="134"/>
      </rPr>
      <t>（强力后撤招式倍率）</t>
    </r>
    <r>
      <rPr>
        <sz val="18"/>
        <color rgb="FFFFFFFF"/>
        <rFont val="微软雅黑"/>
        <charset val="134"/>
      </rPr>
      <t>*1.6</t>
    </r>
    <r>
      <rPr>
        <sz val="18"/>
        <color rgb="FF000000"/>
        <rFont val="微软雅黑"/>
        <charset val="134"/>
      </rPr>
      <t>（完美防御易伤+武器类别增伤天赋）</t>
    </r>
    <r>
      <rPr>
        <sz val="18"/>
        <color rgb="FFFFFFFF"/>
        <rFont val="微软雅黑"/>
        <charset val="134"/>
      </rPr>
      <t>*1.9</t>
    </r>
    <r>
      <rPr>
        <sz val="18"/>
        <color rgb="FF000000"/>
        <rFont val="微软雅黑"/>
        <charset val="134"/>
      </rPr>
      <t>（两层肾上腺素）</t>
    </r>
    <r>
      <rPr>
        <sz val="18"/>
        <color rgb="FFFFFFFF"/>
        <rFont val="微软雅黑"/>
        <charset val="134"/>
      </rPr>
      <t>*1.25</t>
    </r>
    <r>
      <rPr>
        <sz val="18"/>
        <color rgb="FF000000"/>
        <rFont val="微软雅黑"/>
        <charset val="134"/>
      </rPr>
      <t>(突击兵蓄力增伤天赋)</t>
    </r>
    <r>
      <rPr>
        <sz val="18"/>
        <color rgb="FFFFFFFF"/>
        <rFont val="微软雅黑"/>
        <charset val="134"/>
      </rPr>
      <t>=276.92</t>
    </r>
  </si>
  <si>
    <r>
      <rPr>
        <b/>
        <sz val="18"/>
        <color rgb="FF000000"/>
        <rFont val="微软雅黑"/>
        <charset val="134"/>
      </rPr>
      <t>关于近战攻击类型补充</t>
    </r>
    <r>
      <rPr>
        <sz val="18"/>
        <color rgb="FF000000"/>
        <rFont val="微软雅黑"/>
        <charset val="134"/>
      </rPr>
      <t>：</t>
    </r>
    <r>
      <rPr>
        <sz val="18"/>
        <color rgb="FFFFFFFF"/>
        <rFont val="微软雅黑"/>
        <charset val="134"/>
      </rPr>
      <t>在代码中没有</t>
    </r>
    <r>
      <rPr>
        <sz val="18"/>
        <color rgb="FFFF0000"/>
        <rFont val="微软雅黑"/>
        <charset val="134"/>
      </rPr>
      <t>轻击</t>
    </r>
    <r>
      <rPr>
        <sz val="18"/>
        <color rgb="FFFFFFFF"/>
        <rFont val="微软雅黑"/>
        <charset val="134"/>
      </rPr>
      <t>这个招式分类，轻击类增伤都是特定天赋对特定招式增伤，可参考</t>
    </r>
    <r>
      <rPr>
        <b/>
        <sz val="18"/>
        <color rgb="FF000000"/>
        <rFont val="微软雅黑"/>
        <charset val="134"/>
      </rPr>
      <t>天赋技能效果页面</t>
    </r>
    <r>
      <rPr>
        <sz val="18"/>
        <color rgb="FFFFFFFF"/>
        <rFont val="微软雅黑"/>
        <charset val="134"/>
      </rPr>
      <t>页面。也就是和</t>
    </r>
    <r>
      <rPr>
        <sz val="18"/>
        <color rgb="FFFF0000"/>
        <rFont val="微软雅黑"/>
        <charset val="134"/>
      </rPr>
      <t>"动力剑强斩50%增伤"</t>
    </r>
    <r>
      <rPr>
        <sz val="18"/>
        <color rgb="FFFFFFFF"/>
        <rFont val="微软雅黑"/>
        <charset val="134"/>
      </rPr>
      <t>等单独给招式增伤的效果一样的，是“使出这招的时候给予玩家</t>
    </r>
    <r>
      <rPr>
        <sz val="18"/>
        <color rgb="FFFF0000"/>
        <rFont val="微软雅黑"/>
        <charset val="134"/>
      </rPr>
      <t>近战伤害</t>
    </r>
    <r>
      <rPr>
        <sz val="18"/>
        <color rgb="FFFFFFFF"/>
        <rFont val="微软雅黑"/>
        <charset val="134"/>
      </rPr>
      <t>加成”。
而saber有给重击做分类注册表，如果一个指定天赋需要加成的招式多的话，saber随时可以调用这个分类。该类加成处在同一单独乘区。不过这仍然取决于saber怎么写代码。单独招式增伤目前都是上述轻击那种形式</t>
    </r>
  </si>
  <si>
    <t>特别感谢兄弟:</t>
  </si>
  <si>
    <t>@遥远的群星尽头</t>
  </si>
  <si>
    <t>@无所不能的污喵王</t>
  </si>
  <si>
    <t>@荷鲁斯.卢佩卡尔</t>
  </si>
  <si>
    <t>@大亨极北熊</t>
  </si>
  <si>
    <t>@血沫沫沫沫</t>
  </si>
  <si>
    <t xml:space="preserve">@我变强了呢
</t>
  </si>
  <si>
    <t>@🌕🌔🌓🌒🌑🌘🌗🌖🌕</t>
  </si>
  <si>
    <t>@不明异端</t>
  </si>
  <si>
    <t>协助完善表格细节</t>
  </si>
  <si>
    <t>(名单顺序无关先后，每位兄弟都为让数据表变得更完善做出了贡献)</t>
  </si>
  <si>
    <t>爆弹步枪</t>
  </si>
  <si>
    <t>3.51白板伤害</t>
  </si>
  <si>
    <r>
      <rPr>
        <b/>
        <sz val="20"/>
        <color rgb="FF000000"/>
        <rFont val="微软雅黑"/>
        <charset val="134"/>
      </rPr>
      <t xml:space="preserve">当前数据为13.1版本                           新武器在最下面                            </t>
    </r>
    <r>
      <rPr>
        <b/>
        <sz val="20"/>
        <color rgb="FFFFFFFF"/>
        <rFont val="微软雅黑"/>
        <charset val="134"/>
      </rPr>
      <t>只有特定标注的武器才有伤害衰减</t>
    </r>
  </si>
  <si>
    <t>圣物伤害</t>
  </si>
  <si>
    <t>伤害类型</t>
  </si>
  <si>
    <t>最大穿透数</t>
  </si>
  <si>
    <t>每分钟发射量</t>
  </si>
  <si>
    <t>变种</t>
  </si>
  <si>
    <t>爆头倍率</t>
  </si>
  <si>
    <r>
      <rPr>
        <sz val="11"/>
        <color rgb="FF000000"/>
        <rFont val="Microsoft YaHei"/>
        <charset val="134"/>
      </rPr>
      <t xml:space="preserve">（+60%）       </t>
    </r>
    <r>
      <rPr>
        <sz val="14"/>
        <color rgb="FF000000"/>
        <rFont val="Microsoft YaHei"/>
        <charset val="134"/>
      </rPr>
      <t>5.616</t>
    </r>
  </si>
  <si>
    <t>子弹</t>
  </si>
  <si>
    <t>3</t>
  </si>
  <si>
    <t>/</t>
  </si>
  <si>
    <r>
      <rPr>
        <sz val="11"/>
        <color rgb="FF000000"/>
        <rFont val="Microsoft YaHei"/>
        <charset val="134"/>
      </rPr>
      <t xml:space="preserve">（+110%）  </t>
    </r>
    <r>
      <rPr>
        <sz val="14"/>
        <color rgb="FF000000"/>
        <rFont val="Microsoft YaHei"/>
        <charset val="134"/>
      </rPr>
      <t xml:space="preserve">    7.371</t>
    </r>
  </si>
  <si>
    <t>伤害版</t>
  </si>
  <si>
    <t>精准版</t>
  </si>
  <si>
    <r>
      <rPr>
        <sz val="11"/>
        <color rgb="FF000000"/>
        <rFont val="Microsoft YaHei"/>
        <charset val="134"/>
      </rPr>
      <t xml:space="preserve">（+60%）  </t>
    </r>
    <r>
      <rPr>
        <sz val="14"/>
        <color rgb="FF000000"/>
        <rFont val="Microsoft YaHei"/>
        <charset val="134"/>
      </rPr>
      <t xml:space="preserve">   5.616</t>
    </r>
  </si>
  <si>
    <t>榴弹版</t>
  </si>
  <si>
    <t xml:space="preserve">远程武器伤害计算方式示例               
白板伤害*圣物级加成*(武器远伤天赋+角色远伤天赋)*(武器爆头伤害天赋+角色爆头伤害天赋)*武器爆头倍率*敌人被爆头伤害*(完美防御易伤+距离增伤+武器/敌人类别远程增伤±游戏模式调整敌人承伤)*绝对乘算值. </t>
  </si>
  <si>
    <t>爆炸物</t>
  </si>
  <si>
    <t>榴弹</t>
  </si>
  <si>
    <t>无</t>
  </si>
  <si>
    <t>75白板伤害</t>
  </si>
  <si>
    <t>←这是远程武器伤害而非道具伤害</t>
  </si>
  <si>
    <t>自动爆弹步枪</t>
  </si>
  <si>
    <t>3.12白板伤害</t>
  </si>
  <si>
    <t>伤害从 20米外开始衰减   到 23 米时衰减至 75%</t>
  </si>
  <si>
    <r>
      <rPr>
        <sz val="11"/>
        <color rgb="FF000000"/>
        <rFont val="Microsoft YaHei"/>
        <charset val="134"/>
      </rPr>
      <t xml:space="preserve">（+60%）  </t>
    </r>
    <r>
      <rPr>
        <sz val="14"/>
        <color rgb="FF000000"/>
        <rFont val="Microsoft YaHei"/>
        <charset val="134"/>
      </rPr>
      <t xml:space="preserve">   4.992</t>
    </r>
  </si>
  <si>
    <t>2</t>
  </si>
  <si>
    <t>以狙击兵带破隐一击用爆弹狙击步枪的伤害版举例算法：10*1.7（圣物级加成）*2.1（10%神圣之力全伤+25%技能被动全伤+75%破隐全伤）*1.2（狙击角色天生被动10%+武器爆头天赋10%）*2.7（爆头倍率）*2（被爆头倍率）=231.336</t>
  </si>
  <si>
    <t>重型爆弹步枪</t>
  </si>
  <si>
    <t>3.4白板伤害</t>
  </si>
  <si>
    <t>圣物基础伤害</t>
  </si>
  <si>
    <r>
      <rPr>
        <sz val="11"/>
        <color rgb="FF000000"/>
        <rFont val="Microsoft YaHei"/>
        <charset val="134"/>
      </rPr>
      <t xml:space="preserve">（+60%）  </t>
    </r>
    <r>
      <rPr>
        <sz val="14"/>
        <color rgb="FF000000"/>
        <rFont val="Microsoft YaHei"/>
        <charset val="134"/>
      </rPr>
      <t xml:space="preserve">   5.44</t>
    </r>
  </si>
  <si>
    <r>
      <rPr>
        <sz val="11"/>
        <color rgb="FF000000"/>
        <rFont val="Microsoft YaHei"/>
        <charset val="134"/>
      </rPr>
      <t xml:space="preserve">（+80%） </t>
    </r>
    <r>
      <rPr>
        <sz val="14"/>
        <color rgb="FF000000"/>
        <rFont val="Microsoft YaHei"/>
        <charset val="134"/>
      </rPr>
      <t xml:space="preserve">    6.12</t>
    </r>
  </si>
  <si>
    <r>
      <rPr>
        <sz val="11"/>
        <color rgb="FF000000"/>
        <rFont val="Microsoft YaHei"/>
        <charset val="134"/>
      </rPr>
      <t xml:space="preserve">（+60%）  </t>
    </r>
    <r>
      <rPr>
        <sz val="14"/>
        <color rgb="FF000000"/>
        <rFont val="Microsoft YaHei"/>
        <charset val="134"/>
      </rPr>
      <t xml:space="preserve">   5.408</t>
    </r>
  </si>
  <si>
    <t>瞄具版</t>
  </si>
  <si>
    <t>3.38白板伤害</t>
  </si>
  <si>
    <t>追猎者爆弹步枪</t>
  </si>
  <si>
    <t>6.5白板伤害</t>
  </si>
  <si>
    <r>
      <rPr>
        <sz val="11"/>
        <color rgb="FF000000"/>
        <rFont val="Microsoft YaHei"/>
        <charset val="134"/>
      </rPr>
      <t>（+60%）</t>
    </r>
    <r>
      <rPr>
        <sz val="14"/>
        <color rgb="FF000000"/>
        <rFont val="Microsoft YaHei"/>
        <charset val="134"/>
      </rPr>
      <t xml:space="preserve">         10.4</t>
    </r>
  </si>
  <si>
    <t>重型子弹</t>
  </si>
  <si>
    <t>射速版</t>
  </si>
  <si>
    <r>
      <rPr>
        <sz val="11"/>
        <color rgb="FF000000"/>
        <rFont val="Microsoft YaHei"/>
        <charset val="134"/>
      </rPr>
      <t xml:space="preserve">（+80%） </t>
    </r>
    <r>
      <rPr>
        <sz val="14"/>
        <color rgb="FF000000"/>
        <rFont val="Microsoft YaHei"/>
        <charset val="134"/>
      </rPr>
      <t xml:space="preserve">        11.7</t>
    </r>
  </si>
  <si>
    <t>爆弹卡宾枪</t>
  </si>
  <si>
    <t>4.2白板伤害</t>
  </si>
  <si>
    <t>伤害从 10 米外开始衰减   到 13 米时衰减至 50%</t>
  </si>
  <si>
    <r>
      <rPr>
        <sz val="11"/>
        <color rgb="FF000000"/>
        <rFont val="Microsoft YaHei"/>
        <charset val="134"/>
      </rPr>
      <t xml:space="preserve">（+60%） </t>
    </r>
    <r>
      <rPr>
        <sz val="14"/>
        <color rgb="FF000000"/>
        <rFont val="Microsoft YaHei"/>
        <charset val="134"/>
      </rPr>
      <t xml:space="preserve">       6.72</t>
    </r>
  </si>
  <si>
    <t>1</t>
  </si>
  <si>
    <t>神射手卡宾枪</t>
  </si>
  <si>
    <t>3白板伤害</t>
  </si>
  <si>
    <r>
      <rPr>
        <sz val="11"/>
        <color rgb="FF000000"/>
        <rFont val="Microsoft YaHei"/>
        <charset val="134"/>
      </rPr>
      <t xml:space="preserve">（+60%） </t>
    </r>
    <r>
      <rPr>
        <sz val="14"/>
        <color rgb="FF000000"/>
        <rFont val="Microsoft YaHei"/>
        <charset val="134"/>
      </rPr>
      <t xml:space="preserve">       4.8</t>
    </r>
  </si>
  <si>
    <r>
      <rPr>
        <sz val="11"/>
        <color rgb="FF000000"/>
        <rFont val="Microsoft YaHei"/>
        <charset val="134"/>
      </rPr>
      <t xml:space="preserve">（+100%） </t>
    </r>
    <r>
      <rPr>
        <sz val="14"/>
        <color rgb="FF000000"/>
        <rFont val="Microsoft YaHei"/>
        <charset val="134"/>
      </rPr>
      <t xml:space="preserve">          6</t>
    </r>
  </si>
  <si>
    <t>等离子焚化枪</t>
  </si>
  <si>
    <t>充能时间1s</t>
  </si>
  <si>
    <t>最大攻击数</t>
  </si>
  <si>
    <r>
      <rPr>
        <sz val="11"/>
        <color rgb="FF000000"/>
        <rFont val="Microsoft YaHei"/>
        <charset val="134"/>
      </rPr>
      <t>（+60%）</t>
    </r>
    <r>
      <rPr>
        <sz val="14"/>
        <color rgb="FF000000"/>
        <rFont val="Microsoft YaHei"/>
        <charset val="134"/>
      </rPr>
      <t xml:space="preserve">              8</t>
    </r>
  </si>
  <si>
    <t>等离子</t>
  </si>
  <si>
    <t>5白板伤害</t>
  </si>
  <si>
    <r>
      <rPr>
        <sz val="11"/>
        <color rgb="FF000000"/>
        <rFont val="Microsoft YaHei"/>
        <charset val="134"/>
      </rPr>
      <t xml:space="preserve">（+60%）  </t>
    </r>
    <r>
      <rPr>
        <sz val="14"/>
        <color rgb="FF000000"/>
        <rFont val="Microsoft YaHei"/>
        <charset val="134"/>
      </rPr>
      <t xml:space="preserve">      70.4</t>
    </r>
  </si>
  <si>
    <t>充能等离子</t>
  </si>
  <si>
    <t>充能射击</t>
  </si>
  <si>
    <t>44白板伤害</t>
  </si>
  <si>
    <t>充能时间-0.3s</t>
  </si>
  <si>
    <r>
      <rPr>
        <sz val="11"/>
        <color rgb="FF000000"/>
        <rFont val="Microsoft YaHei"/>
        <charset val="134"/>
      </rPr>
      <t xml:space="preserve">（+80%） </t>
    </r>
    <r>
      <rPr>
        <sz val="14"/>
        <color rgb="FF000000"/>
        <rFont val="Microsoft YaHei"/>
        <charset val="134"/>
      </rPr>
      <t xml:space="preserve">          9</t>
    </r>
  </si>
  <si>
    <r>
      <rPr>
        <sz val="11"/>
        <color rgb="FF000000"/>
        <rFont val="Microsoft YaHei"/>
        <charset val="134"/>
      </rPr>
      <t xml:space="preserve">（+80%）   </t>
    </r>
    <r>
      <rPr>
        <sz val="14"/>
        <color rgb="FF000000"/>
        <rFont val="Microsoft YaHei"/>
        <charset val="134"/>
      </rPr>
      <t xml:space="preserve">     79.2</t>
    </r>
  </si>
  <si>
    <t>煽动者爆弹卡宾枪</t>
  </si>
  <si>
    <t>2.9白板伤害</t>
  </si>
  <si>
    <r>
      <rPr>
        <sz val="11"/>
        <color rgb="FF000000"/>
        <rFont val="Microsoft YaHei"/>
        <charset val="134"/>
      </rPr>
      <t>（+60%）</t>
    </r>
    <r>
      <rPr>
        <sz val="14"/>
        <color rgb="FF000000"/>
        <rFont val="Microsoft YaHei"/>
        <charset val="134"/>
      </rPr>
      <t xml:space="preserve">        4.64</t>
    </r>
  </si>
  <si>
    <r>
      <rPr>
        <sz val="14"/>
        <color rgb="FF000000"/>
        <rFont val="Microsoft YaHei"/>
        <charset val="134"/>
      </rPr>
      <t>630</t>
    </r>
    <r>
      <rPr>
        <sz val="10"/>
        <color rgb="FF757171"/>
        <rFont val="Microsoft YaHei"/>
        <charset val="134"/>
      </rPr>
      <t>(0.5s射击间隔)</t>
    </r>
  </si>
  <si>
    <r>
      <rPr>
        <sz val="11"/>
        <color rgb="FF000000"/>
        <rFont val="Microsoft YaHei"/>
        <charset val="134"/>
      </rPr>
      <t xml:space="preserve">（+90%）  </t>
    </r>
    <r>
      <rPr>
        <sz val="14"/>
        <color rgb="FF000000"/>
        <rFont val="Microsoft YaHei"/>
        <charset val="134"/>
      </rPr>
      <t xml:space="preserve">   5.51</t>
    </r>
  </si>
  <si>
    <t>全知者爆弹卡宾枪</t>
  </si>
  <si>
    <t>2.5白板伤害</t>
  </si>
  <si>
    <r>
      <rPr>
        <sz val="11"/>
        <color rgb="FF000000"/>
        <rFont val="Microsoft YaHei"/>
        <charset val="134"/>
      </rPr>
      <t xml:space="preserve">（+60%）              </t>
    </r>
    <r>
      <rPr>
        <sz val="14"/>
        <color rgb="FF000000"/>
        <rFont val="Microsoft YaHei"/>
        <charset val="134"/>
      </rPr>
      <t>4</t>
    </r>
  </si>
  <si>
    <r>
      <rPr>
        <sz val="11"/>
        <color rgb="FF000000"/>
        <rFont val="Microsoft YaHei"/>
        <charset val="134"/>
      </rPr>
      <t>（+90%）</t>
    </r>
    <r>
      <rPr>
        <sz val="14"/>
        <color rgb="FF000000"/>
        <rFont val="Microsoft YaHei"/>
        <charset val="134"/>
      </rPr>
      <t xml:space="preserve">     4.75</t>
    </r>
  </si>
  <si>
    <t>热熔步枪</t>
  </si>
  <si>
    <t>30白板伤害</t>
  </si>
  <si>
    <t>伤害从 5 米外开始衰减   到 10 米时衰减至 30%</t>
  </si>
  <si>
    <r>
      <rPr>
        <sz val="11"/>
        <color rgb="FF000000"/>
        <rFont val="Microsoft YaHei"/>
        <charset val="134"/>
      </rPr>
      <t xml:space="preserve">（+60%）        </t>
    </r>
    <r>
      <rPr>
        <sz val="14"/>
        <color rgb="FF000000"/>
        <rFont val="Microsoft YaHei"/>
        <charset val="134"/>
      </rPr>
      <t xml:space="preserve">  48</t>
    </r>
  </si>
  <si>
    <t>热熔</t>
  </si>
  <si>
    <t>20</t>
  </si>
  <si>
    <t>射程版</t>
  </si>
  <si>
    <t>伤害从 10 米外开始衰减 到 15 米时衰减至 50%</t>
  </si>
  <si>
    <t>爆弹狙击步枪</t>
  </si>
  <si>
    <t>10白板伤害</t>
  </si>
  <si>
    <r>
      <rPr>
        <sz val="11"/>
        <color rgb="FF000000"/>
        <rFont val="Microsoft YaHei"/>
        <charset val="134"/>
      </rPr>
      <t>（+50%）</t>
    </r>
    <r>
      <rPr>
        <sz val="11"/>
        <color rgb="FF000000"/>
        <rFont val="Microsoft YaHei"/>
        <charset val="134"/>
      </rPr>
      <t xml:space="preserve">     </t>
    </r>
    <r>
      <rPr>
        <sz val="14"/>
        <color rgb="FF000000"/>
        <rFont val="Microsoft YaHei"/>
        <charset val="134"/>
      </rPr>
      <t xml:space="preserve">    </t>
    </r>
    <r>
      <rPr>
        <sz val="14"/>
        <color rgb="FF000000"/>
        <rFont val="Microsoft YaHei"/>
        <charset val="134"/>
      </rPr>
      <t>15</t>
    </r>
  </si>
  <si>
    <r>
      <rPr>
        <sz val="11"/>
        <color rgb="FF000000"/>
        <rFont val="Microsoft YaHei"/>
        <charset val="134"/>
      </rPr>
      <t>（+70%）</t>
    </r>
    <r>
      <rPr>
        <sz val="11"/>
        <color rgb="FF000000"/>
        <rFont val="Microsoft YaHei"/>
        <charset val="134"/>
      </rPr>
      <t xml:space="preserve">             </t>
    </r>
    <r>
      <rPr>
        <sz val="14"/>
        <color rgb="FF000000"/>
        <rFont val="Microsoft YaHei"/>
        <charset val="134"/>
      </rPr>
      <t xml:space="preserve">    </t>
    </r>
    <r>
      <rPr>
        <sz val="14"/>
        <color rgb="FF000000"/>
        <rFont val="Microsoft YaHei"/>
        <charset val="134"/>
      </rPr>
      <t>17</t>
    </r>
  </si>
  <si>
    <t>激光燧发枪</t>
  </si>
  <si>
    <t>14白板伤害</t>
  </si>
  <si>
    <t>充能时间1.1s</t>
  </si>
  <si>
    <r>
      <rPr>
        <sz val="11"/>
        <color rgb="FF000000"/>
        <rFont val="Microsoft YaHei"/>
        <charset val="134"/>
      </rPr>
      <t>（+50%）</t>
    </r>
    <r>
      <rPr>
        <sz val="11"/>
        <color rgb="FF000000"/>
        <rFont val="Microsoft YaHei"/>
        <charset val="134"/>
      </rPr>
      <t xml:space="preserve">    </t>
    </r>
    <r>
      <rPr>
        <sz val="14"/>
        <color rgb="FF000000"/>
        <rFont val="Microsoft YaHei"/>
        <charset val="134"/>
      </rPr>
      <t xml:space="preserve">         </t>
    </r>
    <r>
      <rPr>
        <sz val="14"/>
        <color rgb="FF000000"/>
        <rFont val="Microsoft YaHei"/>
        <charset val="134"/>
      </rPr>
      <t>21</t>
    </r>
  </si>
  <si>
    <t>激光</t>
  </si>
  <si>
    <t>减少0.6s充能时间</t>
  </si>
  <si>
    <r>
      <rPr>
        <sz val="11"/>
        <color rgb="FF000000"/>
        <rFont val="Microsoft YaHei"/>
        <charset val="134"/>
      </rPr>
      <t>（+70%）</t>
    </r>
    <r>
      <rPr>
        <sz val="11"/>
        <color rgb="FF000000"/>
        <rFont val="Microsoft YaHei"/>
        <charset val="134"/>
      </rPr>
      <t xml:space="preserve">   </t>
    </r>
    <r>
      <rPr>
        <sz val="14"/>
        <color rgb="FF000000"/>
        <rFont val="Microsoft YaHei"/>
        <charset val="134"/>
      </rPr>
      <t xml:space="preserve">   </t>
    </r>
    <r>
      <rPr>
        <sz val="14"/>
        <color rgb="FF000000"/>
        <rFont val="Microsoft YaHei"/>
        <charset val="134"/>
      </rPr>
      <t>23.8</t>
    </r>
  </si>
  <si>
    <t>重型爆弹枪</t>
  </si>
  <si>
    <r>
      <rPr>
        <sz val="11"/>
        <color rgb="FF000000"/>
        <rFont val="Microsoft YaHei"/>
        <charset val="134"/>
      </rPr>
      <t xml:space="preserve">（+60%）    </t>
    </r>
    <r>
      <rPr>
        <sz val="14"/>
        <color rgb="FF000000"/>
        <rFont val="Microsoft YaHei"/>
        <charset val="134"/>
      </rPr>
      <t xml:space="preserve">    4.64</t>
    </r>
  </si>
  <si>
    <r>
      <rPr>
        <sz val="14"/>
        <color rgb="FF000000"/>
        <rFont val="Microsoft YaHei"/>
        <charset val="134"/>
      </rPr>
      <t>300-</t>
    </r>
    <r>
      <rPr>
        <sz val="14"/>
        <color rgb="FF000000"/>
        <rFont val="Microsoft YaHei"/>
        <charset val="134"/>
      </rPr>
      <t xml:space="preserve">      </t>
    </r>
    <r>
      <rPr>
        <sz val="14"/>
        <color rgb="FF000000"/>
        <rFont val="Microsoft YaHei"/>
        <charset val="134"/>
      </rPr>
      <t>600(重姿态)</t>
    </r>
  </si>
  <si>
    <r>
      <rPr>
        <sz val="11"/>
        <color rgb="FF000000"/>
        <rFont val="Microsoft YaHei"/>
        <charset val="134"/>
      </rPr>
      <t xml:space="preserve">（+90%）   </t>
    </r>
    <r>
      <rPr>
        <sz val="14"/>
        <color rgb="FF000000"/>
        <rFont val="Microsoft YaHei"/>
        <charset val="134"/>
      </rPr>
      <t xml:space="preserve">   5.51</t>
    </r>
  </si>
  <si>
    <t>重型等离子焚化枪</t>
  </si>
  <si>
    <t>充能时间2s 重姿态1.5s</t>
  </si>
  <si>
    <r>
      <rPr>
        <sz val="11"/>
        <color rgb="FF000000"/>
        <rFont val="Microsoft YaHei"/>
        <charset val="134"/>
      </rPr>
      <t>（+60%）</t>
    </r>
    <r>
      <rPr>
        <sz val="14"/>
        <color rgb="FF000000"/>
        <rFont val="Microsoft YaHei"/>
        <charset val="134"/>
      </rPr>
      <t xml:space="preserve">       40</t>
    </r>
  </si>
  <si>
    <t>5</t>
  </si>
  <si>
    <t>60-90(重姿态)</t>
  </si>
  <si>
    <t>25白板伤害</t>
  </si>
  <si>
    <r>
      <rPr>
        <sz val="11"/>
        <color rgb="FF000000"/>
        <rFont val="Microsoft YaHei"/>
        <charset val="134"/>
      </rPr>
      <t>（+60%）</t>
    </r>
    <r>
      <rPr>
        <sz val="14"/>
        <color rgb="FF000000"/>
        <rFont val="Microsoft YaHei"/>
        <charset val="134"/>
      </rPr>
      <t xml:space="preserve">     136</t>
    </r>
  </si>
  <si>
    <t>85白板伤害</t>
  </si>
  <si>
    <t>充能时间-0.6s</t>
  </si>
  <si>
    <t>多管热熔</t>
  </si>
  <si>
    <t>35白板伤害</t>
  </si>
  <si>
    <t>伤害从 5 米外开始衰减   到 10 米时衰减至 50%</t>
  </si>
  <si>
    <r>
      <rPr>
        <sz val="11"/>
        <color rgb="FF000000"/>
        <rFont val="Microsoft YaHei"/>
        <charset val="134"/>
      </rPr>
      <t>（+60%）</t>
    </r>
    <r>
      <rPr>
        <sz val="14"/>
        <color rgb="FF000000"/>
        <rFont val="Microsoft YaHei"/>
        <charset val="134"/>
      </rPr>
      <t xml:space="preserve">       56</t>
    </r>
  </si>
  <si>
    <t>35-70(重姿态)</t>
  </si>
  <si>
    <t>60-         110(重姿态)</t>
  </si>
  <si>
    <t>双联热熔枪</t>
  </si>
  <si>
    <t>4白板伤害</t>
  </si>
  <si>
    <r>
      <rPr>
        <sz val="11"/>
        <color rgb="FF000000"/>
        <rFont val="Microsoft YaHei"/>
        <charset val="134"/>
      </rPr>
      <t xml:space="preserve">（+60%）                  </t>
    </r>
    <r>
      <rPr>
        <sz val="14"/>
        <color rgb="FF000000"/>
        <rFont val="Microsoft YaHei"/>
        <charset val="134"/>
      </rPr>
      <t>6.4</t>
    </r>
  </si>
  <si>
    <t>2.3</t>
  </si>
  <si>
    <r>
      <rPr>
        <sz val="11"/>
        <color rgb="FF000000"/>
        <rFont val="Microsoft YaHei"/>
        <charset val="134"/>
      </rPr>
      <t>（+60%）</t>
    </r>
    <r>
      <rPr>
        <sz val="11"/>
        <color rgb="FF000000"/>
        <rFont val="Microsoft YaHei"/>
        <charset val="134"/>
      </rPr>
      <t xml:space="preserve"> </t>
    </r>
    <r>
      <rPr>
        <sz val="14"/>
        <color rgb="FF000000"/>
        <rFont val="Microsoft YaHei"/>
        <charset val="134"/>
      </rPr>
      <t xml:space="preserve">        </t>
    </r>
    <r>
      <rPr>
        <sz val="14"/>
        <color rgb="FF000000"/>
        <rFont val="Microsoft YaHei"/>
        <charset val="134"/>
      </rPr>
      <t>44.8</t>
    </r>
  </si>
  <si>
    <t>28白板伤害</t>
  </si>
  <si>
    <r>
      <rPr>
        <sz val="12"/>
        <color rgb="FF000000"/>
        <rFont val="Microsoft YaHei"/>
        <charset val="134"/>
      </rPr>
      <t>伤害从 5 米外开始衰减</t>
    </r>
    <r>
      <rPr>
        <sz val="12"/>
        <color rgb="FF000000"/>
        <rFont val="Microsoft YaHei"/>
        <charset val="134"/>
      </rPr>
      <t xml:space="preserve">   </t>
    </r>
    <r>
      <rPr>
        <sz val="12"/>
        <color rgb="FF000000"/>
        <rFont val="Microsoft YaHei"/>
        <charset val="134"/>
      </rPr>
      <t>到 10 米时衰减至 30%</t>
    </r>
  </si>
  <si>
    <t>焚焰枪</t>
  </si>
  <si>
    <t>1.6白板伤害</t>
  </si>
  <si>
    <t>武器开火需要0.3秒启动时间</t>
  </si>
  <si>
    <r>
      <rPr>
        <sz val="11"/>
        <color rgb="FF000000"/>
        <rFont val="Microsoft YaHei"/>
        <charset val="134"/>
      </rPr>
      <t xml:space="preserve">（+60%）       </t>
    </r>
    <r>
      <rPr>
        <sz val="14"/>
        <color rgb="FF000000"/>
        <rFont val="Microsoft YaHei"/>
        <charset val="134"/>
      </rPr>
      <t>2.56</t>
    </r>
  </si>
  <si>
    <t>火焰</t>
  </si>
  <si>
    <t>伤害从 20 米外开始衰减   到 30米时衰减至 10%</t>
  </si>
  <si>
    <t>每次攻击命中敌人会叠加10层点燃效果</t>
  </si>
  <si>
    <t>持续攻击叠满燃烧异常值后会附加持续5.5s的燃烧状态</t>
  </si>
  <si>
    <t>焚焰炮</t>
  </si>
  <si>
    <t>2.6白板伤害</t>
  </si>
  <si>
    <r>
      <rPr>
        <sz val="11"/>
        <color rgb="FF000000"/>
        <rFont val="Microsoft YaHei"/>
        <charset val="134"/>
      </rPr>
      <t xml:space="preserve">（+60%）       </t>
    </r>
    <r>
      <rPr>
        <sz val="14"/>
        <color rgb="FF000000"/>
        <rFont val="Microsoft YaHei"/>
        <charset val="134"/>
      </rPr>
      <t>4.16</t>
    </r>
  </si>
  <si>
    <t>伤害从 10 米外开始衰减   到 11.5米时衰减至 0%</t>
  </si>
  <si>
    <t>每次攻击命中敌人会叠加12层点燃效果</t>
  </si>
  <si>
    <t>重姿态</t>
  </si>
  <si>
    <t>伤害从 18 米外开始衰减   到 21.5米时衰减至 0%</t>
  </si>
  <si>
    <t>英雄重型等离子焚化枪</t>
  </si>
  <si>
    <t>45白板伤害</t>
  </si>
  <si>
    <t>45</t>
  </si>
  <si>
    <t>60-         120(重姿态)</t>
  </si>
  <si>
    <t>英雄煽动者爆弹卡宾枪</t>
  </si>
  <si>
    <t>6.2白板伤害</t>
  </si>
  <si>
    <t>6.2</t>
  </si>
  <si>
    <r>
      <rPr>
        <sz val="14"/>
        <color rgb="FF000000"/>
        <rFont val="Microsoft YaHei"/>
        <charset val="134"/>
      </rPr>
      <t>720</t>
    </r>
    <r>
      <rPr>
        <sz val="10"/>
        <color rgb="FF757171"/>
        <rFont val="Microsoft YaHei"/>
        <charset val="134"/>
      </rPr>
      <t>(0.5s射击间隔)</t>
    </r>
  </si>
  <si>
    <t>英雄爆弹狙击步枪</t>
  </si>
  <si>
    <t>8.3白板伤害</t>
  </si>
  <si>
    <t>8.3</t>
  </si>
  <si>
    <t>这个武器增加了额外代码以阻止玩家通过各类回弹技能的方式恢复弹药</t>
  </si>
  <si>
    <t>英雄重型爆弹枪</t>
  </si>
  <si>
    <t>5.5白板伤害</t>
  </si>
  <si>
    <t>5.5</t>
  </si>
  <si>
    <t>300-      600(重姿态)</t>
  </si>
  <si>
    <r>
      <rPr>
        <sz val="14"/>
        <color rgb="FF000000"/>
        <rFont val="Microsoft YaHei"/>
        <charset val="134"/>
      </rPr>
      <t>这款重型爆弹枪切换姿态将会立即达到最高射速，但连射扩散幅度提高，并且移除均衡招架前置格挡窗口；</t>
    </r>
    <r>
      <rPr>
        <sz val="14"/>
        <color rgb="FFFF0000"/>
        <rFont val="Microsoft YaHei"/>
        <charset val="134"/>
      </rPr>
      <t>增加50%热度积累速度，减慢50%散热速度</t>
    </r>
  </si>
  <si>
    <t>英雄重爆弹步枪</t>
  </si>
  <si>
    <r>
      <rPr>
        <sz val="11"/>
        <color rgb="FF000000"/>
        <rFont val="Microsoft YaHei"/>
        <charset val="134"/>
      </rPr>
      <t xml:space="preserve">（+80%）       </t>
    </r>
    <r>
      <rPr>
        <sz val="14"/>
        <color rgb="FF000000"/>
        <rFont val="Microsoft YaHei"/>
        <charset val="134"/>
      </rPr>
      <t>6.12</t>
    </r>
  </si>
  <si>
    <t>350</t>
  </si>
  <si>
    <t>1.9</t>
  </si>
  <si>
    <t>75</t>
  </si>
  <si>
    <t>160</t>
  </si>
  <si>
    <t>枪袭伤害难度修正</t>
  </si>
  <si>
    <t>最小</t>
  </si>
  <si>
    <t>中等</t>
  </si>
  <si>
    <t>重大</t>
  </si>
  <si>
    <t>残酷</t>
  </si>
  <si>
    <t>致命</t>
  </si>
  <si>
    <t>绝境</t>
  </si>
  <si>
    <t>枪袭伤害是一种独立伤害类型，既不属于远程伤害也不属于近战伤害，无法被这两类的buff增伤.也无法被占卜盒等指定易伤增伤，仅可被全面易伤与特指枪袭加成的技能所影响</t>
  </si>
  <si>
    <t>爆弹手枪</t>
  </si>
  <si>
    <t>3.1白板伤害</t>
  </si>
  <si>
    <r>
      <rPr>
        <b/>
        <sz val="14"/>
        <color rgb="FFFF0000"/>
        <rFont val="微软雅黑"/>
        <charset val="134"/>
      </rPr>
      <t>副武器</t>
    </r>
    <r>
      <rPr>
        <b/>
        <sz val="14"/>
        <color rgb="FF000000"/>
        <rFont val="微软雅黑"/>
        <charset val="134"/>
      </rPr>
      <t>枪袭伤害算法：基础伤害*枪袭倍率*难度修正*枪袭天赋*敌人承伤±全面易伤</t>
    </r>
  </si>
  <si>
    <t>枪袭倍率</t>
  </si>
  <si>
    <r>
      <rPr>
        <sz val="11"/>
        <color rgb="FF000000"/>
        <rFont val="Microsoft YaHei"/>
        <charset val="134"/>
      </rPr>
      <t xml:space="preserve">（+60%）       </t>
    </r>
    <r>
      <rPr>
        <sz val="14"/>
        <color rgb="FF000000"/>
        <rFont val="Microsoft YaHei"/>
        <charset val="134"/>
      </rPr>
      <t>4.96</t>
    </r>
  </si>
  <si>
    <r>
      <rPr>
        <sz val="14"/>
        <color rgb="FF000000"/>
        <rFont val="微软雅黑"/>
        <charset val="134"/>
      </rPr>
      <t>12.4</t>
    </r>
    <r>
      <rPr>
        <sz val="12"/>
        <color rgb="FF44546A"/>
        <rFont val="微软雅黑"/>
        <charset val="134"/>
      </rPr>
      <t>(61.5)</t>
    </r>
  </si>
  <si>
    <r>
      <rPr>
        <sz val="12"/>
        <color rgb="FF000000"/>
        <rFont val="微软雅黑"/>
        <charset val="134"/>
      </rPr>
      <t xml:space="preserve">（+90%）   </t>
    </r>
    <r>
      <rPr>
        <sz val="14"/>
        <color rgb="FF000000"/>
        <rFont val="微软雅黑"/>
        <charset val="134"/>
      </rPr>
      <t xml:space="preserve">    5.89</t>
    </r>
  </si>
  <si>
    <r>
      <rPr>
        <sz val="14"/>
        <color rgb="FF000000"/>
        <rFont val="微软雅黑"/>
        <charset val="134"/>
      </rPr>
      <t>12.4</t>
    </r>
    <r>
      <rPr>
        <sz val="12"/>
        <color rgb="FF44546A"/>
        <rFont val="微软雅黑"/>
        <charset val="134"/>
      </rPr>
      <t>(73.04)</t>
    </r>
  </si>
  <si>
    <t>重爆弹手枪</t>
  </si>
  <si>
    <t>3.9白板伤害</t>
  </si>
  <si>
    <r>
      <rPr>
        <sz val="11"/>
        <color rgb="FF000000"/>
        <rFont val="Microsoft YaHei"/>
        <charset val="134"/>
      </rPr>
      <t xml:space="preserve">（+60%）       </t>
    </r>
    <r>
      <rPr>
        <sz val="14"/>
        <color rgb="FF000000"/>
        <rFont val="Microsoft YaHei"/>
        <charset val="134"/>
      </rPr>
      <t>6.24</t>
    </r>
  </si>
  <si>
    <r>
      <rPr>
        <sz val="14"/>
        <color rgb="FF000000"/>
        <rFont val="微软雅黑"/>
        <charset val="134"/>
      </rPr>
      <t>10</t>
    </r>
    <r>
      <rPr>
        <sz val="12"/>
        <color rgb="FF44546A"/>
        <rFont val="微软雅黑"/>
        <charset val="134"/>
      </rPr>
      <t>(62.4)</t>
    </r>
  </si>
  <si>
    <r>
      <rPr>
        <sz val="12"/>
        <color rgb="FF000000"/>
        <rFont val="微软雅黑"/>
        <charset val="134"/>
      </rPr>
      <t xml:space="preserve">（+90%）   </t>
    </r>
    <r>
      <rPr>
        <sz val="14"/>
        <color rgb="FF000000"/>
        <rFont val="微软雅黑"/>
        <charset val="134"/>
      </rPr>
      <t xml:space="preserve">    7.41</t>
    </r>
  </si>
  <si>
    <r>
      <rPr>
        <sz val="14"/>
        <color rgb="FF000000"/>
        <rFont val="微软雅黑"/>
        <charset val="134"/>
      </rPr>
      <t>10</t>
    </r>
    <r>
      <rPr>
        <sz val="12"/>
        <color rgb="FF44546A"/>
        <rFont val="微软雅黑"/>
        <charset val="134"/>
      </rPr>
      <t>(74.1)</t>
    </r>
  </si>
  <si>
    <t>等离子手枪</t>
  </si>
  <si>
    <t>充能时间0.7s</t>
  </si>
  <si>
    <r>
      <rPr>
        <sz val="11"/>
        <color rgb="FF000000"/>
        <rFont val="Microsoft YaHei"/>
        <charset val="134"/>
      </rPr>
      <t xml:space="preserve">（+60%）       </t>
    </r>
    <r>
      <rPr>
        <sz val="14"/>
        <color rgb="FF000000"/>
        <rFont val="Microsoft YaHei"/>
        <charset val="134"/>
      </rPr>
      <t>5.76</t>
    </r>
  </si>
  <si>
    <r>
      <rPr>
        <sz val="14"/>
        <color rgb="FF000000"/>
        <rFont val="微软雅黑"/>
        <charset val="134"/>
      </rPr>
      <t>10.2</t>
    </r>
    <r>
      <rPr>
        <sz val="12"/>
        <color rgb="FF44546A"/>
        <rFont val="微软雅黑"/>
        <charset val="134"/>
      </rPr>
      <t>(58.75)</t>
    </r>
  </si>
  <si>
    <t>3.6白板伤害</t>
  </si>
  <si>
    <r>
      <rPr>
        <sz val="11"/>
        <color rgb="FF000000"/>
        <rFont val="Microsoft YaHei"/>
        <charset val="134"/>
      </rPr>
      <t xml:space="preserve">（+60%）       </t>
    </r>
    <r>
      <rPr>
        <sz val="14"/>
        <color rgb="FF000000"/>
        <rFont val="Microsoft YaHei"/>
        <charset val="134"/>
      </rPr>
      <t>48</t>
    </r>
  </si>
  <si>
    <t>充能时间-0.35s</t>
  </si>
  <si>
    <r>
      <rPr>
        <sz val="11"/>
        <color rgb="FF000000"/>
        <rFont val="Microsoft YaHei"/>
        <charset val="134"/>
      </rPr>
      <t xml:space="preserve">（+120%）       </t>
    </r>
    <r>
      <rPr>
        <sz val="14"/>
        <color rgb="FF000000"/>
        <rFont val="Microsoft YaHei"/>
        <charset val="134"/>
      </rPr>
      <t>7.92</t>
    </r>
  </si>
  <si>
    <r>
      <rPr>
        <sz val="14"/>
        <color rgb="FF000000"/>
        <rFont val="微软雅黑"/>
        <charset val="134"/>
      </rPr>
      <t>10.2</t>
    </r>
    <r>
      <rPr>
        <sz val="12"/>
        <color rgb="FF44546A"/>
        <rFont val="微软雅黑"/>
        <charset val="134"/>
      </rPr>
      <t>(80.78)</t>
    </r>
  </si>
  <si>
    <t>额外天赋：减少20%枪袭伤害[与其它枪袭加成天赋作加算]</t>
  </si>
  <si>
    <r>
      <rPr>
        <sz val="11"/>
        <color rgb="FF000000"/>
        <rFont val="Microsoft YaHei"/>
        <charset val="134"/>
      </rPr>
      <t xml:space="preserve">（+90%）       </t>
    </r>
    <r>
      <rPr>
        <sz val="14"/>
        <color rgb="FF000000"/>
        <rFont val="Microsoft YaHei"/>
        <charset val="134"/>
      </rPr>
      <t>57</t>
    </r>
  </si>
  <si>
    <t>高能爆燃手枪</t>
  </si>
  <si>
    <t>0.78白板伤害</t>
  </si>
  <si>
    <t>敌人需要400热度去积攒满热度并被引爆，                             白板爆燃每发积攒12点热度。                                                    热度消退从2秒后开始，每秒的消退是10%</t>
  </si>
  <si>
    <r>
      <rPr>
        <sz val="11"/>
        <color rgb="FF000000"/>
        <rFont val="Microsoft YaHei"/>
        <charset val="134"/>
      </rPr>
      <t xml:space="preserve">（+60%）       </t>
    </r>
    <r>
      <rPr>
        <sz val="14"/>
        <color rgb="FF000000"/>
        <rFont val="Microsoft YaHei"/>
        <charset val="134"/>
      </rPr>
      <t>1.248</t>
    </r>
  </si>
  <si>
    <t>爆燃</t>
  </si>
  <si>
    <r>
      <rPr>
        <sz val="14"/>
        <color rgb="FF000000"/>
        <rFont val="微软雅黑"/>
        <charset val="134"/>
      </rPr>
      <t>45.8</t>
    </r>
    <r>
      <rPr>
        <sz val="12"/>
        <color rgb="FF44546A"/>
        <rFont val="微软雅黑"/>
        <charset val="134"/>
      </rPr>
      <t>(57.15)</t>
    </r>
  </si>
  <si>
    <t>爆燃聚爆</t>
  </si>
  <si>
    <t>热度累积</t>
  </si>
  <si>
    <t>聚爆伤害固定,不受基础伤害影响.不吃神圣之力加成,吃远程伤害加成,吃聚爆天赋加成</t>
  </si>
  <si>
    <r>
      <rPr>
        <sz val="11"/>
        <color rgb="FF000000"/>
        <rFont val="Microsoft YaHei"/>
        <charset val="134"/>
      </rPr>
      <t xml:space="preserve">（+70%）       </t>
    </r>
    <r>
      <rPr>
        <sz val="14"/>
        <color rgb="FF000000"/>
        <rFont val="Microsoft YaHei"/>
        <charset val="134"/>
      </rPr>
      <t>1.326</t>
    </r>
  </si>
  <si>
    <t>伤害版本</t>
  </si>
  <si>
    <r>
      <rPr>
        <sz val="14"/>
        <color rgb="FF000000"/>
        <rFont val="微软雅黑"/>
        <charset val="134"/>
      </rPr>
      <t>45.8</t>
    </r>
    <r>
      <rPr>
        <sz val="12"/>
        <color rgb="FF44546A"/>
        <rFont val="微软雅黑"/>
        <charset val="134"/>
      </rPr>
      <t>(60.73)</t>
    </r>
  </si>
  <si>
    <t>地狱火手枪</t>
  </si>
  <si>
    <r>
      <rPr>
        <sz val="11"/>
        <color rgb="FF000000"/>
        <rFont val="Microsoft YaHei"/>
        <charset val="134"/>
      </rPr>
      <t xml:space="preserve">（+60%）       </t>
    </r>
    <r>
      <rPr>
        <sz val="14"/>
        <color rgb="FF000000"/>
        <rFont val="Microsoft YaHei"/>
        <charset val="134"/>
      </rPr>
      <t>27.68</t>
    </r>
  </si>
  <si>
    <r>
      <rPr>
        <sz val="14"/>
        <color rgb="FF000000"/>
        <rFont val="微软雅黑"/>
        <charset val="134"/>
      </rPr>
      <t>2</t>
    </r>
    <r>
      <rPr>
        <sz val="12"/>
        <color rgb="FF44546A"/>
        <rFont val="微软雅黑"/>
        <charset val="134"/>
      </rPr>
      <t>(55.36)</t>
    </r>
  </si>
  <si>
    <t>17.3白板伤害</t>
  </si>
  <si>
    <t>伤害从 3 米外开始衰减   到 6.5 米时衰减至 45%</t>
  </si>
  <si>
    <r>
      <rPr>
        <sz val="11"/>
        <color rgb="FF000000"/>
        <rFont val="Microsoft YaHei"/>
        <charset val="134"/>
      </rPr>
      <t xml:space="preserve">（+60%）       </t>
    </r>
    <r>
      <rPr>
        <sz val="14"/>
        <color rgb="FF000000"/>
        <rFont val="Microsoft YaHei"/>
        <charset val="134"/>
      </rPr>
      <t>24</t>
    </r>
  </si>
  <si>
    <t>射速射程版</t>
  </si>
  <si>
    <r>
      <rPr>
        <sz val="14"/>
        <color rgb="FF000000"/>
        <rFont val="微软雅黑"/>
        <charset val="134"/>
      </rPr>
      <t>2</t>
    </r>
    <r>
      <rPr>
        <sz val="12"/>
        <color rgb="FF44546A"/>
        <rFont val="微软雅黑"/>
        <charset val="134"/>
      </rPr>
      <t>(48)</t>
    </r>
  </si>
  <si>
    <t>15白板伤害</t>
  </si>
  <si>
    <t>伤害从 6 米外开始衰减   到 9.5 米时衰减至 45%</t>
  </si>
  <si>
    <t>单手爆弹卡宾枪</t>
  </si>
  <si>
    <r>
      <rPr>
        <sz val="11"/>
        <color rgb="FF000000"/>
        <rFont val="Microsoft YaHei"/>
        <charset val="134"/>
      </rPr>
      <t xml:space="preserve">（+60%）       </t>
    </r>
    <r>
      <rPr>
        <sz val="14"/>
        <color rgb="FF000000"/>
        <rFont val="Microsoft YaHei"/>
        <charset val="134"/>
      </rPr>
      <t>4.8</t>
    </r>
  </si>
  <si>
    <r>
      <rPr>
        <sz val="14"/>
        <color rgb="FF000000"/>
        <rFont val="微软雅黑"/>
        <charset val="134"/>
      </rPr>
      <t>12.4</t>
    </r>
    <r>
      <rPr>
        <sz val="12"/>
        <color rgb="FF44546A"/>
        <rFont val="微软雅黑"/>
        <charset val="134"/>
      </rPr>
      <t>(59.52)</t>
    </r>
  </si>
  <si>
    <t>英雄爆弹手枪</t>
  </si>
  <si>
    <t>伤害</t>
  </si>
  <si>
    <r>
      <rPr>
        <sz val="14"/>
        <color rgb="FF000000"/>
        <rFont val="微软雅黑"/>
        <charset val="134"/>
      </rPr>
      <t>12.4</t>
    </r>
    <r>
      <rPr>
        <sz val="12"/>
        <color rgb="FF44546A"/>
        <rFont val="微软雅黑"/>
        <charset val="134"/>
      </rPr>
      <t>(52.08)</t>
    </r>
  </si>
  <si>
    <r>
      <rPr>
        <b/>
        <sz val="14"/>
        <color rgb="FF000000"/>
        <rFont val="微软雅黑"/>
        <charset val="134"/>
      </rPr>
      <t>额外天赋：增加20%枪袭伤害[与其它枪袭加成天赋作加算]</t>
    </r>
    <r>
      <rPr>
        <sz val="14"/>
        <color rgb="FF000000"/>
        <rFont val="微软雅黑"/>
        <charset val="134"/>
      </rPr>
      <t>；</t>
    </r>
    <r>
      <rPr>
        <sz val="12"/>
        <color rgb="FF000000"/>
        <rFont val="微软雅黑"/>
        <charset val="134"/>
      </rPr>
      <t>枪袭看起来是三连发，实际只算一发伤害</t>
    </r>
  </si>
  <si>
    <t>英雄重爆弹手枪</t>
  </si>
  <si>
    <t>7白板伤害</t>
  </si>
  <si>
    <r>
      <rPr>
        <sz val="14"/>
        <color rgb="FF000000"/>
        <rFont val="微软雅黑"/>
        <charset val="134"/>
      </rPr>
      <t>10</t>
    </r>
    <r>
      <rPr>
        <sz val="12"/>
        <color rgb="FF44546A"/>
        <rFont val="微软雅黑"/>
        <charset val="134"/>
      </rPr>
      <t>(70)</t>
    </r>
  </si>
  <si>
    <t>额外天赋：子弹命中正在呼叫支援的敌人会打断其呼叫行为，若命中头部则系统令其直接死亡 ;                                       增加13%枪袭伤害[与其它枪袭加成天赋作加算]</t>
  </si>
  <si>
    <t>英雄等离子手枪</t>
  </si>
  <si>
    <t>充能时间2.3s</t>
  </si>
  <si>
    <r>
      <rPr>
        <sz val="14"/>
        <color rgb="FF000000"/>
        <rFont val="微软雅黑"/>
        <charset val="134"/>
      </rPr>
      <t>10.2</t>
    </r>
    <r>
      <rPr>
        <sz val="12"/>
        <color rgb="FF44546A"/>
        <rFont val="微软雅黑"/>
        <charset val="134"/>
      </rPr>
      <t>(67.32)</t>
    </r>
  </si>
  <si>
    <t>6.6白板伤害</t>
  </si>
  <si>
    <t>145白板伤害</t>
  </si>
  <si>
    <t>额外天赋：仅能进行充能射击，充能等离子有效伤害半径增加到4米</t>
  </si>
  <si>
    <t>伤害道具</t>
  </si>
  <si>
    <t>最高难度基础伤害</t>
  </si>
  <si>
    <t>爆炸半径</t>
  </si>
  <si>
    <t>当前数据为13.0版本</t>
  </si>
  <si>
    <t>破片手雷</t>
  </si>
  <si>
    <r>
      <rPr>
        <b/>
        <sz val="11"/>
        <color rgb="FFFF0000"/>
        <rFont val="微软雅黑"/>
        <charset val="134"/>
      </rPr>
      <t>道具</t>
    </r>
    <r>
      <rPr>
        <b/>
        <sz val="14"/>
        <color rgb="FF000000"/>
        <rFont val="微软雅黑"/>
        <charset val="134"/>
      </rPr>
      <t>爆炸物</t>
    </r>
  </si>
  <si>
    <t>25</t>
  </si>
  <si>
    <t>10m</t>
  </si>
  <si>
    <t>穿甲手雷</t>
  </si>
  <si>
    <t>2.5m</t>
  </si>
  <si>
    <t>热熔炸药</t>
  </si>
  <si>
    <t>8m</t>
  </si>
  <si>
    <t>焚焰爆破罐</t>
  </si>
  <si>
    <t>7m</t>
  </si>
  <si>
    <r>
      <rPr>
        <b/>
        <sz val="11"/>
        <color rgb="FF000000"/>
        <rFont val="微软雅黑"/>
        <charset val="134"/>
      </rPr>
      <t>手雷爆炸时立即对半径范围内敌人施加燃烧状态，并形成燃烧区域。燃烧区域每0.5秒对敌人造成2点[</t>
    </r>
    <r>
      <rPr>
        <b/>
        <sz val="11"/>
        <color rgb="FFFF0000"/>
        <rFont val="微软雅黑"/>
        <charset val="134"/>
      </rPr>
      <t>非道具</t>
    </r>
    <r>
      <rPr>
        <b/>
        <sz val="11"/>
        <color rgb="FF000000"/>
        <rFont val="微软雅黑"/>
        <charset val="134"/>
      </rPr>
      <t>]燃烧伤害并施加40点燃烧异常状态值</t>
    </r>
  </si>
  <si>
    <t>电击手雷</t>
  </si>
  <si>
    <r>
      <rPr>
        <b/>
        <sz val="11"/>
        <color rgb="FFFF0000"/>
        <rFont val="微软雅黑"/>
        <charset val="134"/>
      </rPr>
      <t>道具</t>
    </r>
    <r>
      <rPr>
        <b/>
        <sz val="14"/>
        <color rgb="FF000000"/>
        <rFont val="微软雅黑"/>
        <charset val="134"/>
      </rPr>
      <t>电击</t>
    </r>
  </si>
  <si>
    <t>5m</t>
  </si>
  <si>
    <r>
      <rPr>
        <b/>
        <sz val="11"/>
        <color rgb="FF000000"/>
        <rFont val="微软雅黑"/>
        <charset val="134"/>
      </rPr>
      <t>手雷爆炸后生成半径为6m，持续15s的电击区域，电击区域每0.25秒对敌人造成3.2点[</t>
    </r>
    <r>
      <rPr>
        <b/>
        <sz val="11"/>
        <color rgb="FFFF0000"/>
        <rFont val="微软雅黑"/>
        <charset val="134"/>
      </rPr>
      <t>道具</t>
    </r>
    <r>
      <rPr>
        <b/>
        <sz val="11"/>
        <color rgb="FF000000"/>
        <rFont val="微软雅黑"/>
        <charset val="134"/>
      </rPr>
      <t>]电击伤害并降低区域中的敌人70%移动速度</t>
    </r>
  </si>
  <si>
    <r>
      <rPr>
        <b/>
        <sz val="18"/>
        <color rgb="FFFF0000"/>
        <rFont val="微软雅黑"/>
        <charset val="134"/>
      </rPr>
      <t>道具伤害</t>
    </r>
    <r>
      <rPr>
        <b/>
        <sz val="14"/>
        <color rgb="FF000000"/>
        <rFont val="微软雅黑"/>
        <charset val="134"/>
      </rPr>
      <t>是一种独立伤害，仅能由指定增伤道具的技能才能为其提供增益。它可以被全面易伤所影响，或者被点了道具增伤扫描的占卜盒易伤所影响。</t>
    </r>
  </si>
  <si>
    <t>特殊道具</t>
  </si>
  <si>
    <t>激励剂</t>
  </si>
  <si>
    <t>使用后在1秒内持续恢复35%的最大生命值；注：职业天赋树中的增加激励剂恢复效率技能仅单独作用于该道具</t>
  </si>
  <si>
    <t>圣骨匣</t>
  </si>
  <si>
    <t>使用后立即在使用者自身10米范围内产生强制击退效果，并在20秒内获得35%的[乘算]近战伤害加成和免疫击退与防止重创增益</t>
  </si>
  <si>
    <t>复原激励剂</t>
  </si>
  <si>
    <r>
      <rPr>
        <b/>
        <sz val="10"/>
        <color rgb="FF000000"/>
        <rFont val="微软雅黑"/>
        <charset val="134"/>
      </rPr>
      <t>使用后在8.5秒内</t>
    </r>
    <r>
      <rPr>
        <b/>
        <sz val="10"/>
        <color rgb="FFFF0000"/>
        <rFont val="微软雅黑"/>
        <charset val="134"/>
      </rPr>
      <t>持续恢复总量10%的最大生命值</t>
    </r>
    <r>
      <rPr>
        <b/>
        <sz val="10"/>
        <color rgb="FF000000"/>
        <rFont val="微软雅黑"/>
        <charset val="134"/>
      </rPr>
      <t>，并开始在25秒内每0.55秒给予3%</t>
    </r>
    <r>
      <rPr>
        <b/>
        <sz val="10"/>
        <color rgb="FFFFFFFF"/>
        <rFont val="微软雅黑"/>
        <charset val="134"/>
      </rPr>
      <t>缓冲生命值</t>
    </r>
    <r>
      <rPr>
        <b/>
        <sz val="10"/>
        <color rgb="FF000000"/>
        <rFont val="微软雅黑"/>
        <charset val="134"/>
      </rPr>
      <t>，并停止</t>
    </r>
    <r>
      <rPr>
        <b/>
        <sz val="10"/>
        <color rgb="FFFFFFFF"/>
        <rFont val="微软雅黑"/>
        <charset val="134"/>
      </rPr>
      <t>缓冲生命值</t>
    </r>
    <r>
      <rPr>
        <b/>
        <sz val="10"/>
        <color rgb="FF000000"/>
        <rFont val="微软雅黑"/>
        <charset val="134"/>
      </rPr>
      <t>消逝，</t>
    </r>
    <r>
      <rPr>
        <b/>
        <sz val="10"/>
        <color rgb="FFFF0000"/>
        <rFont val="微软雅黑"/>
        <charset val="134"/>
      </rPr>
      <t>持续恢复生命值</t>
    </r>
    <r>
      <rPr>
        <b/>
        <sz val="10"/>
        <color rgb="FF000000"/>
        <rFont val="微软雅黑"/>
        <charset val="134"/>
      </rPr>
      <t>时间内若达满血可治愈重伤</t>
    </r>
  </si>
  <si>
    <t>主体</t>
  </si>
  <si>
    <t>技能</t>
  </si>
  <si>
    <r>
      <rPr>
        <b/>
        <sz val="20"/>
        <color rgb="FF000000"/>
        <rFont val="微软雅黑"/>
        <charset val="134"/>
      </rPr>
      <t>范围</t>
    </r>
    <r>
      <rPr>
        <b/>
        <sz val="10"/>
        <color rgb="FF000000"/>
        <rFont val="微软雅黑"/>
        <charset val="134"/>
      </rPr>
      <t>(半径)</t>
    </r>
  </si>
  <si>
    <t>说明</t>
  </si>
  <si>
    <t>释义：</t>
  </si>
  <si>
    <t>战术兵</t>
  </si>
  <si>
    <t>占卜盒扫描</t>
  </si>
  <si>
    <r>
      <rPr>
        <b/>
        <sz val="12"/>
        <color rgb="FF000000"/>
        <rFont val="微软雅黑"/>
        <charset val="134"/>
      </rPr>
      <t>CD:91s/被扫描标记的目标会被施加50%</t>
    </r>
    <r>
      <rPr>
        <b/>
        <sz val="12"/>
        <color rgb="FFFF0000"/>
        <rFont val="微软雅黑"/>
        <charset val="134"/>
      </rPr>
      <t>远程武器易伤</t>
    </r>
    <r>
      <rPr>
        <b/>
        <sz val="12"/>
        <color rgb="FF000000"/>
        <rFont val="微软雅黑"/>
        <charset val="134"/>
      </rPr>
      <t>&amp;</t>
    </r>
    <r>
      <rPr>
        <b/>
        <sz val="12"/>
        <color rgb="FFFF0000"/>
        <rFont val="微软雅黑"/>
        <charset val="134"/>
      </rPr>
      <t>近战易伤</t>
    </r>
    <r>
      <rPr>
        <b/>
        <sz val="12"/>
        <color rgb="FF000000"/>
        <rFont val="微软雅黑"/>
        <charset val="134"/>
      </rPr>
      <t>效果[乘算](终极敌人为20%)，</t>
    </r>
    <r>
      <rPr>
        <b/>
        <sz val="12"/>
        <color rgb="FFFF0000"/>
        <rFont val="微软雅黑"/>
        <charset val="134"/>
      </rPr>
      <t>道具易伤</t>
    </r>
    <r>
      <rPr>
        <b/>
        <sz val="12"/>
        <color rgb="FF000000"/>
        <rFont val="微软雅黑"/>
        <charset val="134"/>
      </rPr>
      <t>[乘算]需要天赋解锁 ；              注：战术兵天赋树中予以占卜盒易伤额外加成的技能均与基础值进行加算</t>
    </r>
  </si>
  <si>
    <r>
      <rPr>
        <b/>
        <sz val="12"/>
        <color rgb="FFFF0000"/>
        <rFont val="微软雅黑"/>
        <charset val="134"/>
      </rPr>
      <t>技能</t>
    </r>
    <r>
      <rPr>
        <b/>
        <sz val="12"/>
        <color rgb="FF000000"/>
        <rFont val="微软雅黑"/>
        <charset val="134"/>
      </rPr>
      <t>与</t>
    </r>
    <r>
      <rPr>
        <b/>
        <sz val="12"/>
        <color rgb="FFFF0000"/>
        <rFont val="微软雅黑"/>
        <charset val="134"/>
      </rPr>
      <t>其他伤害</t>
    </r>
    <r>
      <rPr>
        <b/>
        <sz val="12"/>
        <color rgb="FF000000"/>
        <rFont val="微软雅黑"/>
        <charset val="134"/>
      </rPr>
      <t>类型：仅能由指定调整器与全面易伤影响伤害</t>
    </r>
  </si>
  <si>
    <t>此消彼长</t>
  </si>
  <si>
    <t>手持主武器时给予玩家15%远程武器伤害加成[加算]，手持副武器时给予玩家15%远程武器伤害减少减益[加算]</t>
  </si>
  <si>
    <t>浩大余波</t>
  </si>
  <si>
    <t>400</t>
  </si>
  <si>
    <t>电击</t>
  </si>
  <si>
    <r>
      <rPr>
        <b/>
        <sz val="12"/>
        <color rgb="FFFF0000"/>
        <rFont val="微软雅黑"/>
        <charset val="134"/>
      </rPr>
      <t>技能近战</t>
    </r>
    <r>
      <rPr>
        <b/>
        <sz val="12"/>
        <color rgb="FF000000"/>
        <rFont val="微软雅黑"/>
        <charset val="134"/>
      </rPr>
      <t>/</t>
    </r>
    <r>
      <rPr>
        <b/>
        <sz val="12"/>
        <color rgb="FFFF0000"/>
        <rFont val="微软雅黑"/>
        <charset val="134"/>
      </rPr>
      <t>远程</t>
    </r>
    <r>
      <rPr>
        <b/>
        <sz val="12"/>
        <color rgb="FF000000"/>
        <rFont val="微软雅黑"/>
        <charset val="134"/>
      </rPr>
      <t>伤害：仅可被类别近战/类别远程武器增伤、近战/远程武器易伤与全面易伤效果加成</t>
    </r>
  </si>
  <si>
    <t>穿透弹药</t>
  </si>
  <si>
    <r>
      <rPr>
        <b/>
        <sz val="12"/>
        <color rgb="FFFF0000"/>
        <rFont val="微软雅黑"/>
        <charset val="134"/>
      </rPr>
      <t>手持</t>
    </r>
    <r>
      <rPr>
        <b/>
        <sz val="12"/>
        <color rgb="FF000000"/>
        <rFont val="微软雅黑"/>
        <charset val="134"/>
      </rPr>
      <t>:</t>
    </r>
    <r>
      <rPr>
        <b/>
        <sz val="12"/>
        <color rgb="FF2F5597"/>
        <rFont val="微软雅黑"/>
        <charset val="134"/>
      </rPr>
      <t>自动爆弹步枪、爆弹步枪、重型爆弹步枪、追猎者爆弹步枪、爆弹手枪、重型爆弹手枪、神射手爆弹卡宾枪、爆弹卡宾枪</t>
    </r>
    <r>
      <rPr>
        <b/>
        <sz val="12"/>
        <color rgb="FFFF0000"/>
        <rFont val="微软雅黑"/>
        <charset val="134"/>
      </rPr>
      <t>时</t>
    </r>
    <r>
      <rPr>
        <b/>
        <sz val="12"/>
        <color rgb="FF000000"/>
        <rFont val="微软雅黑"/>
        <charset val="134"/>
      </rPr>
      <t>，为敌人施加仅对持有者有效的50%</t>
    </r>
    <r>
      <rPr>
        <b/>
        <sz val="12"/>
        <color rgb="FFFF0000"/>
        <rFont val="微软雅黑"/>
        <charset val="134"/>
      </rPr>
      <t>非爆头</t>
    </r>
    <r>
      <rPr>
        <b/>
        <sz val="12"/>
        <color rgb="FF000000"/>
        <rFont val="微软雅黑"/>
        <charset val="134"/>
      </rPr>
      <t>远程武器伤害易伤[加算]</t>
    </r>
  </si>
  <si>
    <t>突击兵</t>
  </si>
  <si>
    <t>震地重击</t>
  </si>
  <si>
    <t>近战</t>
  </si>
  <si>
    <r>
      <rPr>
        <b/>
        <sz val="16"/>
        <color rgb="FF000000"/>
        <rFont val="微软雅黑"/>
        <charset val="134"/>
      </rPr>
      <t>CD:83s（两层总共）</t>
    </r>
    <r>
      <rPr>
        <b/>
        <sz val="12"/>
        <color rgb="FF000000"/>
        <rFont val="微软雅黑"/>
        <charset val="134"/>
      </rPr>
      <t>注：对震地重击加成的4个天赋: 惩戒天使/精准打击/一丝不苟/神圣职责，均为独立乘区，目前都为加算</t>
    </r>
  </si>
  <si>
    <t>火焰之翼</t>
  </si>
  <si>
    <t>100</t>
  </si>
  <si>
    <t>技能近战</t>
  </si>
  <si>
    <t>0.5m</t>
  </si>
  <si>
    <t>全面易伤：直接修改目标的承伤值会放大任何所受到的伤害，在加算的情况下，会与所有其它类型的加算易伤进行加算</t>
  </si>
  <si>
    <t>冲上云霄</t>
  </si>
  <si>
    <t>80</t>
  </si>
  <si>
    <t>最大打击数为20，从1米外开始衰减伤害，到5米处伤害变为0</t>
  </si>
  <si>
    <t>强势消耗</t>
  </si>
  <si>
    <r>
      <rPr>
        <b/>
        <sz val="14"/>
        <color rgb="FF000000"/>
        <rFont val="微软雅黑"/>
        <charset val="134"/>
      </rPr>
      <t>被冲刺攻击命中的目标会被施加25%的</t>
    </r>
    <r>
      <rPr>
        <b/>
        <sz val="14"/>
        <color rgb="FFFF0000"/>
        <rFont val="微软雅黑"/>
        <charset val="134"/>
      </rPr>
      <t>全面易伤</t>
    </r>
    <r>
      <rPr>
        <b/>
        <sz val="14"/>
        <color rgb="FF000000"/>
        <rFont val="微软雅黑"/>
        <charset val="134"/>
      </rPr>
      <t>效果[加算]</t>
    </r>
  </si>
  <si>
    <t>备注：没有在此页列出的伤害加成均默认为与同类加算，绝对乘算的加成的会单独在此页列出</t>
  </si>
  <si>
    <t>狂怒打击</t>
  </si>
  <si>
    <t>允许触发的招式：突击兵专属的飞行背包猛冲攻击</t>
  </si>
  <si>
    <t>怒气腾飞</t>
  </si>
  <si>
    <t>19.44</t>
  </si>
  <si>
    <r>
      <rPr>
        <b/>
        <sz val="12"/>
        <color rgb="FF000000"/>
        <rFont val="微软雅黑"/>
        <charset val="134"/>
      </rPr>
      <t>仅冲刺攻击可获得该技能的100%</t>
    </r>
    <r>
      <rPr>
        <b/>
        <sz val="12"/>
        <color rgb="FF417FF9"/>
        <rFont val="微软雅黑"/>
        <charset val="134"/>
      </rPr>
      <t>冲刺攻击</t>
    </r>
    <r>
      <rPr>
        <b/>
        <sz val="12"/>
        <color rgb="FF000000"/>
        <rFont val="微软雅黑"/>
        <charset val="134"/>
      </rPr>
      <t>伤害[加算]增益效果；未被算作</t>
    </r>
    <r>
      <rPr>
        <b/>
        <sz val="12"/>
        <color rgb="FF417FF9"/>
        <rFont val="微软雅黑"/>
        <charset val="134"/>
      </rPr>
      <t>冲刺攻击</t>
    </r>
    <r>
      <rPr>
        <b/>
        <sz val="12"/>
        <color rgb="FF000000"/>
        <rFont val="微软雅黑"/>
        <charset val="134"/>
      </rPr>
      <t>的撤步还击被添加到了该招式的附加伤害天赋注册表中，因此可以单独触发该天赋所携带的独立范围伤害</t>
    </r>
  </si>
  <si>
    <t>难度会影响部分技能伤害，因低难度没有参考意义，仅列出最高难度伤害值</t>
  </si>
  <si>
    <t>先锋兵</t>
  </si>
  <si>
    <t>近战勇士</t>
  </si>
  <si>
    <t>这个团队天赋除了15%近战伤害加成（加算），还有一条增加15%抓钩飞踢伤害的代码</t>
  </si>
  <si>
    <t>抓钩飞踢</t>
  </si>
  <si>
    <t>112.8</t>
  </si>
  <si>
    <t>CD:91s（两层总共）</t>
  </si>
  <si>
    <t>冲击扩散</t>
  </si>
  <si>
    <t>50%飞踢伤害</t>
  </si>
  <si>
    <t>这个技能不会对飞踢的命中的主目标造成伤害</t>
  </si>
  <si>
    <t>当前数据为13.2版本</t>
  </si>
  <si>
    <t>连带伤害</t>
  </si>
  <si>
    <t>60</t>
  </si>
  <si>
    <t>矛头所指</t>
  </si>
  <si>
    <r>
      <rPr>
        <b/>
        <sz val="14"/>
        <color rgb="FF000000"/>
        <rFont val="微软雅黑"/>
        <charset val="134"/>
      </rPr>
      <t>被飞踢攻击命中的目标会被施加15%的</t>
    </r>
    <r>
      <rPr>
        <b/>
        <sz val="14"/>
        <color rgb="FFFF0000"/>
        <rFont val="微软雅黑"/>
        <charset val="134"/>
      </rPr>
      <t>远程武器易伤</t>
    </r>
    <r>
      <rPr>
        <b/>
        <sz val="14"/>
        <color rgb="FF000000"/>
        <rFont val="微软雅黑"/>
        <charset val="134"/>
      </rPr>
      <t>效果[加算]</t>
    </r>
  </si>
  <si>
    <t>殃及池鱼</t>
  </si>
  <si>
    <t>200</t>
  </si>
  <si>
    <t>重装兵</t>
  </si>
  <si>
    <t>震慑光环</t>
  </si>
  <si>
    <t>120</t>
  </si>
  <si>
    <t>战团旗帜</t>
  </si>
  <si>
    <t>CD:125s</t>
  </si>
  <si>
    <t>恐惧冲击</t>
  </si>
  <si>
    <r>
      <rPr>
        <b/>
        <sz val="14"/>
        <color rgb="FF000000"/>
        <rFont val="微软雅黑"/>
        <charset val="134"/>
      </rPr>
      <t>处在</t>
    </r>
    <r>
      <rPr>
        <b/>
        <sz val="14"/>
        <color rgb="FFFF0000"/>
        <rFont val="微软雅黑"/>
        <charset val="134"/>
      </rPr>
      <t>任何</t>
    </r>
    <r>
      <rPr>
        <b/>
        <sz val="14"/>
        <color rgb="FF5B9BD5"/>
        <rFont val="微软雅黑"/>
        <charset val="134"/>
      </rPr>
      <t>电击手雷范围</t>
    </r>
    <r>
      <rPr>
        <b/>
        <sz val="14"/>
        <color rgb="FF000000"/>
        <rFont val="微软雅黑"/>
        <charset val="134"/>
      </rPr>
      <t>伤害内的目标会被施加仅对天赋持有者有效的25%</t>
    </r>
    <r>
      <rPr>
        <b/>
        <sz val="14"/>
        <color rgb="FFFF0000"/>
        <rFont val="微软雅黑"/>
        <charset val="134"/>
      </rPr>
      <t>远程武器易伤</t>
    </r>
    <r>
      <rPr>
        <b/>
        <sz val="14"/>
        <color rgb="FF000000"/>
        <rFont val="微软雅黑"/>
        <charset val="134"/>
      </rPr>
      <t>&amp;</t>
    </r>
    <r>
      <rPr>
        <b/>
        <sz val="14"/>
        <color rgb="FFFF0000"/>
        <rFont val="微软雅黑"/>
        <charset val="134"/>
      </rPr>
      <t>近战易伤</t>
    </r>
    <r>
      <rPr>
        <b/>
        <sz val="14"/>
        <color rgb="FF000000"/>
        <rFont val="微软雅黑"/>
        <charset val="134"/>
      </rPr>
      <t>效果[乘算]</t>
    </r>
  </si>
  <si>
    <t>蔑视护甲</t>
  </si>
  <si>
    <t>可反伤的远程攻击伤害值调整器：枪虫-90%，吞噬枪-60%，自动枪邪教徒-70%，狙击枪邪教徒+1000%，火枪红字战士-98%，千子巫师+350%，刈魂炮终结者-50%，动力剑终结者+100%</t>
  </si>
  <si>
    <t>纯粹意志</t>
  </si>
  <si>
    <t>伤害每0.33秒一跳</t>
  </si>
  <si>
    <t>震荡之力</t>
  </si>
  <si>
    <t>怒气腾飞就是复制粘贴这个技能,所以除了额外的盾击增伤外，加成内容都一样，这个技能同样会增加你的冲刺攻击的伤害</t>
  </si>
  <si>
    <t>狙击兵</t>
  </si>
  <si>
    <t>破隐射击</t>
  </si>
  <si>
    <t>职业被动与定向射击天赋所产生的破隐增伤持续0.33秒</t>
  </si>
  <si>
    <t>迷彩斗篷</t>
  </si>
  <si>
    <t>CD:90s/每秒消耗10%充能/连续使用充能消耗：第四次+5%，第五次+10%，第六次+20%，第11次+100%/连用判定间隔:10s</t>
  </si>
  <si>
    <t>出其不意</t>
  </si>
  <si>
    <t>给范围内敌人施加持续10秒的50%移动速度减少效果</t>
  </si>
  <si>
    <t>特战兵</t>
  </si>
  <si>
    <t>帝国怒火</t>
  </si>
  <si>
    <t>最大攻击数为20，从6米外开始衰减伤害，到10米处伤害变为10%</t>
  </si>
  <si>
    <t>钢铁光环</t>
  </si>
  <si>
    <t>CD:67s/每秒消耗6.7%充能</t>
  </si>
  <si>
    <t>保持攻势</t>
  </si>
  <si>
    <t>伤害每0.1秒一跳，这个伤害并不限定光环特效处，而是角色5米半径内均有伤害</t>
  </si>
  <si>
    <t>技术军士</t>
  </si>
  <si>
    <t>指定目标</t>
  </si>
  <si>
    <r>
      <rPr>
        <b/>
        <sz val="16"/>
        <color rgb="FF000000"/>
        <rFont val="Microsoft YaHei"/>
        <charset val="134"/>
      </rPr>
      <t>被肩炮攻击命中的目标会被施加15%的</t>
    </r>
    <r>
      <rPr>
        <b/>
        <sz val="16"/>
        <color rgb="FFFF0000"/>
        <rFont val="Microsoft YaHei"/>
        <charset val="134"/>
      </rPr>
      <t>全面易伤</t>
    </r>
    <r>
      <rPr>
        <b/>
        <sz val="16"/>
        <color rgb="FF000000"/>
        <rFont val="Microsoft YaHei"/>
        <charset val="134"/>
      </rPr>
      <t>效果[加算]</t>
    </r>
  </si>
  <si>
    <t>强援在旁</t>
  </si>
  <si>
    <t>15m</t>
  </si>
  <si>
    <t>范围内友军获得20%远程武器伤害[加算]，20%近战伤害[加算]与30%伤害减免</t>
  </si>
  <si>
    <t>有序破坏</t>
  </si>
  <si>
    <r>
      <rPr>
        <b/>
        <sz val="16"/>
        <color rgb="FF000000"/>
        <rFont val="Microsoft YaHei"/>
        <charset val="134"/>
      </rPr>
      <t>被技术军士造成的道具伤害命中的目标会被施加25%的</t>
    </r>
    <r>
      <rPr>
        <b/>
        <sz val="16"/>
        <color rgb="FFFF0000"/>
        <rFont val="Microsoft YaHei"/>
        <charset val="134"/>
      </rPr>
      <t>全面易伤</t>
    </r>
    <r>
      <rPr>
        <b/>
        <sz val="16"/>
        <color rgb="FF000000"/>
        <rFont val="Microsoft YaHei"/>
        <charset val="134"/>
      </rPr>
      <t>效果[加算]</t>
    </r>
  </si>
  <si>
    <t>欧姆尼赛亚之怒</t>
  </si>
  <si>
    <r>
      <rPr>
        <b/>
        <sz val="12"/>
        <color rgb="FF000000"/>
        <rFont val="Microsoft YaHei"/>
        <charset val="134"/>
      </rPr>
      <t>被技术军士肩炮伤害命中的敌人会被施加100层燃烧状态层数；</t>
    </r>
    <r>
      <rPr>
        <b/>
        <sz val="12"/>
        <color rgb="FFFFFFFF"/>
        <rFont val="Microsoft YaHei"/>
        <charset val="134"/>
      </rPr>
      <t>这个燃烧状态的伤害源头隶属于肩炮，而非玩家，因此无法被玩家携带的</t>
    </r>
    <r>
      <rPr>
        <b/>
        <sz val="12"/>
        <color rgb="FFFF0000"/>
        <rFont val="Microsoft YaHei"/>
        <charset val="134"/>
      </rPr>
      <t>[只对持有者生效]</t>
    </r>
    <r>
      <rPr>
        <b/>
        <sz val="12"/>
        <color rgb="FFFFFFFF"/>
        <rFont val="Microsoft YaHei"/>
        <charset val="134"/>
      </rPr>
      <t>的远程易伤所提高伤害</t>
    </r>
  </si>
  <si>
    <t>爆弹肩炮</t>
  </si>
  <si>
    <r>
      <rPr>
        <b/>
        <sz val="16"/>
        <color rgb="FF000000"/>
        <rFont val="微软雅黑"/>
        <charset val="134"/>
      </rPr>
      <t>4/</t>
    </r>
    <r>
      <rPr>
        <b/>
        <sz val="12"/>
        <color rgb="FFFFFFFF"/>
        <rFont val="微软雅黑"/>
        <charset val="134"/>
      </rPr>
      <t>N6:(16)</t>
    </r>
  </si>
  <si>
    <t>子弹/技能</t>
  </si>
  <si>
    <t>CD:72s/爆头倍率1.0 / 每分钟发射量350 / 每次射击消耗4%充能</t>
  </si>
  <si>
    <t>枪袭倍率10</t>
  </si>
  <si>
    <r>
      <rPr>
        <b/>
        <sz val="14"/>
        <color rgb="FF000000"/>
        <rFont val="微软雅黑"/>
        <charset val="134"/>
      </rPr>
      <t>枪袭算法为黑字基础伤害x倍率x枪袭难度修正</t>
    </r>
    <r>
      <rPr>
        <b/>
        <sz val="14"/>
        <color rgb="FFFF0000"/>
        <rFont val="微软雅黑"/>
        <charset val="134"/>
      </rPr>
      <t xml:space="preserve">                         注：肩炮的枪袭打出的伤害不属于肩炮造伤，而是独立生成的枪袭伤害</t>
    </r>
  </si>
  <si>
    <t>难度缩放使N6敌人获得300%肩炮易伤[加算]，与全面易伤相加，白字为放大后结果。</t>
  </si>
  <si>
    <r>
      <rPr>
        <b/>
        <sz val="14"/>
        <color rgb="FF000000"/>
        <rFont val="微软雅黑"/>
        <charset val="134"/>
      </rPr>
      <t xml:space="preserve">肩炮造伤源头为肩炮自身       </t>
    </r>
    <r>
      <rPr>
        <b/>
        <sz val="14"/>
        <color rgb="FFFF0000"/>
        <rFont val="微软雅黑"/>
        <charset val="134"/>
      </rPr>
      <t>（非玩家独立单位）</t>
    </r>
  </si>
  <si>
    <t>狙击肩炮</t>
  </si>
  <si>
    <r>
      <rPr>
        <b/>
        <sz val="16"/>
        <color rgb="FF000000"/>
        <rFont val="微软雅黑"/>
        <charset val="134"/>
      </rPr>
      <t>27/</t>
    </r>
    <r>
      <rPr>
        <b/>
        <sz val="12"/>
        <color rgb="FFFFFFFF"/>
        <rFont val="微软雅黑"/>
        <charset val="134"/>
      </rPr>
      <t>N6</t>
    </r>
    <r>
      <rPr>
        <b/>
        <sz val="12"/>
        <color rgb="FFE7E6E6"/>
        <rFont val="微软雅黑"/>
        <charset val="134"/>
      </rPr>
      <t>(108)</t>
    </r>
  </si>
  <si>
    <t>重型子弹/技能</t>
  </si>
  <si>
    <t>CD:83s/爆头倍率1.0 / 每分钟发射量200 / 每次射击消耗20%充能</t>
  </si>
  <si>
    <t>枪袭倍率1.5</t>
  </si>
  <si>
    <t>等离子肩炮</t>
  </si>
  <si>
    <r>
      <rPr>
        <b/>
        <sz val="16"/>
        <color rgb="FF000000"/>
        <rFont val="微软雅黑"/>
        <charset val="134"/>
      </rPr>
      <t>8/</t>
    </r>
    <r>
      <rPr>
        <b/>
        <sz val="12"/>
        <color rgb="FFFFFFFF"/>
        <rFont val="微软雅黑"/>
        <charset val="134"/>
      </rPr>
      <t>N6:</t>
    </r>
    <r>
      <rPr>
        <b/>
        <sz val="12"/>
        <color rgb="FFE7E6E6"/>
        <rFont val="微软雅黑"/>
        <charset val="134"/>
      </rPr>
      <t>(32)</t>
    </r>
  </si>
  <si>
    <t>等离子/技能</t>
  </si>
  <si>
    <t>CD:83s / 每分钟发射量100 / 每次射击消耗10%充能</t>
  </si>
  <si>
    <t>枪袭倍率5</t>
  </si>
  <si>
    <t>狼蛛炮台</t>
  </si>
  <si>
    <t>9.6</t>
  </si>
  <si>
    <t>炮台子弹</t>
  </si>
  <si>
    <r>
      <rPr>
        <b/>
        <sz val="12"/>
        <color rgb="FF000000"/>
        <rFont val="微软雅黑"/>
        <charset val="134"/>
      </rPr>
      <t>爆头倍率1.0 / 每分钟发射量450 / 200HP / 若HP低于25%，技术军士会在维修炮台时将其恢复至最大生命值的25% /</t>
    </r>
    <r>
      <rPr>
        <b/>
        <sz val="12"/>
        <color rgb="FFFF0000"/>
        <rFont val="微软雅黑"/>
        <charset val="134"/>
      </rPr>
      <t xml:space="preserve"> 承受6倍伤害</t>
    </r>
  </si>
  <si>
    <t>注意围攻模式的狼蛛炮台为独立版本</t>
  </si>
  <si>
    <t>狼蛛炮台殉爆</t>
  </si>
  <si>
    <t>44</t>
  </si>
  <si>
    <t>动力斧</t>
  </si>
  <si>
    <t>防守反击</t>
  </si>
  <si>
    <r>
      <rPr>
        <b/>
        <sz val="12"/>
        <color rgb="FF000000"/>
        <rFont val="微软雅黑"/>
        <charset val="134"/>
      </rPr>
      <t>可触发的招式：轻击1，轻击2，轻击3，轻击4，当头打击，猛冲当头打击，撤步还击；</t>
    </r>
    <r>
      <rPr>
        <b/>
        <sz val="12"/>
        <color rgb="FFFF0000"/>
        <rFont val="微软雅黑"/>
        <charset val="134"/>
      </rPr>
      <t>此技能目前有bug，只要不使用以上招式消耗掉这个技能buff，</t>
    </r>
    <r>
      <rPr>
        <b/>
        <sz val="12"/>
        <color rgb="FF0D0D0D"/>
        <rFont val="微软雅黑"/>
        <charset val="134"/>
      </rPr>
      <t>它就会在持续期间为你的其他近战武器招式提升伤害(近战增伤)[加算]</t>
    </r>
  </si>
  <si>
    <r>
      <rPr>
        <b/>
        <sz val="14"/>
        <color rgb="FF000000"/>
        <rFont val="微软雅黑"/>
        <charset val="134"/>
      </rPr>
      <t>注意:动力斧的撤步还击天赋点出来后，会把</t>
    </r>
    <r>
      <rPr>
        <b/>
        <sz val="14"/>
        <color rgb="FFFF0000"/>
        <rFont val="微软雅黑"/>
        <charset val="134"/>
      </rPr>
      <t>强力撤步</t>
    </r>
    <r>
      <rPr>
        <b/>
        <sz val="14"/>
        <color rgb="FF000000"/>
        <rFont val="微软雅黑"/>
        <charset val="134"/>
      </rPr>
      <t>派生的</t>
    </r>
    <r>
      <rPr>
        <b/>
        <sz val="14"/>
        <color rgb="FF002060"/>
        <rFont val="微软雅黑"/>
        <charset val="134"/>
      </rPr>
      <t>当头打击</t>
    </r>
    <r>
      <rPr>
        <b/>
        <sz val="14"/>
        <color rgb="FF000000"/>
        <rFont val="微软雅黑"/>
        <charset val="134"/>
      </rPr>
      <t>替换为</t>
    </r>
    <r>
      <rPr>
        <b/>
        <sz val="14"/>
        <color rgb="FF417FF9"/>
        <rFont val="微软雅黑"/>
        <charset val="134"/>
      </rPr>
      <t>撤步还击</t>
    </r>
    <r>
      <rPr>
        <b/>
        <sz val="14"/>
        <color rgb="FF000000"/>
        <rFont val="微软雅黑"/>
        <charset val="134"/>
      </rPr>
      <t>，</t>
    </r>
    <r>
      <rPr>
        <b/>
        <sz val="14"/>
        <color rgb="FF417FF9"/>
        <rFont val="微软雅黑"/>
        <charset val="134"/>
      </rPr>
      <t>撤步还击</t>
    </r>
    <r>
      <rPr>
        <b/>
        <sz val="14"/>
        <color rgb="FF000000"/>
        <rFont val="微软雅黑"/>
        <charset val="134"/>
      </rPr>
      <t>属于独立招式，仅动画和当头打击一样。目前不属于冲刺攻击类别，详见近战武器页面</t>
    </r>
  </si>
  <si>
    <t>霸气外泄</t>
  </si>
  <si>
    <t>22</t>
  </si>
  <si>
    <t>可触发的招式：当头打击，猛冲当头打击，撤步还击</t>
  </si>
  <si>
    <t>会心一击</t>
  </si>
  <si>
    <t>可触发的招式：轻击4</t>
  </si>
  <si>
    <t>迅速回弹</t>
  </si>
  <si>
    <t>可触发的招式：轻击1，轻击2，轻击3，轻击4，</t>
  </si>
  <si>
    <t>强力余波</t>
  </si>
  <si>
    <r>
      <rPr>
        <b/>
        <sz val="16"/>
        <color rgb="FF000000"/>
        <rFont val="微软雅黑"/>
        <charset val="134"/>
      </rPr>
      <t>（扇形范围）范围扩大20%; 这个天赋会使你的强力撤步最大打击数翻倍</t>
    </r>
    <r>
      <rPr>
        <b/>
        <sz val="11"/>
        <color rgb="FFFF0000"/>
        <rFont val="微软雅黑"/>
        <charset val="134"/>
      </rPr>
      <t>(包含打击数修正值)</t>
    </r>
  </si>
  <si>
    <t>战术后撤</t>
  </si>
  <si>
    <t>该天赋目前由于代码触发条件没写好,导致点出来会无条件给予你25%的常驻近战增伤[加算]</t>
  </si>
  <si>
    <t>在12.1版本中，设计师尝试写额外代码修复这个bug，但失败了</t>
  </si>
  <si>
    <t>链锯剑</t>
  </si>
  <si>
    <t>组合猛攻</t>
  </si>
  <si>
    <t>为特定招式提供10%近战伤害[加算]；可触发的招式：轻击1，轻击2，轻击3，轻击4，轻击5</t>
  </si>
  <si>
    <t>重创猛攻</t>
  </si>
  <si>
    <t>为特定招式提供15%近战伤害[加算]；可触发的招式：快击，正蹬，肩撞，踩踏，踩踏2，马力全开</t>
  </si>
  <si>
    <t>势头正盛</t>
  </si>
  <si>
    <t>为特定招式提供3%10层可叠加近战伤害[加算]可触发的招式：轻击1，轻击2，轻击3，轻击4，轻击5</t>
  </si>
  <si>
    <t>欧姆尼赛亚战斧</t>
  </si>
  <si>
    <t>劈裂打击</t>
  </si>
  <si>
    <t>行刑标记</t>
  </si>
  <si>
    <t>可触发的招式：轻击3 ；触发后5秒内为能量泄涌单独提供25%近战增伤效果[乘算]</t>
  </si>
  <si>
    <t>BUG：该增伤效果持续期间，除它自身外，武器品级加成与武器天赋中所有的近战加成会失效</t>
  </si>
  <si>
    <t>暴露破绽</t>
  </si>
  <si>
    <r>
      <rPr>
        <b/>
        <sz val="14"/>
        <color rgb="FF000000"/>
        <rFont val="微软雅黑"/>
        <charset val="134"/>
      </rPr>
      <t>被</t>
    </r>
    <r>
      <rPr>
        <b/>
        <sz val="14"/>
        <color rgb="FFFF0000"/>
        <rFont val="微软雅黑"/>
        <charset val="134"/>
      </rPr>
      <t>欧姆尼赛亚猛冲</t>
    </r>
    <r>
      <rPr>
        <b/>
        <sz val="14"/>
        <color rgb="FF000000"/>
        <rFont val="微软雅黑"/>
        <charset val="134"/>
      </rPr>
      <t>/</t>
    </r>
    <r>
      <rPr>
        <b/>
        <sz val="14"/>
        <color rgb="FFFF0000"/>
        <rFont val="微软雅黑"/>
        <charset val="134"/>
      </rPr>
      <t>欧姆尼赛亚打击</t>
    </r>
    <r>
      <rPr>
        <b/>
        <sz val="14"/>
        <color rgb="FF000000"/>
        <rFont val="微软雅黑"/>
        <charset val="134"/>
      </rPr>
      <t>/</t>
    </r>
    <r>
      <rPr>
        <b/>
        <sz val="14"/>
        <color rgb="FFFF0000"/>
        <rFont val="微软雅黑"/>
        <charset val="134"/>
      </rPr>
      <t>穿刺打击</t>
    </r>
    <r>
      <rPr>
        <b/>
        <sz val="14"/>
        <color rgb="FF000000"/>
        <rFont val="微软雅黑"/>
        <charset val="134"/>
      </rPr>
      <t>招式所命中的目标会被施加15%的</t>
    </r>
    <r>
      <rPr>
        <b/>
        <sz val="14"/>
        <color rgb="FFFF0000"/>
        <rFont val="微软雅黑"/>
        <charset val="134"/>
      </rPr>
      <t>全面易伤</t>
    </r>
    <r>
      <rPr>
        <b/>
        <sz val="14"/>
        <color rgb="FF000000"/>
        <rFont val="微软雅黑"/>
        <charset val="134"/>
      </rPr>
      <t>效果[加算]</t>
    </r>
  </si>
  <si>
    <t>静电蓄能</t>
  </si>
  <si>
    <r>
      <rPr>
        <b/>
        <sz val="14"/>
        <color rgb="FF000000"/>
        <rFont val="微软雅黑"/>
        <charset val="134"/>
      </rPr>
      <t>欧姆尼赛亚猛冲每命中一次敌人会</t>
    </r>
    <r>
      <rPr>
        <b/>
        <sz val="14"/>
        <color rgb="FFFF0000"/>
        <rFont val="微软雅黑"/>
        <charset val="134"/>
      </rPr>
      <t>为欧姆尼赛亚打击</t>
    </r>
    <r>
      <rPr>
        <b/>
        <sz val="14"/>
        <color rgb="FF000000"/>
        <rFont val="微软雅黑"/>
        <charset val="134"/>
      </rPr>
      <t>/</t>
    </r>
    <r>
      <rPr>
        <b/>
        <sz val="14"/>
        <color rgb="FFFF0000"/>
        <rFont val="微软雅黑"/>
        <charset val="134"/>
      </rPr>
      <t>穿刺打击</t>
    </r>
    <r>
      <rPr>
        <b/>
        <sz val="14"/>
        <color rgb="FF000000"/>
        <rFont val="微软雅黑"/>
        <charset val="134"/>
      </rPr>
      <t>招式增加10%近战伤害[加算]，最高叠加10层</t>
    </r>
  </si>
  <si>
    <t>爆炸打击</t>
  </si>
  <si>
    <t>欧姆尼赛亚打击命中目标时会生成一个持续5秒，半径为6m的电击手雷范围伤害[可触发有序破坏]</t>
  </si>
  <si>
    <t>净化之焰</t>
  </si>
  <si>
    <t>处在该拥有该天赋的武器施加的燃烧状态下的目标-会被施加20%近战易伤效果[乘算]</t>
  </si>
  <si>
    <t>焚焰枪/焚焰炮</t>
  </si>
  <si>
    <t>闪光灼伤</t>
  </si>
  <si>
    <r>
      <rPr>
        <b/>
        <sz val="14"/>
        <color rgb="FF000000"/>
        <rFont val="微软雅黑"/>
        <charset val="134"/>
      </rPr>
      <t>你手持拥有该天赋的武器时，距你10米内的目标会被施加仅对持有者有效的20%</t>
    </r>
    <r>
      <rPr>
        <b/>
        <sz val="14"/>
        <color rgb="FFFF0000"/>
        <rFont val="微软雅黑"/>
        <charset val="134"/>
      </rPr>
      <t>远程武器易伤</t>
    </r>
  </si>
  <si>
    <t>点燃效果叠加层数需求</t>
  </si>
  <si>
    <t>旺盛之焰</t>
  </si>
  <si>
    <t>为被命中的敌人施加一个持续7秒的15%燃烧伤害增加异常效果[加算]</t>
  </si>
  <si>
    <t>小型敌人：25</t>
  </si>
  <si>
    <t>焚焰武器燃烧效果</t>
  </si>
  <si>
    <t>17.5</t>
  </si>
  <si>
    <t>燃烧/技能远程</t>
  </si>
  <si>
    <r>
      <rPr>
        <b/>
        <sz val="12"/>
        <color rgb="FF000000"/>
        <rFont val="微软雅黑"/>
        <charset val="134"/>
      </rPr>
      <t>目标点燃异常状态层数叠满后产生/伤害每0.666s一跳/ 效果持续5.5s / 燃烧状态下的目标减少50%移速 /</t>
    </r>
    <r>
      <rPr>
        <b/>
        <sz val="12"/>
        <color rgb="FFFF0000"/>
        <rFont val="微软雅黑"/>
        <charset val="134"/>
      </rPr>
      <t>唯一</t>
    </r>
    <r>
      <rPr>
        <b/>
        <sz val="12"/>
        <color rgb="FF000000"/>
        <rFont val="微软雅黑"/>
        <charset val="134"/>
      </rPr>
      <t>异常状态</t>
    </r>
  </si>
  <si>
    <t>精英及以上敌人:100</t>
  </si>
  <si>
    <t>连续击杀类增益技能</t>
  </si>
  <si>
    <t>这类技能的生效条件是6秒内击杀7个目标，每一次击杀会重置这个6秒倒计时</t>
  </si>
  <si>
    <t>敌人类别增伤类技能</t>
  </si>
  <si>
    <r>
      <rPr>
        <b/>
        <sz val="14"/>
        <color rgb="FF000000"/>
        <rFont val="微软雅黑"/>
        <charset val="134"/>
      </rPr>
      <t>技能效果是为持有者修改特定类型敌人的特定伤害类型的承伤，</t>
    </r>
    <r>
      <rPr>
        <b/>
        <sz val="14"/>
        <color rgb="FFFF0000"/>
        <rFont val="微软雅黑"/>
        <charset val="134"/>
      </rPr>
      <t>只对持有者生效</t>
    </r>
  </si>
  <si>
    <t>泰伦虫族</t>
  </si>
  <si>
    <t>类别</t>
  </si>
  <si>
    <r>
      <rPr>
        <b/>
        <sz val="14"/>
        <color rgb="FF000000"/>
        <rFont val="Microsoft YaHei"/>
        <charset val="134"/>
      </rPr>
      <t>N1</t>
    </r>
    <r>
      <rPr>
        <b/>
        <sz val="10"/>
        <color rgb="FF000000"/>
        <rFont val="Microsoft YaHei"/>
        <charset val="134"/>
      </rPr>
      <t>HP</t>
    </r>
  </si>
  <si>
    <r>
      <rPr>
        <b/>
        <sz val="14"/>
        <color rgb="FF000000"/>
        <rFont val="Microsoft YaHei"/>
        <charset val="134"/>
      </rPr>
      <t>N2</t>
    </r>
    <r>
      <rPr>
        <b/>
        <sz val="10"/>
        <color rgb="FF000000"/>
        <rFont val="Microsoft YaHei"/>
        <charset val="134"/>
      </rPr>
      <t>HP</t>
    </r>
  </si>
  <si>
    <r>
      <rPr>
        <b/>
        <sz val="14"/>
        <color rgb="FF000000"/>
        <rFont val="Microsoft YaHei"/>
        <charset val="134"/>
      </rPr>
      <t>N3</t>
    </r>
    <r>
      <rPr>
        <b/>
        <sz val="10"/>
        <color rgb="FF000000"/>
        <rFont val="Microsoft YaHei"/>
        <charset val="134"/>
      </rPr>
      <t>HP</t>
    </r>
  </si>
  <si>
    <r>
      <rPr>
        <b/>
        <sz val="14"/>
        <color rgb="FF000000"/>
        <rFont val="Microsoft YaHei"/>
        <charset val="134"/>
      </rPr>
      <t>N4</t>
    </r>
    <r>
      <rPr>
        <b/>
        <sz val="10"/>
        <color rgb="FF000000"/>
        <rFont val="Microsoft YaHei"/>
        <charset val="134"/>
      </rPr>
      <t>HP</t>
    </r>
  </si>
  <si>
    <r>
      <rPr>
        <b/>
        <sz val="14"/>
        <color rgb="FF000000"/>
        <rFont val="Microsoft YaHei"/>
        <charset val="134"/>
      </rPr>
      <t>N5-6</t>
    </r>
    <r>
      <rPr>
        <b/>
        <sz val="10"/>
        <color rgb="FF000000"/>
        <rFont val="Microsoft YaHei"/>
        <charset val="134"/>
      </rPr>
      <t>HP</t>
    </r>
  </si>
  <si>
    <t>被爆头倍率</t>
  </si>
  <si>
    <t>超额伤害系数</t>
  </si>
  <si>
    <t>眩晕状态恢复生命</t>
  </si>
  <si>
    <t>苏醒恢复生命值</t>
  </si>
  <si>
    <t>眩晕时长</t>
  </si>
  <si>
    <t>最大眩晕次数</t>
  </si>
  <si>
    <t>承伤特性</t>
  </si>
  <si>
    <t>难度</t>
  </si>
  <si>
    <t>生命值</t>
  </si>
  <si>
    <t>护甲生命值</t>
  </si>
  <si>
    <t>护甲恢复延迟</t>
  </si>
  <si>
    <t>玩家在血量低于25%时会立即获得伤害减免（从0.1%减伤开始），并随着血量降低时逐渐递增，血量到达1%时会获得30%伤害减免。
此时如果继续遭受攻击则这个减伤数值会开始暴增，在你生命值归0前会至高提高到80%。
这个减伤有独特的计算方式。例如：你有10点生命值，你承受了10点伤害，此次伤害本应致死。但在这个减伤的影响下，你所承受的10点伤害里有7.5会完整的打在你身上，而剩下的2.5伤害因为将使你生命值归零，因此我们在伤害计算中获得80%的减伤，来减少这2.5伤害，所以结果是2.5点伤害会变成0.5，所以此次攻击我们实际承受了8点伤害，并使得我们存活了下来。注意这个机制仅对生命值减伤有效，其他减伤技能是常规算法。</t>
  </si>
  <si>
    <t>孢子雷</t>
  </si>
  <si>
    <t>炮灰</t>
  </si>
  <si>
    <t>25s</t>
  </si>
  <si>
    <t>角虫</t>
  </si>
  <si>
    <t>小型</t>
  </si>
  <si>
    <t>子弹，重型子弹，等离子，充能等离子，热熔，激光伤害X3，火焰伤害X1.2</t>
  </si>
  <si>
    <t>角虫（暴怒）</t>
  </si>
  <si>
    <r>
      <rPr>
        <b/>
        <sz val="11"/>
        <color rgb="FF757171"/>
        <rFont val="Microsoft YaHei"/>
        <charset val="134"/>
      </rPr>
      <t>子弹，重型子弹，等离子，充能等离子，热熔，激光伤害X2</t>
    </r>
    <r>
      <rPr>
        <b/>
        <sz val="11"/>
        <color rgb="FF000000"/>
        <rFont val="Microsoft YaHei"/>
        <charset val="134"/>
      </rPr>
      <t>；降低40%近战伤害</t>
    </r>
  </si>
  <si>
    <t>枪虫</t>
  </si>
  <si>
    <t>2.0</t>
  </si>
  <si>
    <t>3s</t>
  </si>
  <si>
    <r>
      <rPr>
        <b/>
        <i/>
        <sz val="14"/>
        <color rgb="FF000000"/>
        <rFont val="Microsoft YaHei"/>
        <charset val="134"/>
      </rPr>
      <t>护甲机制</t>
    </r>
    <r>
      <rPr>
        <b/>
        <sz val="14"/>
        <color rgb="FF000000"/>
        <rFont val="Microsoft YaHei"/>
        <charset val="134"/>
      </rPr>
      <t>：</t>
    </r>
    <r>
      <rPr>
        <b/>
        <sz val="14"/>
        <color rgb="FFFFFF00"/>
        <rFont val="Microsoft YaHei"/>
        <charset val="134"/>
      </rPr>
      <t>精英及以上</t>
    </r>
    <r>
      <rPr>
        <b/>
        <sz val="14"/>
        <color rgb="FF000000"/>
        <rFont val="Microsoft YaHei"/>
        <charset val="134"/>
      </rPr>
      <t>敌人种类的</t>
    </r>
    <r>
      <rPr>
        <b/>
        <sz val="14"/>
        <color rgb="FFFFFF00"/>
        <rFont val="Microsoft YaHei"/>
        <charset val="134"/>
      </rPr>
      <t>近战攻击</t>
    </r>
    <r>
      <rPr>
        <b/>
        <sz val="14"/>
        <color rgb="FF000000"/>
        <rFont val="Microsoft YaHei"/>
        <charset val="134"/>
      </rPr>
      <t>，分</t>
    </r>
    <r>
      <rPr>
        <b/>
        <sz val="14"/>
        <color rgb="FFFFFFFF"/>
        <rFont val="Microsoft YaHei"/>
        <charset val="134"/>
      </rPr>
      <t>护甲伤害</t>
    </r>
    <r>
      <rPr>
        <b/>
        <sz val="14"/>
        <color rgb="FF000000"/>
        <rFont val="Microsoft YaHei"/>
        <charset val="134"/>
      </rPr>
      <t>与</t>
    </r>
    <r>
      <rPr>
        <b/>
        <sz val="14"/>
        <color rgb="FFFF0000"/>
        <rFont val="Microsoft YaHei"/>
        <charset val="134"/>
      </rPr>
      <t>生命值伤害</t>
    </r>
    <r>
      <rPr>
        <b/>
        <sz val="14"/>
        <color rgb="FF000000"/>
        <rFont val="Microsoft YaHei"/>
        <charset val="134"/>
      </rPr>
      <t>。</t>
    </r>
    <r>
      <rPr>
        <b/>
        <sz val="14"/>
        <color rgb="FFFFFFFF"/>
        <rFont val="Microsoft YaHei"/>
        <charset val="134"/>
      </rPr>
      <t>护甲伤害</t>
    </r>
    <r>
      <rPr>
        <b/>
        <sz val="14"/>
        <color rgb="FF000000"/>
        <rFont val="Microsoft YaHei"/>
        <charset val="134"/>
      </rPr>
      <t>为按</t>
    </r>
    <r>
      <rPr>
        <b/>
        <sz val="14"/>
        <color rgb="FFFFFFFF"/>
        <rFont val="Microsoft YaHei"/>
        <charset val="134"/>
      </rPr>
      <t>格</t>
    </r>
    <r>
      <rPr>
        <b/>
        <sz val="14"/>
        <color rgb="FF000000"/>
        <rFont val="Microsoft YaHei"/>
        <charset val="134"/>
      </rPr>
      <t>计算，无关护甲生命值量。系统只要检测到玩家有护甲，那么</t>
    </r>
    <r>
      <rPr>
        <b/>
        <sz val="14"/>
        <color rgb="FFFFFF00"/>
        <rFont val="Microsoft YaHei"/>
        <charset val="134"/>
      </rPr>
      <t>此类敌人的近战攻击</t>
    </r>
    <r>
      <rPr>
        <b/>
        <sz val="14"/>
        <color rgb="FF000000"/>
        <rFont val="Microsoft YaHei"/>
        <charset val="134"/>
      </rPr>
      <t>只能造成</t>
    </r>
    <r>
      <rPr>
        <b/>
        <sz val="14"/>
        <color rgb="FFFFFFFF"/>
        <rFont val="Microsoft YaHei"/>
        <charset val="134"/>
      </rPr>
      <t>护甲伤害</t>
    </r>
    <r>
      <rPr>
        <b/>
        <sz val="14"/>
        <color rgb="FF000000"/>
        <rFont val="Microsoft YaHei"/>
        <charset val="134"/>
      </rPr>
      <t>而无法造成</t>
    </r>
    <r>
      <rPr>
        <b/>
        <sz val="14"/>
        <color rgb="FFFF0000"/>
        <rFont val="Microsoft YaHei"/>
        <charset val="134"/>
      </rPr>
      <t>生命值伤害</t>
    </r>
  </si>
  <si>
    <t>骨刀武士</t>
  </si>
  <si>
    <t>精英</t>
  </si>
  <si>
    <t>10s</t>
  </si>
  <si>
    <t>在格挡姿态下，降低99.9%近战伤害，90%除火焰外所有弹药类型伤害，                                      执行闪避动作时降低90%所受近战伤害</t>
  </si>
  <si>
    <t>50s</t>
  </si>
  <si>
    <t>缠鞭武士</t>
  </si>
  <si>
    <t>执行闪避动作时降低90%所受近战伤害</t>
  </si>
  <si>
    <t>毒液炮武士</t>
  </si>
  <si>
    <r>
      <rPr>
        <b/>
        <sz val="11"/>
        <color rgb="FF757171"/>
        <rFont val="Microsoft YaHei"/>
        <charset val="134"/>
      </rPr>
      <t>子弹，重型子弹，等离子，充能等离子，激光，爆燃，爆燃聚爆伤害X1.5；</t>
    </r>
    <r>
      <rPr>
        <b/>
        <sz val="11"/>
        <color rgb="FF000000"/>
        <rFont val="Microsoft YaHei"/>
        <charset val="134"/>
      </rPr>
      <t>执行闪避动作时降低90%所受近战伤害</t>
    </r>
  </si>
  <si>
    <t>↑玩家生命值↑</t>
  </si>
  <si>
    <t>↑生命值减伤机制↑</t>
  </si>
  <si>
    <t>↑生命值减伤机制图示↑</t>
  </si>
  <si>
    <t>吞噬枪武士</t>
  </si>
  <si>
    <t>特殊内容释义</t>
  </si>
  <si>
    <t>绞藤炮武士</t>
  </si>
  <si>
    <t>超额伤害系数:一击线设定，伤害需超出生命值固定倍数才可跳过眩晕阶段一击击杀敌人，例如系数1.5表示需造成1.5倍生命值的伤害</t>
  </si>
  <si>
    <t>利卡特</t>
  </si>
  <si>
    <t>特种</t>
  </si>
  <si>
    <t>没有及时打断呼叫支援动作，以及敌群中最后存在的精英敌人会进入暴怒状态，进入这个状态的敌人会完全恢复生命值且额外增加50%伤害输出，并获得常驻霸体</t>
  </si>
  <si>
    <t>蛇虫</t>
  </si>
  <si>
    <t>执行钻地动作时最低生命值为1</t>
  </si>
  <si>
    <t>最大眩晕数:敌人最多能被击晕多少次，超出次数则直接死亡</t>
  </si>
  <si>
    <t>脑虫</t>
  </si>
  <si>
    <t>子弹伤害X2，重型子弹伤害X4，激光伤害X3，爆燃伤害X1.5</t>
  </si>
  <si>
    <r>
      <rPr>
        <b/>
        <sz val="12"/>
        <color rgb="FF000000"/>
        <rFont val="微软雅黑"/>
        <charset val="134"/>
      </rPr>
      <t>焚焰武器触发的燃烧异常状态在</t>
    </r>
    <r>
      <rPr>
        <b/>
        <sz val="12"/>
        <color rgb="FFFF0000"/>
        <rFont val="微软雅黑"/>
        <charset val="134"/>
      </rPr>
      <t>围攻模式</t>
    </r>
    <r>
      <rPr>
        <b/>
        <sz val="12"/>
        <color rgb="FF000000"/>
        <rFont val="微软雅黑"/>
        <charset val="134"/>
      </rPr>
      <t>中对BOSS敌人会造成额外伤害，普通难度下享有40%增幅，困难难度下则为30%</t>
    </r>
  </si>
  <si>
    <t>孢子兽</t>
  </si>
  <si>
    <r>
      <rPr>
        <b/>
        <sz val="11"/>
        <color rgb="FF000000"/>
        <rFont val="Microsoft YaHei"/>
        <charset val="134"/>
      </rPr>
      <t>炮台姿态下，降低自身80%所受伤害；除爆燃，爆燃聚爆，爆炸物伤害外，</t>
    </r>
    <r>
      <rPr>
        <b/>
        <sz val="11"/>
        <color rgb="FFFF0000"/>
        <rFont val="Microsoft YaHei"/>
        <charset val="134"/>
      </rPr>
      <t>直击</t>
    </r>
    <r>
      <rPr>
        <b/>
        <sz val="11"/>
        <color rgb="FF757171"/>
        <rFont val="Microsoft YaHei"/>
        <charset val="134"/>
      </rPr>
      <t>炮管的所有弹药类型伤害X10(算上炮台姿态减伤后为X2)</t>
    </r>
  </si>
  <si>
    <r>
      <rPr>
        <b/>
        <sz val="11"/>
        <color rgb="FF000000"/>
        <rFont val="微软雅黑"/>
        <charset val="134"/>
      </rPr>
      <t>眩晕状态：即</t>
    </r>
    <r>
      <rPr>
        <b/>
        <sz val="11"/>
        <color rgb="FFFF0000"/>
        <rFont val="微软雅黑"/>
        <charset val="134"/>
      </rPr>
      <t>生命值归零</t>
    </r>
    <r>
      <rPr>
        <b/>
        <sz val="11"/>
        <color rgb="FF000000"/>
        <rFont val="微软雅黑"/>
        <charset val="134"/>
      </rPr>
      <t>后的待处决状态，进入该状态的敌人都会有持续1s的60%伤害减免，并立即恢复眩晕状态设定好的最大生命值百分比。</t>
    </r>
    <r>
      <rPr>
        <b/>
        <sz val="11"/>
        <color rgb="FFFF0000"/>
        <rFont val="微软雅黑"/>
        <charset val="134"/>
      </rPr>
      <t>部分敌人眩晕与苏醒回复的生命值设置不同，这种敌人一旦苏醒会把最大生命值恢复到苏醒设定的百分比量</t>
    </r>
  </si>
  <si>
    <t>刽子手</t>
  </si>
  <si>
    <t>终极</t>
  </si>
  <si>
    <t>8s</t>
  </si>
  <si>
    <t>降低25%子弹、重型子弹伤害，降低20%枪袭、爆燃聚爆、激光、电击、充能等离子伤害，降低30%热熔伤害，降低65%爆炸物伤害</t>
  </si>
  <si>
    <t>强化脑虫</t>
  </si>
  <si>
    <r>
      <rPr>
        <b/>
        <sz val="11"/>
        <color rgb="FF808080"/>
        <rFont val="Microsoft YaHei"/>
        <charset val="134"/>
      </rPr>
      <t>激光伤害X1.5</t>
    </r>
    <r>
      <rPr>
        <b/>
        <sz val="11"/>
        <color rgb="FF000000"/>
        <rFont val="Microsoft YaHei"/>
        <charset val="134"/>
      </rPr>
      <t>；降低35%子弹伤害，降低25%重型子弹伤害，降低20%充能等离子、爆燃聚爆伤害，降低30%热熔伤害，降低65%爆炸物伤害。</t>
    </r>
  </si>
  <si>
    <t>（独立于常态）倒地状态时，降低子弹、重型子弹、激光、等离子伤害50%，降低充能等离子、热熔伤害80%，降低爆炸物伤害70%</t>
  </si>
  <si>
    <t>翼王虫</t>
  </si>
  <si>
    <t>120s</t>
  </si>
  <si>
    <t>降低35%子弹、重型子弹伤害，降低40%枪袭、激光、爆燃聚爆伤害，降低30%充能等离子、电击、爆燃伤害，降低45%热熔伤害，降低75%爆炸物伤害，执行闪避动作时降低90%所受近战伤害</t>
  </si>
  <si>
    <r>
      <rPr>
        <b/>
        <sz val="11"/>
        <color rgb="FF000000"/>
        <rFont val="Microsoft YaHei"/>
        <charset val="134"/>
      </rPr>
      <t>（独立于常态）进入狂暴状态时，恢复48%最大生命值，降低自身50%所受伤害，</t>
    </r>
    <r>
      <rPr>
        <b/>
        <sz val="11"/>
        <color rgb="FF808080"/>
        <rFont val="Microsoft YaHei"/>
        <charset val="134"/>
      </rPr>
      <t>被爆头倍率+0.3，</t>
    </r>
    <r>
      <rPr>
        <b/>
        <sz val="11"/>
        <color rgb="FF000000"/>
        <rFont val="Microsoft YaHei"/>
        <charset val="134"/>
      </rPr>
      <t>降低75%爆炸物、热熔伤害，降低10%近战伤害</t>
    </r>
  </si>
  <si>
    <t>暴君</t>
  </si>
  <si>
    <t>降低35%子弹伤害，降低30%充能等离子、热熔、电击、爆燃伤害，降低40%激光、爆燃聚爆、枪袭伤害，降低75%爆炸物伤害</t>
  </si>
  <si>
    <t>掘蟒</t>
  </si>
  <si>
    <r>
      <rPr>
        <b/>
        <sz val="10"/>
        <color rgb="FF757171"/>
        <rFont val="Microsoft YaHei"/>
        <charset val="134"/>
      </rPr>
      <t>枪袭伤害X2，近战伤害X1.5</t>
    </r>
    <r>
      <rPr>
        <b/>
        <sz val="10"/>
        <color rgb="FF000000"/>
        <rFont val="Microsoft YaHei"/>
        <charset val="134"/>
      </rPr>
      <t>；降低35%子弹伤害，降低30%热熔、电击、爆燃伤害，降低40%激光、爆燃聚爆伤害，降低20%重型子弹伤害，降低75%爆炸物伤害、额外降低30%热熔炸药伤害</t>
    </r>
  </si>
  <si>
    <t>生化泰坦</t>
  </si>
  <si>
    <t>泰坦</t>
  </si>
  <si>
    <t>除爆燃、爆燃聚爆伤害外，降低98%所有弹药类型伤害，降低100%近战、爆燃、爆燃聚爆伤害</t>
  </si>
  <si>
    <t>阿尔法利卡特</t>
  </si>
  <si>
    <t>免疫击晕&amp;免疫死亡；降低70%枪袭、爆炸物伤害；降低20%子弹、重型子弹、等离子，充能等离子、激光伤害</t>
  </si>
  <si>
    <t>混沌异端</t>
  </si>
  <si>
    <r>
      <rPr>
        <b/>
        <sz val="14"/>
        <color rgb="FFFFFFFF"/>
        <rFont val="Microsoft YaHei"/>
        <charset val="134"/>
      </rPr>
      <t>N1</t>
    </r>
    <r>
      <rPr>
        <b/>
        <sz val="10"/>
        <color rgb="FFFFFFFF"/>
        <rFont val="Microsoft YaHei"/>
        <charset val="134"/>
      </rPr>
      <t>HP</t>
    </r>
  </si>
  <si>
    <r>
      <rPr>
        <b/>
        <sz val="14"/>
        <color rgb="FFFFFFFF"/>
        <rFont val="Microsoft YaHei"/>
        <charset val="134"/>
      </rPr>
      <t>N2</t>
    </r>
    <r>
      <rPr>
        <b/>
        <sz val="10"/>
        <color rgb="FFFFFFFF"/>
        <rFont val="Microsoft YaHei"/>
        <charset val="134"/>
      </rPr>
      <t>HP</t>
    </r>
  </si>
  <si>
    <r>
      <rPr>
        <b/>
        <sz val="14"/>
        <color rgb="FFFFFFFF"/>
        <rFont val="Microsoft YaHei"/>
        <charset val="134"/>
      </rPr>
      <t>N3</t>
    </r>
    <r>
      <rPr>
        <b/>
        <sz val="10"/>
        <color rgb="FFFFFFFF"/>
        <rFont val="Microsoft YaHei"/>
        <charset val="134"/>
      </rPr>
      <t>HP</t>
    </r>
  </si>
  <si>
    <r>
      <rPr>
        <b/>
        <sz val="14"/>
        <color rgb="FFFFFFFF"/>
        <rFont val="Microsoft YaHei"/>
        <charset val="134"/>
      </rPr>
      <t>N4</t>
    </r>
    <r>
      <rPr>
        <b/>
        <sz val="10"/>
        <color rgb="FFFFFFFF"/>
        <rFont val="Microsoft YaHei"/>
        <charset val="134"/>
      </rPr>
      <t>HP</t>
    </r>
  </si>
  <si>
    <r>
      <rPr>
        <b/>
        <sz val="14"/>
        <color rgb="FFFFFFFF"/>
        <rFont val="Microsoft YaHei"/>
        <charset val="134"/>
      </rPr>
      <t>N5-6</t>
    </r>
    <r>
      <rPr>
        <b/>
        <sz val="10"/>
        <color rgb="FFFFFFFF"/>
        <rFont val="Microsoft YaHei"/>
        <charset val="134"/>
      </rPr>
      <t>HP</t>
    </r>
  </si>
  <si>
    <t>邪教徒</t>
  </si>
  <si>
    <r>
      <rPr>
        <b/>
        <sz val="11"/>
        <color rgb="FF757171"/>
        <rFont val="Microsoft YaHei"/>
        <charset val="134"/>
      </rPr>
      <t>子弹，重型子弹，等离子，充能等离子，热熔，激光伤害X5</t>
    </r>
    <r>
      <rPr>
        <b/>
        <sz val="11"/>
        <color rgb="FF000000"/>
        <rFont val="Microsoft YaHei"/>
        <charset val="134"/>
      </rPr>
      <t>；降低60%火焰伤害；当导演检测到局内压力值低于3时，将会使在场邪教徒自杀并转化为混沌颅骨</t>
    </r>
  </si>
  <si>
    <t>尖角兽</t>
  </si>
  <si>
    <r>
      <rPr>
        <b/>
        <sz val="11"/>
        <color rgb="FF000000"/>
        <rFont val="Microsoft YaHei"/>
        <charset val="134"/>
      </rPr>
      <t>持盾尖角兽在举盾时，</t>
    </r>
    <r>
      <rPr>
        <b/>
        <sz val="11"/>
        <color rgb="FF808080"/>
        <rFont val="Microsoft YaHei"/>
        <charset val="134"/>
      </rPr>
      <t>被爆头倍率+2，</t>
    </r>
    <r>
      <rPr>
        <b/>
        <sz val="11"/>
        <color rgb="FF000000"/>
        <rFont val="Microsoft YaHei"/>
        <charset val="134"/>
      </rPr>
      <t>降低70%正面遭受的所有弹药类型伤害与近战伤害</t>
    </r>
  </si>
  <si>
    <t>红字战士</t>
  </si>
  <si>
    <t>子弹，重型子弹，等离子，充能等离子，激光，爆燃，爆燃聚爆伤害X1.5</t>
  </si>
  <si>
    <t>红字战士（地狱火）</t>
  </si>
  <si>
    <r>
      <rPr>
        <b/>
        <sz val="13"/>
        <color theme="1"/>
        <rFont val="Microsoft YaHei"/>
        <charset val="134"/>
      </rPr>
      <t>混沌卵</t>
    </r>
    <r>
      <rPr>
        <b/>
        <sz val="11"/>
        <color theme="1"/>
        <rFont val="Microsoft YaHei"/>
        <charset val="134"/>
      </rPr>
      <t>（野兽、触手）</t>
    </r>
  </si>
  <si>
    <t>混沌卵（蟹爪）</t>
  </si>
  <si>
    <t>在格挡姿态下，降低99.9%近战伤害，90%除火焰外所有弹药类型伤害，                                            执行闪避动作时降低90%所受近战伤害</t>
  </si>
  <si>
    <t>尖角兽启明者</t>
  </si>
  <si>
    <r>
      <rPr>
        <b/>
        <sz val="11"/>
        <color rgb="FF757171"/>
        <rFont val="Microsoft YaHei"/>
        <charset val="134"/>
      </rPr>
      <t>子弹，重型子弹，等离子，充能等离子，激光，爆燃，爆燃聚爆伤害X1.5，</t>
    </r>
    <r>
      <rPr>
        <b/>
        <sz val="11"/>
        <color rgb="FF000000"/>
        <rFont val="Microsoft YaHei"/>
        <charset val="134"/>
      </rPr>
      <t>击中底盘的子弹、重型子弹伤害会被降低100%伤害；</t>
    </r>
    <r>
      <rPr>
        <b/>
        <sz val="11"/>
        <color rgb="FF808080"/>
        <rFont val="Microsoft YaHei"/>
        <charset val="134"/>
      </rPr>
      <t>执行闪避动作期间被爆头倍率+0.5，</t>
    </r>
    <r>
      <rPr>
        <b/>
        <sz val="11"/>
        <color rgb="FF000000"/>
        <rFont val="Microsoft YaHei"/>
        <charset val="134"/>
      </rPr>
      <t>降低90%所受近战伤害</t>
    </r>
  </si>
  <si>
    <t>千子巫师</t>
  </si>
  <si>
    <t>15s</t>
  </si>
  <si>
    <r>
      <rPr>
        <b/>
        <sz val="13"/>
        <color theme="1"/>
        <rFont val="Microsoft YaHei"/>
        <charset val="134"/>
      </rPr>
      <t xml:space="preserve">圣甲虫终结者           </t>
    </r>
    <r>
      <rPr>
        <b/>
        <sz val="8"/>
        <color theme="1"/>
        <rFont val="Microsoft YaHei"/>
        <charset val="134"/>
      </rPr>
      <t>（动力剑）</t>
    </r>
  </si>
  <si>
    <r>
      <rPr>
        <b/>
        <sz val="13"/>
        <color theme="1"/>
        <rFont val="Microsoft YaHei"/>
        <charset val="134"/>
      </rPr>
      <t xml:space="preserve">圣甲虫终结者           </t>
    </r>
    <r>
      <rPr>
        <b/>
        <sz val="8"/>
        <color theme="1"/>
        <rFont val="Microsoft YaHei"/>
        <charset val="134"/>
      </rPr>
      <t>（刈魂炮）</t>
    </r>
  </si>
  <si>
    <t>地狱兽</t>
  </si>
  <si>
    <t>降低35%子弹伤害，降低20%枪袭、充能等离子、激光、爆燃聚爆、电击伤害，降低30%热熔伤害，降低65%爆炸物伤害</t>
  </si>
  <si>
    <t>地狱飞龙</t>
  </si>
  <si>
    <t>降低20%枪袭、激光、电击伤害，降低25%充能等离子伤害，降低30%热熔伤害，降低55%爆炸物伤害</t>
  </si>
  <si>
    <t>漩涡兽</t>
  </si>
  <si>
    <r>
      <rPr>
        <b/>
        <sz val="11"/>
        <color rgb="FF757171"/>
        <rFont val="Microsoft YaHei"/>
        <charset val="134"/>
      </rPr>
      <t>近战伤害X1.5，枪袭伤害X1.5</t>
    </r>
    <r>
      <rPr>
        <b/>
        <sz val="11"/>
        <color rgb="FF000000"/>
        <rFont val="Microsoft YaHei"/>
        <charset val="134"/>
      </rPr>
      <t>；降低35%子弹伤害，降低20%激光、等离子伤害，降低40%火焰伤害、40%爆炸物伤害、额外降低30%热熔炸药伤害</t>
    </r>
  </si>
  <si>
    <t>漩涡兽的触手</t>
  </si>
  <si>
    <t>触手</t>
  </si>
  <si>
    <t>电击手雷伤害X3，破片手雷伤害X3</t>
  </si>
  <si>
    <t>围攻模式属性调整器：</t>
  </si>
  <si>
    <t>围攻模式相关</t>
  </si>
  <si>
    <t>围攻正面词条池</t>
  </si>
  <si>
    <t>围攻模式 波次计时器规则</t>
  </si>
  <si>
    <t>简单难度=行动N2难度                                                      困难难度=行动N6难度</t>
  </si>
  <si>
    <t>围攻专属正面词条</t>
  </si>
  <si>
    <t>游侠</t>
  </si>
  <si>
    <t>剑客</t>
  </si>
  <si>
    <t>牧师</t>
  </si>
  <si>
    <t>每次计时结束按当前波数生成对应新计时器</t>
  </si>
  <si>
    <r>
      <rPr>
        <b/>
        <sz val="14"/>
        <color rgb="FFFFFFFF"/>
        <rFont val="微软雅黑"/>
        <charset val="134"/>
      </rPr>
      <t>额外调整器机制</t>
    </r>
    <r>
      <rPr>
        <b/>
        <sz val="11"/>
        <color rgb="FF000000"/>
        <rFont val="微软雅黑"/>
        <charset val="134"/>
      </rPr>
      <t xml:space="preserve">
每次触发时，敌人获得-4%承伤(伤害减免)，玩家获得+5%承伤（易伤）。
该效果有两种触发方式：
计时器机制：每个计时器结束时触发一次。
波次额外机制：从第11波开始（即第10波结束后），每完成一波额外触发一次。
最高叠加层数：
敌人减伤最高叠加15层；</t>
    </r>
    <r>
      <rPr>
        <b/>
        <sz val="11"/>
        <color rgb="FFFF0000"/>
        <rFont val="微软雅黑"/>
        <charset val="134"/>
      </rPr>
      <t>终极敌人</t>
    </r>
    <r>
      <rPr>
        <b/>
        <sz val="11"/>
        <color rgb="FF000000"/>
        <rFont val="微软雅黑"/>
        <charset val="134"/>
      </rPr>
      <t>最高叠加20层
玩家易伤最高叠加 100层
承伤调整器结算方式：加算，可被同为加算的其它易伤影响</t>
    </r>
  </si>
  <si>
    <t>[乘算]颅骨受创：爆头伤害增加30%</t>
  </si>
  <si>
    <r>
      <rPr>
        <b/>
        <sz val="12"/>
        <color rgb="FF000000"/>
        <rFont val="微软雅黑"/>
        <charset val="134"/>
      </rPr>
      <t>[乘算]遇强则强：</t>
    </r>
    <r>
      <rPr>
        <b/>
        <sz val="12"/>
        <color rgb="FFFF0000"/>
        <rFont val="微软雅黑"/>
        <charset val="134"/>
      </rPr>
      <t>特种</t>
    </r>
    <r>
      <rPr>
        <b/>
        <sz val="12"/>
        <color rgb="FF000000"/>
        <rFont val="微软雅黑"/>
        <charset val="134"/>
      </rPr>
      <t>与</t>
    </r>
    <r>
      <rPr>
        <b/>
        <sz val="12"/>
        <color rgb="FFFF0000"/>
        <rFont val="微软雅黑"/>
        <charset val="134"/>
      </rPr>
      <t>终极</t>
    </r>
    <r>
      <rPr>
        <b/>
        <sz val="12"/>
        <color rgb="FF000000"/>
        <rFont val="微软雅黑"/>
        <charset val="134"/>
      </rPr>
      <t>类别敌人承受的远程伤害增加25%</t>
    </r>
  </si>
  <si>
    <t>远距射击</t>
  </si>
  <si>
    <t>精确打击</t>
  </si>
  <si>
    <t>技术革新</t>
  </si>
  <si>
    <t>波次范围</t>
  </si>
  <si>
    <t>波次计时器时长</t>
  </si>
  <si>
    <r>
      <rPr>
        <b/>
        <sz val="12"/>
        <color rgb="FF000000"/>
        <rFont val="微软雅黑"/>
        <charset val="134"/>
      </rPr>
      <t>精确打击：减少50%招架窗口时长,但每次成功的招架会对攻击者造成65点技能近战伤害.</t>
    </r>
    <r>
      <rPr>
        <b/>
        <sz val="12"/>
        <color rgb="FFFFFF00"/>
        <rFont val="微软雅黑"/>
        <charset val="134"/>
      </rPr>
      <t xml:space="preserve"> </t>
    </r>
    <r>
      <rPr>
        <b/>
        <sz val="12"/>
        <color rgb="FFFF0000"/>
        <rFont val="微软雅黑"/>
        <charset val="134"/>
      </rPr>
      <t>[该词条的围攻版本代码忘记带上格挡版本导致格挡武器不受该词条影响]</t>
    </r>
  </si>
  <si>
    <t>[乘算]以攻为守：每降低1%生命值就获得0.3%远程武器伤害与近战伤害加成</t>
  </si>
  <si>
    <t>财大气粗</t>
  </si>
  <si>
    <t>以攻为守</t>
  </si>
  <si>
    <t>有福同享</t>
  </si>
  <si>
    <t>1-3</t>
  </si>
  <si>
    <t>10 分钟</t>
  </si>
  <si>
    <t>怒气发泄：处决后8秒内增加自身30%近战伤害[乘算]</t>
  </si>
  <si>
    <t>屠夫赠礼：处决将治疗7米半径内的友军20%最大生命值，但不治疗处决者本人</t>
  </si>
  <si>
    <t>颅骨受创</t>
  </si>
  <si>
    <t>泰然自若</t>
  </si>
  <si>
    <t>享受爆炸</t>
  </si>
  <si>
    <t>4-7</t>
  </si>
  <si>
    <t>9.5 分钟</t>
  </si>
  <si>
    <t>屠戮节奏：每次近战攻击增加10%近战伤害，最高叠加5层[加成的总值作乘算]，此加成持续4秒，每次近战攻击刷新时间</t>
  </si>
  <si>
    <t>更多装备：除热熔炸药外，所有伤害道具的携带上限+3</t>
  </si>
  <si>
    <t>头痛欲裂</t>
  </si>
  <si>
    <t>怒气发泄</t>
  </si>
  <si>
    <t>拉瑞曼细胞</t>
  </si>
  <si>
    <t>8-11</t>
  </si>
  <si>
    <t>9 分钟</t>
  </si>
  <si>
    <t>帝皇庇佑：每150s生成光束治疗指定玩家及周围友军25%生命值并以0点爆炸物伤害击退15米内的敌人</t>
  </si>
  <si>
    <t>发现敌人</t>
  </si>
  <si>
    <t>屠夫赠礼</t>
  </si>
  <si>
    <t>帝皇庇佑</t>
  </si>
  <si>
    <t>12-15</t>
  </si>
  <si>
    <t>8.5 分钟</t>
  </si>
  <si>
    <t>遇强则强</t>
  </si>
  <si>
    <t>屠戮节奏</t>
  </si>
  <si>
    <t>更多装备</t>
  </si>
  <si>
    <t>16-26</t>
  </si>
  <si>
    <t>8 分钟起，每波递减 0.5 分钟（至第26波为 3 分钟）</t>
  </si>
  <si>
    <t>26 及以后</t>
  </si>
  <si>
    <t>3 分钟</t>
  </si>
  <si>
    <r>
      <rPr>
        <b/>
        <sz val="12"/>
        <color rgb="FF000000"/>
        <rFont val="Microsoft YaHei"/>
        <charset val="134"/>
      </rPr>
      <t xml:space="preserve">从第16波开始,玩家的护甲对精英以及以上级别敌人的近战攻击伤害将以生命值结算而非格数                                                                                              </t>
    </r>
    <r>
      <rPr>
        <b/>
        <sz val="12"/>
        <color rgb="FFFF0000"/>
        <rFont val="Microsoft YaHei"/>
        <charset val="134"/>
      </rPr>
      <t>(经玩家确认，该代码触发不稳定)</t>
    </r>
  </si>
  <si>
    <t>围攻专属负面词条</t>
  </si>
  <si>
    <t>围攻负面词条池</t>
  </si>
  <si>
    <t>可疑行为：启用远程伤害与道具伤害的友军伤害，这些伤害会被减少20%，爆炸物伤害为25%，</t>
  </si>
  <si>
    <t>皮糙肉厚：强化敌人霸体，需要进行被设定好的固定次数(1)的攻击后才允许被控制/击退</t>
  </si>
  <si>
    <t>枪袭出局</t>
  </si>
  <si>
    <t>爆炸陷阱</t>
  </si>
  <si>
    <r>
      <rPr>
        <b/>
        <sz val="12"/>
        <color rgb="FF000000"/>
        <rFont val="微软雅黑"/>
        <charset val="134"/>
      </rPr>
      <t>远视：玩家附加天赋:</t>
    </r>
    <r>
      <rPr>
        <b/>
        <sz val="12"/>
        <color rgb="FFFF0000"/>
        <rFont val="微软雅黑"/>
        <charset val="134"/>
      </rPr>
      <t>仅对施加者生效</t>
    </r>
    <r>
      <rPr>
        <b/>
        <sz val="12"/>
        <color rgb="FF000000"/>
        <rFont val="微软雅黑"/>
        <charset val="134"/>
      </rPr>
      <t>-为10米内的敌人施加50%远程武器减伤效果[乘算]</t>
    </r>
  </si>
  <si>
    <t>亚空间风暴：地图会每45秒生成一波半径6米的灵能风暴，生成2秒后对范围内所有目标造成3点生命值伤害或1点护甲伤害</t>
  </si>
  <si>
    <t>皮糙肉厚</t>
  </si>
  <si>
    <t>可疑行为</t>
  </si>
  <si>
    <r>
      <rPr>
        <b/>
        <sz val="12"/>
        <color rgb="FF000000"/>
        <rFont val="微软雅黑"/>
        <charset val="134"/>
      </rPr>
      <t>近视：玩家附加天赋:</t>
    </r>
    <r>
      <rPr>
        <b/>
        <sz val="12"/>
        <color rgb="FFFF0000"/>
        <rFont val="微软雅黑"/>
        <charset val="134"/>
      </rPr>
      <t>仅对施加者生效</t>
    </r>
    <r>
      <rPr>
        <b/>
        <sz val="12"/>
        <color rgb="FF000000"/>
        <rFont val="微软雅黑"/>
        <charset val="134"/>
      </rPr>
      <t>-为10米外的敌人施加50%远程武器减伤效果[乘算]</t>
    </r>
  </si>
  <si>
    <t>同进同退</t>
  </si>
  <si>
    <t>亚空间风暴</t>
  </si>
  <si>
    <t>分开行动</t>
  </si>
  <si>
    <t>远视</t>
  </si>
  <si>
    <t>装甲故障</t>
  </si>
  <si>
    <t>近视</t>
  </si>
  <si>
    <t>亚空间阴影</t>
  </si>
  <si>
    <t>死后增生</t>
  </si>
  <si>
    <r>
      <rPr>
        <b/>
        <sz val="36"/>
        <color rgb="FF000000"/>
        <rFont val="微软雅黑"/>
        <charset val="134"/>
      </rPr>
      <t xml:space="preserve">当前数据为13.2版本   </t>
    </r>
    <r>
      <rPr>
        <b/>
        <sz val="28"/>
        <color rgb="FF000000"/>
        <rFont val="微软雅黑"/>
        <charset val="134"/>
      </rPr>
      <t xml:space="preserve">               </t>
    </r>
    <r>
      <rPr>
        <sz val="22"/>
        <color rgb="FF000000"/>
        <rFont val="微软雅黑"/>
        <charset val="134"/>
      </rPr>
      <t xml:space="preserve">测试、检索词条代码是繁重的工作，我无法确保每次游戏更新都检查一遍所有词条（除非官方公告明确提及）。如果大家发现了任何词条效果数据不对的情况还请原谅，并请联系我:b站ID @DanaNJill </t>
    </r>
  </si>
  <si>
    <t>围攻商店加成</t>
  </si>
  <si>
    <t>战术支援：远程伤害增加20%[乘算]</t>
  </si>
  <si>
    <t>先锋支援：近战伤害增加20%[乘算]</t>
  </si>
  <si>
    <t>突击支援：职业技能冷却速度增加30%[乘算]</t>
  </si>
  <si>
    <t>重装支援：承受的近战伤害降低30%[乘算]</t>
  </si>
  <si>
    <t>狙击支援：爆头伤害增加15%[乘算]</t>
  </si>
  <si>
    <t>特战支援：承受的远程伤害降低30%[乘算]</t>
  </si>
  <si>
    <t>技术军士支援：护甲自恢复的时间减少75%</t>
  </si>
  <si>
    <t>有素增援：5分钟内，召唤星界军政委[不死]，政委会为星界军单位提供100%的伤害加成以及50%的伤害减免，并持续生成星界军支援。</t>
  </si>
  <si>
    <t>改良版狼蛛炮台：提升狼蛛炮台15%的伤害与生命值[乘算]；召唤炮台数量+1</t>
  </si>
  <si>
    <t>围攻专属狼蛛炮台： 伤害3.12 / 爆头倍率1.0 / 每分钟发射量450 / 100HP / 殉爆基础伤害17.6</t>
  </si>
  <si>
    <t>技术神甫：召唤一位持续5分钟的技术神甫(60hp)，每40秒给予所有玩家普通难度40点/困难难度30点货币</t>
  </si>
  <si>
    <t>地雷场：伤害111/爆炸物伤害/最大攻击数25/爆炸半径1m/伤害衰减从0.4m时开始，到0.6m时降低至最大伤害值的10%</t>
  </si>
  <si>
    <r>
      <rPr>
        <b/>
        <sz val="22"/>
        <color rgb="FF000000"/>
        <rFont val="Microsoft YaHei"/>
        <charset val="134"/>
      </rPr>
      <t xml:space="preserve">策略模式属性调整器：         </t>
    </r>
    <r>
      <rPr>
        <b/>
        <sz val="20"/>
        <color rgb="FF000000"/>
        <rFont val="Microsoft YaHei"/>
        <charset val="134"/>
      </rPr>
      <t xml:space="preserve">                            </t>
    </r>
    <r>
      <rPr>
        <b/>
        <sz val="16"/>
        <color rgb="FF000000"/>
        <rFont val="Microsoft YaHei"/>
        <charset val="134"/>
      </rPr>
      <t xml:space="preserve">  </t>
    </r>
    <r>
      <rPr>
        <b/>
        <sz val="14"/>
        <color rgb="FF000000"/>
        <rFont val="Microsoft YaHei"/>
        <charset val="134"/>
      </rPr>
      <t xml:space="preserve">正常难度=行动N3难度                                                      困难难度=行动N6难度  </t>
    </r>
    <r>
      <rPr>
        <b/>
        <sz val="16"/>
        <color rgb="FF000000"/>
        <rFont val="Microsoft YaHei"/>
        <charset val="134"/>
      </rPr>
      <t xml:space="preserve">      </t>
    </r>
    <r>
      <rPr>
        <b/>
        <sz val="20"/>
        <color rgb="FF000000"/>
        <rFont val="Microsoft YaHei"/>
        <charset val="134"/>
      </rPr>
      <t xml:space="preserve">                                             额外调整器：                                                                   敌人：降低15%承伤                                                      玩家：提升30%承伤                                                          </t>
    </r>
    <r>
      <rPr>
        <b/>
        <sz val="14"/>
        <color rgb="FF000000"/>
        <rFont val="Microsoft YaHei"/>
        <charset val="134"/>
      </rPr>
      <t xml:space="preserve"> 承伤调整器结算方式：加算，可被同为加算的其它易伤影响</t>
    </r>
  </si>
  <si>
    <r>
      <rPr>
        <b/>
        <sz val="22"/>
        <color rgb="FF000000"/>
        <rFont val="Microsoft YaHei"/>
        <charset val="134"/>
      </rPr>
      <t xml:space="preserve">策略模式词条                                                                                                                                                                              </t>
    </r>
    <r>
      <rPr>
        <b/>
        <sz val="18"/>
        <color rgb="FF000000"/>
        <rFont val="Microsoft YaHei"/>
        <charset val="134"/>
      </rPr>
      <t>灰色部分代表该词条尚未实装</t>
    </r>
  </si>
  <si>
    <t>负面词条</t>
  </si>
  <si>
    <t>状态欠佳：玩家最大生命值-50%</t>
  </si>
  <si>
    <r>
      <rPr>
        <b/>
        <sz val="12"/>
        <color rgb="FF000000"/>
        <rFont val="微软雅黑"/>
        <charset val="134"/>
      </rPr>
      <t>[乘算]猛力重武：玩家附加天赋:</t>
    </r>
    <r>
      <rPr>
        <b/>
        <sz val="12"/>
        <color rgb="FFFF0000"/>
        <rFont val="微软雅黑"/>
        <charset val="134"/>
      </rPr>
      <t>仅对施加者生效</t>
    </r>
    <r>
      <rPr>
        <b/>
        <sz val="12"/>
        <color rgb="FF000000"/>
        <rFont val="微软雅黑"/>
        <charset val="134"/>
      </rPr>
      <t>-手持主武器时为敌人施加50%远程武器易伤效果，手持副武器时为敌人附加75%远程武器减伤效果。</t>
    </r>
  </si>
  <si>
    <t>[乘算]短兵相接：近战伤害增加50%，远程武器伤害降低75%</t>
  </si>
  <si>
    <r>
      <rPr>
        <b/>
        <sz val="12"/>
        <color rgb="FF000000"/>
        <rFont val="微软雅黑"/>
        <charset val="134"/>
      </rPr>
      <t>[乘算]备用计划：玩家附加天赋:</t>
    </r>
    <r>
      <rPr>
        <b/>
        <sz val="12"/>
        <color rgb="FFFF0000"/>
        <rFont val="微软雅黑"/>
        <charset val="134"/>
      </rPr>
      <t>仅对施加者生效</t>
    </r>
    <r>
      <rPr>
        <b/>
        <sz val="12"/>
        <color rgb="FF000000"/>
        <rFont val="微软雅黑"/>
        <charset val="134"/>
      </rPr>
      <t>-手持主武器时为敌人施加75%远程武器减伤效果，手持副武器时为敌人附加50%远程武器易伤效果。</t>
    </r>
  </si>
  <si>
    <t>[乘算]保持距离：近战伤害降低75%，远程武器伤害增加50%</t>
  </si>
  <si>
    <t>生存训练：禁用缓冲生命值机制，玩家倒地不再被施加重伤状态</t>
  </si>
  <si>
    <r>
      <rPr>
        <b/>
        <sz val="12"/>
        <color rgb="FF000000"/>
        <rFont val="微软雅黑"/>
        <charset val="134"/>
      </rPr>
      <t>远视：玩家附加天赋:</t>
    </r>
    <r>
      <rPr>
        <b/>
        <sz val="12"/>
        <color rgb="FFFF0000"/>
        <rFont val="微软雅黑"/>
        <charset val="134"/>
      </rPr>
      <t>仅对施加者生效</t>
    </r>
    <r>
      <rPr>
        <b/>
        <sz val="12"/>
        <color rgb="FF000000"/>
        <rFont val="微软雅黑"/>
        <charset val="134"/>
      </rPr>
      <t>-为10米内的敌人施加75%远程武器减伤效果[乘算]</t>
    </r>
  </si>
  <si>
    <t>只此一命：禁止复活机制，禁用圣物</t>
  </si>
  <si>
    <r>
      <rPr>
        <b/>
        <sz val="12"/>
        <color rgb="FF000000"/>
        <rFont val="微软雅黑"/>
        <charset val="134"/>
      </rPr>
      <t>近视：玩家附加天赋:</t>
    </r>
    <r>
      <rPr>
        <b/>
        <sz val="12"/>
        <color rgb="FFFF0000"/>
        <rFont val="微软雅黑"/>
        <charset val="134"/>
      </rPr>
      <t>仅对施加者生效</t>
    </r>
    <r>
      <rPr>
        <b/>
        <sz val="12"/>
        <color rgb="FF000000"/>
        <rFont val="微软雅黑"/>
        <charset val="134"/>
      </rPr>
      <t>-为10米外的敌人施加75%远程武器减伤效果[乘算]</t>
    </r>
  </si>
  <si>
    <t>倒地不起：玩家倒地立即死亡，禁用圣物</t>
  </si>
  <si>
    <t>人困马乏：玩家每240秒增加10%承伤，可叠加10层[总值作乘算]</t>
  </si>
  <si>
    <t>[乘算]强化敌人：敌人增加25%生命值和25%造成的伤害</t>
  </si>
  <si>
    <t>迟则生变：敌人每240秒增加10%额外生命值，可叠加10层[总值作乘算]</t>
  </si>
  <si>
    <t>皮糙肉厚：强化敌人霸体，需要进行被设定好的固定次数(3)的攻击后才允许被控制/击退</t>
  </si>
  <si>
    <t>削弱特定兵种：最大生命值、远程武器、近战、道具伤害降低50%[乘算]，且移除角色招架格挡能力</t>
  </si>
  <si>
    <t>有难同当：玩家承受的伤害的同时会施加等量伤害给小队成员</t>
  </si>
  <si>
    <t>杀手本能：禁止技能恢复充能，仅能通过击杀恢复：每击杀恢复2.5%技能充能</t>
  </si>
  <si>
    <t>责任重大：团队承受的伤害全额转移至特定玩家，该玩家最大生命值增加150%[加算]</t>
  </si>
  <si>
    <t>引爆风险：地图生成三倍数量爆炸物，爆炸范围增加100%，伤害增加100%</t>
  </si>
  <si>
    <t>枪袭出局：禁用枪袭机制</t>
  </si>
  <si>
    <t>紧追不舍：刷怪包中增加一只阿尔法利卡特；最低刷新冷却时间120秒</t>
  </si>
  <si>
    <t>加紧攻击：20秒内不进行处决或枪决则开始持续受到每次0.5的点技能伤害，直至生命值低于30%，但处决或枪决敌人会恢复生命值。</t>
  </si>
  <si>
    <t>小型敌人恢复5%，精英恢复15%，特种恢复50%，终极恢复100%</t>
  </si>
  <si>
    <t>同进同退：若25米内没有队友则禁止恢复护甲与缓冲生命值</t>
  </si>
  <si>
    <t>遍地踩雷：地图会每40秒-80秒生成15-20个向玩家移动的孢子雷</t>
  </si>
  <si>
    <t>分开行动：若15米内有队友则禁止恢复护甲与缓冲生命值</t>
  </si>
  <si>
    <t>有效嘲讽：怪潮生成时必定生成至少2个暴怒状态精英</t>
  </si>
  <si>
    <t>特种挑战：特种波生成冷却时间减少33%，且数量翻倍</t>
  </si>
  <si>
    <t>机智敌人：战斗中随机2个精英级敌人会获得持续10秒的脑虫护盾</t>
  </si>
  <si>
    <t>精英挑战：增加50%精英生成数量，降低80%炮灰敌人生成数量，60%小型敌人生成数量</t>
  </si>
  <si>
    <t>护甲耗尽：玩家只能拥有1格护甲，且禁用护甲碎片掉落</t>
  </si>
  <si>
    <t>砍瓜切菜：降低60%精英生成数量，增加100%炮灰敌人生成数量，100%小型敌人生成数量</t>
  </si>
  <si>
    <t>无弹可拾：地图不再生成弹药补充，但近战击杀会恢复弹药（2%）</t>
  </si>
  <si>
    <t>召唤增援：精英敌人成功的支援召唤必定生成特种敌人</t>
  </si>
  <si>
    <t>定量配给：地图不再生成弹药箱，但弹药盒生成数量翻倍</t>
  </si>
  <si>
    <t>危险环境：泰伦敌人将获得一个围绕自身3米范围的毒液光环来为玩家施加中毒效果</t>
  </si>
  <si>
    <t>装备故障：禁用道具</t>
  </si>
  <si>
    <t>危险环境：混沌敌人将获得一个围绕自身3米范围的腐化光环来为玩家施加幻觉效果</t>
  </si>
  <si>
    <t>无药剂师：禁用激励剂</t>
  </si>
  <si>
    <t>可疑行为：启用远程伤害与道具伤害的友军伤害，这些伤害会被减少40%，爆炸物伤害为45%，</t>
  </si>
  <si>
    <t>分秒必争：生成任务计时器，击杀敌人或到达节点会增加时间，若时间归零任务失败：初始时间：900s</t>
  </si>
  <si>
    <t>到达节点+120s、击杀精英+5s、击杀特种+60s、击杀boss+150s</t>
  </si>
  <si>
    <t>亚空间阴影：产生一个半径30米的黑雾特效干扰玩家视线</t>
  </si>
  <si>
    <t>装甲故障：非完美闪避的闪避动作会使玩家受到0.67点技能伤害</t>
  </si>
  <si>
    <t>微反应器破裂：玩家倒地或死亡时会立即产生定向伤害攻击距离6米内的其他玩家（100点近战伤害）</t>
  </si>
  <si>
    <t>爆炸陷阱：精英及以上敌人死亡后产生半径为10米的扩散范围伤害来攻击玩家（5点近战伤害）</t>
  </si>
  <si>
    <t>亚空间风暴：地图会每30秒生成一波半径6米的灵能风暴攻击，生成2秒后对范围内所有目标造成3点生命值伤害或1点护甲伤害</t>
  </si>
  <si>
    <t>海啸来袭：每次生成敌潮只生成原版设定最大规模的敌潮，但敌潮生成冷却时间增加30%</t>
  </si>
  <si>
    <t>在游戏设定好的刷怪包中，分小中大和特大规模的敌潮，无词条情况下是由导演随机生成，而这个词条的意思就是导演只刷特大规模的敌潮。</t>
  </si>
  <si>
    <t>机能萎缩：倒地不会让玩家死亡，但每次倒地都会使玩家减少25%最大生命值25%，最低减少至10%最大生命值</t>
  </si>
  <si>
    <t>王霸之气：终极敌人增加100%生命值和33%所造成的伤害[乘算]</t>
  </si>
  <si>
    <t>强化头颅：敌人免疫爆头伤害，但最大生命值减少35%[乘算]</t>
  </si>
  <si>
    <t>战场本能：关闭用户界面显示</t>
  </si>
  <si>
    <t>致命污染：陷入中毒状态或幻觉状态的玩家将立即倒地，但这两种异常状态的施加效率降低50%</t>
  </si>
  <si>
    <t>协作求援：呼叫支援的行为最大人数增加2（最多三个敌人同时呼叫支援）</t>
  </si>
  <si>
    <t>双倍强敌：双倍终极敌人数量</t>
  </si>
  <si>
    <t>协作灭敌：被导演所标记的精英敌人需要多名玩家同时造成伤害才能被击杀</t>
  </si>
  <si>
    <t>私有猎物：导演会在每波敌潮中为指定玩家生成1个只有他才能够击杀的精英敌人</t>
  </si>
  <si>
    <t>腐化圣物：随机玩家将在开局获得一个堕落圣物,圣物掉落将使任务失败</t>
  </si>
  <si>
    <t>堕落圣物持有者会外提升50%承伤[乘算]，并减少自身25%的远程武器伤害与近战伤害[乘算]，敌人会更倾向于攻击持有者</t>
  </si>
  <si>
    <t>坚韧敌人：移除敌人的眩晕状态机制，使其受到致命伤害立即死亡，且最大生命值减少35%[乘算]</t>
  </si>
  <si>
    <t>死后增生：精英级以上混沌敌人/泰伦敌人在死后会生成混沌颅骨/孢子雷</t>
  </si>
  <si>
    <r>
      <rPr>
        <b/>
        <sz val="12"/>
        <color rgb="FF000000"/>
        <rFont val="微软雅黑"/>
        <charset val="134"/>
      </rPr>
      <t>特种敌人生成3个，精英敌人生成5个，终极敌人生成7个；</t>
    </r>
    <r>
      <rPr>
        <b/>
        <sz val="11"/>
        <color rgb="FFFF0000"/>
        <rFont val="微软雅黑"/>
        <charset val="134"/>
      </rPr>
      <t>代码里把枪虫算做了特种，所以也会生成3个</t>
    </r>
  </si>
  <si>
    <t>屠夫信条：玩家仅能使用近战武器战斗</t>
  </si>
  <si>
    <t>爆矢风暴：玩家仅能使用远程武器战斗</t>
  </si>
  <si>
    <t>正面词条</t>
  </si>
  <si>
    <t>战斗精通：每15秒切换：近战增强：增加100%近战伤害[乘算]</t>
  </si>
  <si>
    <r>
      <rPr>
        <b/>
        <sz val="12"/>
        <color rgb="FF000000"/>
        <rFont val="微软雅黑"/>
        <charset val="134"/>
      </rPr>
      <t>近距射击：玩家附加天赋:</t>
    </r>
    <r>
      <rPr>
        <b/>
        <sz val="12"/>
        <color rgb="FFFF0000"/>
        <rFont val="微软雅黑"/>
        <charset val="134"/>
      </rPr>
      <t>仅对施加者生效</t>
    </r>
    <r>
      <rPr>
        <b/>
        <sz val="12"/>
        <color rgb="FF000000"/>
        <rFont val="微软雅黑"/>
        <charset val="134"/>
      </rPr>
      <t>-为10米内的敌人施加75%远程武器易伤效果[乘算]</t>
    </r>
  </si>
  <si>
    <t>战斗精通：每15秒切换：远程增强：增加100%远程武器伤害[乘算]</t>
  </si>
  <si>
    <r>
      <rPr>
        <b/>
        <sz val="12"/>
        <color rgb="FF000000"/>
        <rFont val="微软雅黑"/>
        <charset val="134"/>
      </rPr>
      <t>远距射击：玩家附加天赋:</t>
    </r>
    <r>
      <rPr>
        <b/>
        <sz val="12"/>
        <color rgb="FFFF0000"/>
        <rFont val="微软雅黑"/>
        <charset val="134"/>
      </rPr>
      <t>仅对施加者生效</t>
    </r>
    <r>
      <rPr>
        <b/>
        <sz val="12"/>
        <color rgb="FF000000"/>
        <rFont val="微软雅黑"/>
        <charset val="134"/>
      </rPr>
      <t>-为10米外的敌人施加75%远程武器易伤效果[乘算]</t>
    </r>
  </si>
  <si>
    <t>拉瑞曼细胞：玩家在没有受到伤害时会缓慢恢复生命值（每次0.5hp）</t>
  </si>
  <si>
    <t>技术革新：玩家的技能充能加快50%[加算]</t>
  </si>
  <si>
    <t>财大气粗：玩家备弹量翻倍</t>
  </si>
  <si>
    <t>袍泽之情：玩家之间成功执行"握手"动作将会为双方恢复100%生命值与护甲</t>
  </si>
  <si>
    <t>帝国热忱：玩家执行"为了帝皇"动作将会获得50%远程武器、近战、道具伤害加成，持续15秒[加算]</t>
  </si>
  <si>
    <t>精准攻击：玩家成功执行"指向"动作将会对面前80米内的首个目标造成判定750点爆炸物伤害，冷却时间为3秒</t>
  </si>
  <si>
    <r>
      <rPr>
        <b/>
        <sz val="12"/>
        <color rgb="FF000000"/>
        <rFont val="微软雅黑"/>
        <charset val="134"/>
      </rPr>
      <t>复仇心切：达成"最后的修士"条件的玩家获得300%远程武器、近战、道具伤害加成[加算]，并且降低60%所受伤害</t>
    </r>
    <r>
      <rPr>
        <b/>
        <sz val="12"/>
        <color rgb="FFFF0000"/>
        <rFont val="微软雅黑"/>
        <charset val="134"/>
      </rPr>
      <t>(一定要跳了"最后的修士"这个提示才能触发)</t>
    </r>
  </si>
  <si>
    <t>发现敌人：远程击杀将根据敌人级别为玩家恢复护甲</t>
  </si>
  <si>
    <t>小型+1,精英/特种+2,终极+3</t>
  </si>
  <si>
    <t>泰然自若：给予玩家免疫击退与防重创击飞效果</t>
  </si>
  <si>
    <t>精确打击：减少50%招架&amp;完美格挡窗口时长,但每次成功的完美格挡与招架会对攻击者造成65点技能近战伤害</t>
  </si>
  <si>
    <t>有福同享：使用治疗针时，7米内的玩家同样会被治疗</t>
  </si>
  <si>
    <t>头痛欲裂：爆头击杀会在目标处产生范围10米的爆炸，对范围内敌人造成20点技能近战伤害</t>
  </si>
  <si>
    <t>星界军：在地图中每10-15秒隔生成4-10个星界军支援玩家，人数上限为15</t>
  </si>
  <si>
    <t>前后夹击：在地图中会同时刷出两种敌人派系混战</t>
  </si>
  <si>
    <t>情报偏差：地图中的敌人派系会被调转</t>
  </si>
  <si>
    <t>物资盈余：玩家可携带两倍的道具，且地图的道具生成数量翻倍</t>
  </si>
  <si>
    <t>有备而来：地图不再掉落激励剂，但游戏开始玩家自带10个激励剂</t>
  </si>
  <si>
    <t>帝皇庇佑：每90s生成光束治疗指定玩家及周围友军75%生命值并以1点爆炸物伤害击退15米内的敌人</t>
  </si>
  <si>
    <t>收割生机：移除缓冲生命值机制，但处决敌人会恢复自身10%最大生命值</t>
  </si>
  <si>
    <t>屠戮节奏：玩家初始降低70%近战伤害[乘算]，但每次近战攻击增加100%近战伤害，最高叠加9层[加成总值作加算]，此加成持续4秒，每次近战攻击刷新时间</t>
  </si>
  <si>
    <t>怒气发泄：处决后8秒内增加自身200%近战伤害[乘算]</t>
  </si>
  <si>
    <t>以攻为守：每降低1%生命值就获得1%远程武器伤害与近战伤害加成[加算]</t>
  </si>
  <si>
    <t>仁慈有度：开局获得5个圣物，但友军倒地无法被救起</t>
  </si>
  <si>
    <t>屠夫赠礼：处决将治疗7米半径内的友军20%最大生命值，但不治疗处决者本人；地图不再掉落激励剂</t>
  </si>
  <si>
    <t>战利品：击杀敌人会随机掉落道具，子弹盒，但地图不再产生此类物品掉落</t>
  </si>
  <si>
    <t>临时提升：击杀敌人掉落可拾取的印珠，拾取可获得持续15秒的5%近战伤害&amp;远程武器伤害&amp;道具伤害&amp;技能冷却速度提升增益[加算]，可叠加20层</t>
  </si>
  <si>
    <t>神眷圣物：随机玩家开局获得1个神眷圣物，该圣物会使15米半径内的友军获得50%的远程武器伤害&amp;近战伤害加成[乘算]，并在没有受到伤害时缓慢恢复生命值（每次0.5hp）</t>
  </si>
  <si>
    <r>
      <rPr>
        <b/>
        <sz val="12"/>
        <color rgb="FF000000"/>
        <rFont val="微软雅黑"/>
        <charset val="134"/>
      </rPr>
      <t>享受爆炸：玩家不再承受爆炸物伤害，且周围每有1次任何爆炸物伤害命中任意目标(包括自身)均会为波及范围内的友军恢复1格护甲；</t>
    </r>
    <r>
      <rPr>
        <b/>
        <sz val="10"/>
        <color rgb="FF000000"/>
        <rFont val="微软雅黑"/>
        <charset val="134"/>
      </rPr>
      <t>这个词条会尝试抵消友伤词条中的爆炸物伤害，使自身投出的爆炸物不再伤害友军</t>
    </r>
  </si>
  <si>
    <t>幽灵之誓：玩家成功执行"下跪"动作将会使自身进入隐身状态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</si>
</sst>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s>
  <fonts count="165">
    <font>
      <sz val="11"/>
      <color theme="1"/>
      <name val="Calibri"/>
      <charset val="134"/>
    </font>
    <font>
      <b/>
      <sz val="20"/>
      <color rgb="FF000000"/>
      <name val="Microsoft YaHei"/>
      <charset val="134"/>
    </font>
    <font>
      <b/>
      <sz val="22"/>
      <color rgb="FF000000"/>
      <name val="Microsoft YaHei"/>
      <charset val="134"/>
    </font>
    <font>
      <b/>
      <sz val="22"/>
      <color rgb="FF000000"/>
      <name val="微软雅黑"/>
      <charset val="134"/>
    </font>
    <font>
      <b/>
      <sz val="22"/>
      <color theme="1"/>
      <name val="微软雅黑"/>
      <charset val="134"/>
    </font>
    <font>
      <b/>
      <sz val="16"/>
      <color rgb="FF2C3E50"/>
      <name val="微软雅黑"/>
      <charset val="134"/>
    </font>
    <font>
      <b/>
      <sz val="12"/>
      <color rgb="FF000000"/>
      <name val="Microsoft YaHei"/>
      <charset val="134"/>
    </font>
    <font>
      <b/>
      <sz val="11"/>
      <color rgb="FF000000"/>
      <name val="Microsoft YaHei"/>
      <charset val="134"/>
    </font>
    <font>
      <sz val="20"/>
      <color rgb="FF000000"/>
      <name val="微软雅黑"/>
      <charset val="134"/>
    </font>
    <font>
      <b/>
      <sz val="24"/>
      <color rgb="FF000000"/>
      <name val="汉仪书宋二KW"/>
      <charset val="134"/>
    </font>
    <font>
      <b/>
      <sz val="22"/>
      <color rgb="FF000000"/>
      <name val="汉仪书宋二KW"/>
      <charset val="134"/>
    </font>
    <font>
      <sz val="14"/>
      <color rgb="FFFF0000"/>
      <name val="微软雅黑"/>
      <charset val="134"/>
    </font>
    <font>
      <b/>
      <sz val="14"/>
      <color rgb="FFFFFFFF"/>
      <name val="微软雅黑"/>
      <charset val="134"/>
    </font>
    <font>
      <b/>
      <sz val="11"/>
      <color rgb="FF000000"/>
      <name val="微软雅黑"/>
      <charset val="134"/>
    </font>
    <font>
      <b/>
      <sz val="12"/>
      <color rgb="FF000000"/>
      <name val="微软雅黑"/>
      <charset val="134"/>
    </font>
    <font>
      <u/>
      <sz val="22"/>
      <color rgb="FF0000FF"/>
      <name val="微软雅黑"/>
      <charset val="134"/>
    </font>
    <font>
      <b/>
      <sz val="11"/>
      <color rgb="FFFFFFFF"/>
      <name val="微软雅黑"/>
      <charset val="134"/>
    </font>
    <font>
      <b/>
      <sz val="12"/>
      <color rgb="FF2C3E50"/>
      <name val="微软雅黑"/>
      <charset val="134"/>
    </font>
    <font>
      <sz val="12"/>
      <color rgb="FF2C3E50"/>
      <name val="微软雅黑"/>
      <charset val="134"/>
    </font>
    <font>
      <b/>
      <sz val="11"/>
      <color rgb="FFE74C3C"/>
      <name val="微软雅黑"/>
      <charset val="134"/>
    </font>
    <font>
      <sz val="10"/>
      <color rgb="FF000000"/>
      <name val="Microsoft YaHei"/>
      <charset val="134"/>
    </font>
    <font>
      <sz val="11"/>
      <color rgb="FF000000"/>
      <name val="Calibri"/>
      <charset val="134"/>
    </font>
    <font>
      <sz val="22"/>
      <color rgb="FF000000"/>
      <name val="微软雅黑"/>
      <charset val="134"/>
    </font>
    <font>
      <b/>
      <sz val="36"/>
      <color rgb="FF000000"/>
      <name val="微软雅黑"/>
      <charset val="134"/>
    </font>
    <font>
      <b/>
      <sz val="28"/>
      <color rgb="FF000000"/>
      <name val="微软雅黑"/>
      <charset val="134"/>
    </font>
    <font>
      <b/>
      <sz val="12"/>
      <color rgb="FF767171"/>
      <name val="Microsoft YaHei"/>
      <charset val="134"/>
    </font>
    <font>
      <b/>
      <sz val="12"/>
      <color rgb="FF757171"/>
      <name val="Microsoft YaHei"/>
      <charset val="134"/>
    </font>
    <font>
      <b/>
      <sz val="14"/>
      <color theme="1"/>
      <name val="Microsoft YaHei"/>
      <charset val="134"/>
    </font>
    <font>
      <b/>
      <sz val="14"/>
      <color rgb="FF000000"/>
      <name val="Microsoft YaHei"/>
      <charset val="134"/>
    </font>
    <font>
      <b/>
      <sz val="11"/>
      <color theme="1"/>
      <name val="Microsoft YaHei"/>
      <charset val="134"/>
    </font>
    <font>
      <b/>
      <sz val="18"/>
      <color rgb="FF000000"/>
      <name val="Microsoft YaHei"/>
      <charset val="134"/>
    </font>
    <font>
      <b/>
      <sz val="18"/>
      <color theme="1"/>
      <name val="Microsoft YaHei"/>
      <charset val="134"/>
    </font>
    <font>
      <b/>
      <sz val="11"/>
      <color rgb="FF000000"/>
      <name val="黑体"/>
      <charset val="134"/>
    </font>
    <font>
      <b/>
      <sz val="13"/>
      <color theme="1"/>
      <name val="Microsoft YaHei"/>
      <charset val="134"/>
    </font>
    <font>
      <b/>
      <sz val="12"/>
      <color theme="1"/>
      <name val="Microsoft YaHei"/>
      <charset val="134"/>
    </font>
    <font>
      <b/>
      <sz val="11"/>
      <color rgb="FF757171"/>
      <name val="Microsoft YaHei"/>
      <charset val="134"/>
    </font>
    <font>
      <b/>
      <i/>
      <sz val="14"/>
      <color rgb="FF000000"/>
      <name val="Microsoft YaHei"/>
      <charset val="134"/>
    </font>
    <font>
      <b/>
      <sz val="20"/>
      <color theme="0"/>
      <name val="Microsoft YaHei"/>
      <charset val="134"/>
    </font>
    <font>
      <b/>
      <sz val="20"/>
      <color rgb="FFFFFFFF"/>
      <name val="Microsoft YaHei"/>
      <charset val="134"/>
    </font>
    <font>
      <b/>
      <sz val="20"/>
      <color rgb="FF000000"/>
      <name val="微软雅黑"/>
      <charset val="134"/>
    </font>
    <font>
      <b/>
      <sz val="11"/>
      <color rgb="FFFF0000"/>
      <name val="微软雅黑"/>
      <charset val="134"/>
    </font>
    <font>
      <b/>
      <sz val="14"/>
      <color rgb="FF000000"/>
      <name val="微软雅黑"/>
      <charset val="134"/>
    </font>
    <font>
      <b/>
      <sz val="11"/>
      <color theme="2" tint="-0.5"/>
      <name val="Microsoft YaHei"/>
      <charset val="134"/>
    </font>
    <font>
      <b/>
      <sz val="12"/>
      <name val="微软雅黑"/>
      <charset val="134"/>
    </font>
    <font>
      <b/>
      <sz val="11"/>
      <color rgb="FF808080"/>
      <name val="Microsoft YaHei"/>
      <charset val="134"/>
    </font>
    <font>
      <b/>
      <sz val="13"/>
      <color rgb="FF000000"/>
      <name val="Microsoft YaHei"/>
      <charset val="134"/>
    </font>
    <font>
      <b/>
      <sz val="10"/>
      <color rgb="FF000000"/>
      <name val="Microsoft YaHei"/>
      <charset val="134"/>
    </font>
    <font>
      <b/>
      <sz val="10"/>
      <color rgb="FF757171"/>
      <name val="Microsoft YaHei"/>
      <charset val="134"/>
    </font>
    <font>
      <sz val="11"/>
      <color theme="1"/>
      <name val="宋体"/>
      <charset val="134"/>
    </font>
    <font>
      <b/>
      <sz val="14"/>
      <color theme="0"/>
      <name val="Microsoft YaHei"/>
      <charset val="134"/>
    </font>
    <font>
      <b/>
      <sz val="14"/>
      <color rgb="FFFFFFFF"/>
      <name val="Microsoft YaHei"/>
      <charset val="134"/>
    </font>
    <font>
      <b/>
      <sz val="11"/>
      <color theme="0"/>
      <name val="Microsoft YaHei"/>
      <charset val="134"/>
    </font>
    <font>
      <b/>
      <sz val="11"/>
      <color rgb="FFFFFFFF"/>
      <name val="Microsoft YaHei"/>
      <charset val="134"/>
    </font>
    <font>
      <sz val="16"/>
      <color theme="1"/>
      <name val="Calibri"/>
      <charset val="134"/>
    </font>
    <font>
      <b/>
      <sz val="16"/>
      <color rgb="FF000000"/>
      <name val="Calibri"/>
      <charset val="134"/>
    </font>
    <font>
      <b/>
      <sz val="18"/>
      <color rgb="FF000000"/>
      <name val="微软雅黑"/>
      <charset val="134"/>
    </font>
    <font>
      <b/>
      <sz val="16"/>
      <color rgb="FF000000"/>
      <name val="微软雅黑"/>
      <charset val="134"/>
    </font>
    <font>
      <b/>
      <sz val="12"/>
      <color rgb="FFFF0000"/>
      <name val="微软雅黑"/>
      <charset val="134"/>
    </font>
    <font>
      <b/>
      <sz val="24"/>
      <color rgb="FF000000"/>
      <name val="微软雅黑"/>
      <charset val="134"/>
    </font>
    <font>
      <b/>
      <sz val="11"/>
      <color rgb="FFA5A5A5"/>
      <name val="微软雅黑"/>
      <charset val="134"/>
    </font>
    <font>
      <b/>
      <sz val="16"/>
      <color rgb="FF000000"/>
      <name val="Microsoft YaHei"/>
      <charset val="134"/>
    </font>
    <font>
      <b/>
      <sz val="16"/>
      <color rgb="FFFF0000"/>
      <name val="微软雅黑"/>
      <charset val="134"/>
    </font>
    <font>
      <b/>
      <sz val="14"/>
      <color rgb="FFFF0000"/>
      <name val="微软雅黑"/>
      <charset val="134"/>
    </font>
    <font>
      <b/>
      <sz val="18"/>
      <color rgb="FF000000"/>
      <name val="黑体"/>
      <charset val="134"/>
    </font>
    <font>
      <sz val="14"/>
      <color rgb="FF000000"/>
      <name val="微软雅黑"/>
      <charset val="134"/>
    </font>
    <font>
      <sz val="16"/>
      <color rgb="FF000000"/>
      <name val="Calibri"/>
      <charset val="134"/>
    </font>
    <font>
      <b/>
      <sz val="14"/>
      <color theme="1"/>
      <name val="Calibri"/>
      <charset val="134"/>
    </font>
    <font>
      <b/>
      <sz val="14"/>
      <color theme="1"/>
      <name val="微软雅黑"/>
      <charset val="134"/>
    </font>
    <font>
      <b/>
      <sz val="18"/>
      <color rgb="FFFF0000"/>
      <name val="微软雅黑"/>
      <charset val="134"/>
    </font>
    <font>
      <b/>
      <sz val="10"/>
      <color rgb="FF000000"/>
      <name val="微软雅黑"/>
      <charset val="134"/>
    </font>
    <font>
      <sz val="14"/>
      <color theme="1"/>
      <name val="微软雅黑"/>
      <charset val="134"/>
    </font>
    <font>
      <b/>
      <sz val="11"/>
      <color theme="1"/>
      <name val="微软雅黑"/>
      <charset val="134"/>
    </font>
    <font>
      <sz val="11"/>
      <color theme="1"/>
      <name val="微软雅黑"/>
      <charset val="134"/>
    </font>
    <font>
      <sz val="11"/>
      <color rgb="FF000000"/>
      <name val="Microsoft YaHei"/>
      <charset val="134"/>
    </font>
    <font>
      <sz val="10"/>
      <color theme="1"/>
      <name val="Microsoft YaHei"/>
      <charset val="134"/>
    </font>
    <font>
      <sz val="12"/>
      <color rgb="FF000000"/>
      <name val="微软雅黑"/>
      <charset val="134"/>
    </font>
    <font>
      <b/>
      <sz val="14"/>
      <name val="微软雅黑"/>
      <charset val="134"/>
    </font>
    <font>
      <b/>
      <sz val="10"/>
      <color theme="1"/>
      <name val="Microsoft YaHei"/>
      <charset val="134"/>
    </font>
    <font>
      <sz val="14"/>
      <name val="微软雅黑"/>
      <charset val="134"/>
    </font>
    <font>
      <sz val="14"/>
      <color rgb="FFFFFF00"/>
      <name val="微软雅黑"/>
      <charset val="134"/>
    </font>
    <font>
      <sz val="14"/>
      <color theme="7" tint="0.4"/>
      <name val="微软雅黑"/>
      <charset val="134"/>
    </font>
    <font>
      <b/>
      <sz val="14"/>
      <color theme="7" tint="0.4"/>
      <name val="微软雅黑"/>
      <charset val="134"/>
    </font>
    <font>
      <sz val="11"/>
      <color theme="1"/>
      <name val="Microsoft YaHei"/>
      <charset val="134"/>
    </font>
    <font>
      <sz val="14"/>
      <color theme="1"/>
      <name val="Microsoft YaHei"/>
      <charset val="134"/>
    </font>
    <font>
      <sz val="14"/>
      <color rgb="FF000000"/>
      <name val="Microsoft YaHei"/>
      <charset val="134"/>
    </font>
    <font>
      <b/>
      <sz val="8"/>
      <color rgb="FFFF0000"/>
      <name val="Microsoft YaHei"/>
      <charset val="134"/>
    </font>
    <font>
      <b/>
      <sz val="14"/>
      <name val="Microsoft YaHei"/>
      <charset val="134"/>
    </font>
    <font>
      <b/>
      <sz val="14"/>
      <color theme="7" tint="0.4"/>
      <name val="Microsoft YaHei"/>
      <charset val="134"/>
    </font>
    <font>
      <sz val="14"/>
      <name val="Microsoft YaHei"/>
      <charset val="134"/>
    </font>
    <font>
      <sz val="10"/>
      <color rgb="FFFF0000"/>
      <name val="Microsoft YaHei"/>
      <charset val="134"/>
    </font>
    <font>
      <sz val="12"/>
      <color theme="1"/>
      <name val="Microsoft YaHei"/>
      <charset val="134"/>
    </font>
    <font>
      <sz val="11"/>
      <color rgb="FF000000"/>
      <name val="宋体"/>
      <charset val="134"/>
    </font>
    <font>
      <sz val="12"/>
      <color rgb="FF000000"/>
      <name val="Microsoft YaHei"/>
      <charset val="134"/>
    </font>
    <font>
      <b/>
      <sz val="18"/>
      <color rgb="FFFFFFFF"/>
      <name val="Microsoft YaHei"/>
      <charset val="134"/>
    </font>
    <font>
      <sz val="11"/>
      <color rgb="FFFFFFFF"/>
      <name val="Calibri"/>
      <charset val="134"/>
    </font>
    <font>
      <b/>
      <sz val="26"/>
      <color rgb="FFFFFFFF"/>
      <name val="微软雅黑"/>
      <charset val="134"/>
    </font>
    <font>
      <b/>
      <sz val="18"/>
      <color theme="1"/>
      <name val="微软雅黑"/>
      <charset val="134"/>
    </font>
    <font>
      <b/>
      <sz val="18"/>
      <color rgb="FF417FF9"/>
      <name val="微软雅黑"/>
      <charset val="134"/>
    </font>
    <font>
      <b/>
      <sz val="12"/>
      <color theme="1"/>
      <name val="微软雅黑"/>
      <charset val="134"/>
    </font>
    <font>
      <sz val="10"/>
      <color rgb="FF767171"/>
      <name val="微软雅黑"/>
      <charset val="134"/>
    </font>
    <font>
      <sz val="11"/>
      <color rgb="FF000000"/>
      <name val="微软雅黑"/>
      <charset val="134"/>
    </font>
    <font>
      <sz val="14"/>
      <color theme="1"/>
      <name val="Calibri"/>
      <charset val="134"/>
    </font>
    <font>
      <b/>
      <sz val="11"/>
      <color rgb="FFFFC000"/>
      <name val="微软雅黑"/>
      <charset val="134"/>
    </font>
    <font>
      <b/>
      <sz val="11"/>
      <color rgb="FF70AD47"/>
      <name val="微软雅黑"/>
      <charset val="134"/>
    </font>
    <font>
      <b/>
      <sz val="20"/>
      <color theme="1"/>
      <name val="微软雅黑"/>
      <charset val="134"/>
    </font>
    <font>
      <sz val="18"/>
      <color rgb="FF000000"/>
      <name val="微软雅黑"/>
      <charset val="134"/>
    </font>
    <font>
      <b/>
      <sz val="28"/>
      <color rgb="FFFF0000"/>
      <name val="微软雅黑"/>
      <charset val="134"/>
    </font>
    <font>
      <b/>
      <sz val="28"/>
      <color rgb="FF5B9BD5"/>
      <name val="微软雅黑"/>
      <charset val="134"/>
    </font>
    <font>
      <sz val="18"/>
      <color rgb="FFFFFFFF"/>
      <name val="微软雅黑"/>
      <charset val="134"/>
    </font>
    <font>
      <b/>
      <sz val="28"/>
      <color rgb="FFFFFFFF"/>
      <name val="微软雅黑"/>
      <charset val="134"/>
    </font>
    <font>
      <b/>
      <sz val="26"/>
      <color rgb="FF000000"/>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70C0"/>
      <name val="微软雅黑"/>
      <charset val="134"/>
    </font>
    <font>
      <sz val="11"/>
      <color rgb="FFFF0000"/>
      <name val="微软雅黑"/>
      <charset val="134"/>
    </font>
    <font>
      <sz val="11"/>
      <color rgb="FF00B0F0"/>
      <name val="微软雅黑"/>
      <charset val="134"/>
    </font>
    <font>
      <b/>
      <sz val="12"/>
      <color rgb="FFFFFFFF"/>
      <name val="微软雅黑"/>
      <charset val="134"/>
    </font>
    <font>
      <b/>
      <sz val="12"/>
      <color rgb="FFE7E6E6"/>
      <name val="微软雅黑"/>
      <charset val="134"/>
    </font>
    <font>
      <sz val="12"/>
      <color rgb="FF44546A"/>
      <name val="微软雅黑"/>
      <charset val="134"/>
    </font>
    <font>
      <sz val="11"/>
      <color rgb="FF767171"/>
      <name val="微软雅黑"/>
      <charset val="134"/>
    </font>
    <font>
      <sz val="18"/>
      <color rgb="FFFF0000"/>
      <name val="微软雅黑"/>
      <charset val="134"/>
    </font>
    <font>
      <sz val="14"/>
      <color rgb="FFFF0000"/>
      <name val="Microsoft YaHei"/>
      <charset val="134"/>
    </font>
    <font>
      <b/>
      <sz val="8"/>
      <color theme="1"/>
      <name val="Microsoft YaHei"/>
      <charset val="134"/>
    </font>
    <font>
      <b/>
      <sz val="16"/>
      <color rgb="FFFFFFFF"/>
      <name val="微软雅黑"/>
      <charset val="134"/>
    </font>
    <font>
      <sz val="18"/>
      <color rgb="FFFFC000"/>
      <name val="微软雅黑"/>
      <charset val="134"/>
    </font>
    <font>
      <b/>
      <sz val="10"/>
      <color rgb="FFFFFFFF"/>
      <name val="Microsoft YaHei"/>
      <charset val="134"/>
    </font>
    <font>
      <b/>
      <sz val="16"/>
      <color rgb="FFDEEBF7"/>
      <name val="微软雅黑"/>
      <charset val="134"/>
    </font>
    <font>
      <b/>
      <sz val="14"/>
      <color rgb="FFFFFF00"/>
      <name val="Microsoft YaHei"/>
      <charset val="134"/>
    </font>
    <font>
      <b/>
      <sz val="14"/>
      <color rgb="FFFF0000"/>
      <name val="Microsoft YaHei"/>
      <charset val="134"/>
    </font>
    <font>
      <sz val="10"/>
      <color rgb="FF757171"/>
      <name val="Microsoft YaHei"/>
      <charset val="134"/>
    </font>
    <font>
      <b/>
      <sz val="16"/>
      <color rgb="FFFF0000"/>
      <name val="Microsoft YaHei"/>
      <charset val="134"/>
    </font>
    <font>
      <b/>
      <sz val="12"/>
      <color rgb="FFFF0000"/>
      <name val="Microsoft YaHei"/>
      <charset val="134"/>
    </font>
    <font>
      <b/>
      <sz val="12"/>
      <color rgb="FF0D0D0D"/>
      <name val="微软雅黑"/>
      <charset val="134"/>
    </font>
    <font>
      <b/>
      <sz val="14"/>
      <color rgb="FFFFC000"/>
      <name val="微软雅黑"/>
      <charset val="134"/>
    </font>
    <font>
      <b/>
      <sz val="12"/>
      <color rgb="FF2F5597"/>
      <name val="微软雅黑"/>
      <charset val="134"/>
    </font>
    <font>
      <b/>
      <sz val="20"/>
      <color rgb="FFFFFFFF"/>
      <name val="微软雅黑"/>
      <charset val="134"/>
    </font>
    <font>
      <b/>
      <sz val="14"/>
      <color rgb="FF002060"/>
      <name val="微软雅黑"/>
      <charset val="134"/>
    </font>
    <font>
      <b/>
      <sz val="14"/>
      <color rgb="FF417FF9"/>
      <name val="微软雅黑"/>
      <charset val="134"/>
    </font>
    <font>
      <b/>
      <sz val="11"/>
      <color rgb="FFFF0000"/>
      <name val="Microsoft YaHei"/>
      <charset val="134"/>
    </font>
    <font>
      <sz val="18"/>
      <color rgb="FFFFFF00"/>
      <name val="微软雅黑"/>
      <charset val="134"/>
    </font>
    <font>
      <b/>
      <sz val="12"/>
      <color rgb="FFFFFFFF"/>
      <name val="Microsoft YaHei"/>
      <charset val="134"/>
    </font>
    <font>
      <b/>
      <sz val="10"/>
      <color rgb="FFFF0000"/>
      <name val="微软雅黑"/>
      <charset val="134"/>
    </font>
    <font>
      <b/>
      <sz val="10"/>
      <color rgb="FFFFFFFF"/>
      <name val="微软雅黑"/>
      <charset val="134"/>
    </font>
    <font>
      <sz val="11"/>
      <color rgb="FF417FF9"/>
      <name val="微软雅黑"/>
      <charset val="134"/>
    </font>
    <font>
      <b/>
      <sz val="12"/>
      <color rgb="FFFFFF00"/>
      <name val="微软雅黑"/>
      <charset val="134"/>
    </font>
    <font>
      <b/>
      <sz val="12"/>
      <color rgb="FF417FF9"/>
      <name val="微软雅黑"/>
      <charset val="134"/>
    </font>
    <font>
      <b/>
      <sz val="14"/>
      <color rgb="FF5B9BD5"/>
      <name val="微软雅黑"/>
      <charset val="134"/>
    </font>
  </fonts>
  <fills count="81">
    <fill>
      <patternFill patternType="none"/>
    </fill>
    <fill>
      <patternFill patternType="gray125"/>
    </fill>
    <fill>
      <patternFill patternType="solid">
        <fgColor rgb="FF70AD47"/>
        <bgColor indexed="64"/>
      </patternFill>
    </fill>
    <fill>
      <patternFill patternType="solid">
        <fgColor rgb="FFB4C6E7"/>
        <bgColor indexed="64"/>
      </patternFill>
    </fill>
    <fill>
      <patternFill patternType="solid">
        <fgColor rgb="FF8FAADC"/>
        <bgColor indexed="64"/>
      </patternFill>
    </fill>
    <fill>
      <patternFill patternType="solid">
        <fgColor rgb="FF00B0F0"/>
        <bgColor indexed="64"/>
      </patternFill>
    </fill>
    <fill>
      <patternFill patternType="solid">
        <fgColor rgb="FFFF0000"/>
        <bgColor indexed="64"/>
      </patternFill>
    </fill>
    <fill>
      <patternFill patternType="solid">
        <fgColor rgb="FFFFFF00"/>
        <bgColor indexed="64"/>
      </patternFill>
    </fill>
    <fill>
      <patternFill patternType="solid">
        <fgColor rgb="FFB4C7E7"/>
        <bgColor indexed="64"/>
      </patternFill>
    </fill>
    <fill>
      <patternFill patternType="solid">
        <fgColor rgb="FF2C3E50"/>
        <bgColor indexed="64"/>
      </patternFill>
    </fill>
    <fill>
      <patternFill patternType="solid">
        <fgColor rgb="FFF8F9FA"/>
        <bgColor indexed="64"/>
      </patternFill>
    </fill>
    <fill>
      <patternFill patternType="solid">
        <fgColor rgb="FFFFFFFF"/>
        <bgColor indexed="64"/>
      </patternFill>
    </fill>
    <fill>
      <patternFill patternType="solid">
        <fgColor rgb="FFAFABAB"/>
        <bgColor indexed="64"/>
      </patternFill>
    </fill>
    <fill>
      <patternFill patternType="solid">
        <fgColor rgb="FF7F7F7F"/>
        <bgColor indexed="64"/>
      </patternFill>
    </fill>
    <fill>
      <patternFill patternType="solid">
        <fgColor rgb="FFD0CECE"/>
        <bgColor indexed="64"/>
      </patternFill>
    </fill>
    <fill>
      <patternFill patternType="solid">
        <fgColor rgb="FF767171"/>
        <bgColor indexed="64"/>
      </patternFill>
    </fill>
    <fill>
      <patternFill patternType="solid">
        <fgColor rgb="FF44546A"/>
        <bgColor indexed="64"/>
      </patternFill>
    </fill>
    <fill>
      <patternFill patternType="solid">
        <fgColor rgb="FF5B9BD5"/>
        <bgColor indexed="64"/>
      </patternFill>
    </fill>
    <fill>
      <patternFill patternType="solid">
        <fgColor rgb="FFBFBFBF"/>
        <bgColor indexed="64"/>
      </patternFill>
    </fill>
    <fill>
      <patternFill patternType="solid">
        <fgColor theme="9"/>
        <bgColor indexed="64"/>
      </patternFill>
    </fill>
    <fill>
      <patternFill patternType="solid">
        <fgColor rgb="FF808080"/>
        <bgColor indexed="64"/>
      </patternFill>
    </fill>
    <fill>
      <patternFill patternType="solid">
        <fgColor rgb="FFFFF2CC"/>
        <bgColor indexed="64"/>
      </patternFill>
    </fill>
    <fill>
      <patternFill patternType="solid">
        <fgColor rgb="FFC5E0B4"/>
        <bgColor indexed="64"/>
      </patternFill>
    </fill>
    <fill>
      <patternFill patternType="solid">
        <fgColor theme="4"/>
        <bgColor indexed="64"/>
      </patternFill>
    </fill>
    <fill>
      <patternFill patternType="solid">
        <fgColor rgb="FFA9D18E"/>
        <bgColor indexed="64"/>
      </patternFill>
    </fill>
    <fill>
      <patternFill patternType="solid">
        <fgColor rgb="FFDEEBF7"/>
        <bgColor indexed="64"/>
      </patternFill>
    </fill>
    <fill>
      <patternFill patternType="solid">
        <fgColor rgb="FF548235"/>
        <bgColor indexed="64"/>
      </patternFill>
    </fill>
    <fill>
      <patternFill patternType="solid">
        <fgColor theme="1"/>
        <bgColor indexed="64"/>
      </patternFill>
    </fill>
    <fill>
      <patternFill patternType="solid">
        <fgColor theme="4" tint="0.6"/>
        <bgColor indexed="64"/>
      </patternFill>
    </fill>
    <fill>
      <patternFill patternType="solid">
        <fgColor theme="4" tint="0.4"/>
        <bgColor indexed="64"/>
      </patternFill>
    </fill>
    <fill>
      <patternFill patternType="solid">
        <fgColor theme="4" tint="-0.25"/>
        <bgColor indexed="64"/>
      </patternFill>
    </fill>
    <fill>
      <patternFill patternType="solid">
        <fgColor rgb="FF7030A0"/>
        <bgColor indexed="64"/>
      </patternFill>
    </fill>
    <fill>
      <patternFill patternType="solid">
        <fgColor rgb="FFFFD966"/>
        <bgColor indexed="64"/>
      </patternFill>
    </fill>
    <fill>
      <patternFill patternType="solid">
        <fgColor rgb="FFBDD7EE"/>
        <bgColor indexed="64"/>
      </patternFill>
    </fill>
    <fill>
      <patternFill patternType="solid">
        <fgColor rgb="FFF8CBAD"/>
        <bgColor indexed="64"/>
      </patternFill>
    </fill>
    <fill>
      <patternFill patternType="solid">
        <fgColor rgb="FFFFE699"/>
        <bgColor indexed="64"/>
      </patternFill>
    </fill>
    <fill>
      <patternFill patternType="solid">
        <fgColor rgb="FFADB9CA"/>
        <bgColor indexed="64"/>
      </patternFill>
    </fill>
    <fill>
      <patternFill patternType="solid">
        <fgColor rgb="FF4472C4"/>
        <bgColor indexed="64"/>
      </patternFill>
    </fill>
    <fill>
      <patternFill patternType="solid">
        <fgColor rgb="FF385723"/>
        <bgColor indexed="64"/>
      </patternFill>
    </fill>
    <fill>
      <patternFill patternType="solid">
        <fgColor rgb="FFF4B183"/>
        <bgColor indexed="64"/>
      </patternFill>
    </fill>
    <fill>
      <patternFill patternType="solid">
        <fgColor rgb="FFDAE3F3"/>
        <bgColor indexed="64"/>
      </patternFill>
    </fill>
    <fill>
      <patternFill patternType="solid">
        <fgColor rgb="FF7F6000"/>
        <bgColor indexed="64"/>
      </patternFill>
    </fill>
    <fill>
      <patternFill patternType="solid">
        <fgColor rgb="FF8497B0"/>
        <bgColor indexed="64"/>
      </patternFill>
    </fill>
    <fill>
      <patternFill patternType="solid">
        <fgColor theme="2"/>
        <bgColor indexed="64"/>
      </patternFill>
    </fill>
    <fill>
      <patternFill patternType="solid">
        <fgColor rgb="FF0070C0"/>
        <bgColor indexed="64"/>
      </patternFill>
    </fill>
    <fill>
      <patternFill patternType="solid">
        <fgColor theme="8" tint="0.6"/>
        <bgColor indexed="64"/>
      </patternFill>
    </fill>
    <fill>
      <patternFill patternType="solid">
        <fgColor theme="7" tint="0.4"/>
        <bgColor indexed="64"/>
      </patternFill>
    </fill>
    <fill>
      <patternFill patternType="solid">
        <fgColor theme="4" tint="0.8"/>
        <bgColor indexed="64"/>
      </patternFill>
    </fill>
    <fill>
      <patternFill patternType="solid">
        <fgColor rgb="FF000000"/>
        <bgColor indexed="64"/>
      </patternFill>
    </fill>
    <fill>
      <patternFill patternType="solid">
        <fgColor theme="0" tint="-0.25"/>
        <bgColor indexed="64"/>
      </patternFill>
    </fill>
    <fill>
      <patternFill patternType="solid">
        <fgColor rgb="FFE7E6E6"/>
        <bgColor indexed="64"/>
      </patternFill>
    </fill>
    <fill>
      <patternFill patternType="solid">
        <fgColor rgb="FFED7D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bottom style="thin">
        <color auto="1"/>
      </bottom>
      <diagonal/>
    </border>
    <border>
      <left/>
      <right style="thin">
        <color rgb="FF000000"/>
      </right>
      <top style="thin">
        <color auto="1"/>
      </top>
      <bottom style="thin">
        <color auto="1"/>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right style="thin">
        <color auto="1"/>
      </right>
      <top style="thin">
        <color auto="1"/>
      </top>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rgb="FF000000"/>
      </left>
      <right/>
      <top style="thin">
        <color auto="1"/>
      </top>
      <bottom style="thin">
        <color auto="1"/>
      </bottom>
      <diagonal/>
    </border>
    <border>
      <left style="thin">
        <color rgb="FF000000"/>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1" fillId="0" borderId="0" applyFont="0" applyFill="0" applyBorder="0" applyAlignment="0" applyProtection="0">
      <alignment vertical="center"/>
    </xf>
    <xf numFmtId="44" fontId="111" fillId="0" borderId="0" applyFont="0" applyFill="0" applyBorder="0" applyAlignment="0" applyProtection="0">
      <alignment vertical="center"/>
    </xf>
    <xf numFmtId="9" fontId="111" fillId="0" borderId="0" applyFont="0" applyFill="0" applyBorder="0" applyAlignment="0" applyProtection="0">
      <alignment vertical="center"/>
    </xf>
    <xf numFmtId="41" fontId="111" fillId="0" borderId="0" applyFont="0" applyFill="0" applyBorder="0" applyAlignment="0" applyProtection="0">
      <alignment vertical="center"/>
    </xf>
    <xf numFmtId="42" fontId="111" fillId="0" borderId="0" applyFont="0" applyFill="0" applyBorder="0" applyAlignment="0" applyProtection="0">
      <alignment vertical="center"/>
    </xf>
    <xf numFmtId="0" fontId="112"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1" fillId="52" borderId="44" applyNumberFormat="0" applyFont="0" applyAlignment="0" applyProtection="0">
      <alignment vertical="center"/>
    </xf>
    <xf numFmtId="0" fontId="114"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7" fillId="0" borderId="45" applyNumberFormat="0" applyFill="0" applyAlignment="0" applyProtection="0">
      <alignment vertical="center"/>
    </xf>
    <xf numFmtId="0" fontId="118" fillId="0" borderId="45" applyNumberFormat="0" applyFill="0" applyAlignment="0" applyProtection="0">
      <alignment vertical="center"/>
    </xf>
    <xf numFmtId="0" fontId="119" fillId="0" borderId="46" applyNumberFormat="0" applyFill="0" applyAlignment="0" applyProtection="0">
      <alignment vertical="center"/>
    </xf>
    <xf numFmtId="0" fontId="119" fillId="0" borderId="0" applyNumberFormat="0" applyFill="0" applyBorder="0" applyAlignment="0" applyProtection="0">
      <alignment vertical="center"/>
    </xf>
    <xf numFmtId="0" fontId="120" fillId="53" borderId="47" applyNumberFormat="0" applyAlignment="0" applyProtection="0">
      <alignment vertical="center"/>
    </xf>
    <xf numFmtId="0" fontId="121" fillId="54" borderId="48" applyNumberFormat="0" applyAlignment="0" applyProtection="0">
      <alignment vertical="center"/>
    </xf>
    <xf numFmtId="0" fontId="122" fillId="54" borderId="47" applyNumberFormat="0" applyAlignment="0" applyProtection="0">
      <alignment vertical="center"/>
    </xf>
    <xf numFmtId="0" fontId="123" fillId="55" borderId="49" applyNumberFormat="0" applyAlignment="0" applyProtection="0">
      <alignment vertical="center"/>
    </xf>
    <xf numFmtId="0" fontId="124" fillId="0" borderId="50" applyNumberFormat="0" applyFill="0" applyAlignment="0" applyProtection="0">
      <alignment vertical="center"/>
    </xf>
    <xf numFmtId="0" fontId="125" fillId="0" borderId="51" applyNumberFormat="0" applyFill="0" applyAlignment="0" applyProtection="0">
      <alignment vertical="center"/>
    </xf>
    <xf numFmtId="0" fontId="126" fillId="56" borderId="0" applyNumberFormat="0" applyBorder="0" applyAlignment="0" applyProtection="0">
      <alignment vertical="center"/>
    </xf>
    <xf numFmtId="0" fontId="127" fillId="57" borderId="0" applyNumberFormat="0" applyBorder="0" applyAlignment="0" applyProtection="0">
      <alignment vertical="center"/>
    </xf>
    <xf numFmtId="0" fontId="128" fillId="58" borderId="0" applyNumberFormat="0" applyBorder="0" applyAlignment="0" applyProtection="0">
      <alignment vertical="center"/>
    </xf>
    <xf numFmtId="0" fontId="129" fillId="23" borderId="0" applyNumberFormat="0" applyBorder="0" applyAlignment="0" applyProtection="0">
      <alignment vertical="center"/>
    </xf>
    <xf numFmtId="0" fontId="130" fillId="59" borderId="0" applyNumberFormat="0" applyBorder="0" applyAlignment="0" applyProtection="0">
      <alignment vertical="center"/>
    </xf>
    <xf numFmtId="0" fontId="130" fillId="60" borderId="0" applyNumberFormat="0" applyBorder="0" applyAlignment="0" applyProtection="0">
      <alignment vertical="center"/>
    </xf>
    <xf numFmtId="0" fontId="129" fillId="61" borderId="0" applyNumberFormat="0" applyBorder="0" applyAlignment="0" applyProtection="0">
      <alignment vertical="center"/>
    </xf>
    <xf numFmtId="0" fontId="129" fillId="62" borderId="0" applyNumberFormat="0" applyBorder="0" applyAlignment="0" applyProtection="0">
      <alignment vertical="center"/>
    </xf>
    <xf numFmtId="0" fontId="130" fillId="63" borderId="0" applyNumberFormat="0" applyBorder="0" applyAlignment="0" applyProtection="0">
      <alignment vertical="center"/>
    </xf>
    <xf numFmtId="0" fontId="130" fillId="64" borderId="0" applyNumberFormat="0" applyBorder="0" applyAlignment="0" applyProtection="0">
      <alignment vertical="center"/>
    </xf>
    <xf numFmtId="0" fontId="129" fillId="65" borderId="0" applyNumberFormat="0" applyBorder="0" applyAlignment="0" applyProtection="0">
      <alignment vertical="center"/>
    </xf>
    <xf numFmtId="0" fontId="129" fillId="66" borderId="0" applyNumberFormat="0" applyBorder="0" applyAlignment="0" applyProtection="0">
      <alignment vertical="center"/>
    </xf>
    <xf numFmtId="0" fontId="130" fillId="67" borderId="0" applyNumberFormat="0" applyBorder="0" applyAlignment="0" applyProtection="0">
      <alignment vertical="center"/>
    </xf>
    <xf numFmtId="0" fontId="130" fillId="68" borderId="0" applyNumberFormat="0" applyBorder="0" applyAlignment="0" applyProtection="0">
      <alignment vertical="center"/>
    </xf>
    <xf numFmtId="0" fontId="129" fillId="69" borderId="0" applyNumberFormat="0" applyBorder="0" applyAlignment="0" applyProtection="0">
      <alignment vertical="center"/>
    </xf>
    <xf numFmtId="0" fontId="129" fillId="70" borderId="0" applyNumberFormat="0" applyBorder="0" applyAlignment="0" applyProtection="0">
      <alignment vertical="center"/>
    </xf>
    <xf numFmtId="0" fontId="130" fillId="71" borderId="0" applyNumberFormat="0" applyBorder="0" applyAlignment="0" applyProtection="0">
      <alignment vertical="center"/>
    </xf>
    <xf numFmtId="0" fontId="130" fillId="72" borderId="0" applyNumberFormat="0" applyBorder="0" applyAlignment="0" applyProtection="0">
      <alignment vertical="center"/>
    </xf>
    <xf numFmtId="0" fontId="129" fillId="73" borderId="0" applyNumberFormat="0" applyBorder="0" applyAlignment="0" applyProtection="0">
      <alignment vertical="center"/>
    </xf>
    <xf numFmtId="0" fontId="129" fillId="74" borderId="0" applyNumberFormat="0" applyBorder="0" applyAlignment="0" applyProtection="0">
      <alignment vertical="center"/>
    </xf>
    <xf numFmtId="0" fontId="130" fillId="75" borderId="0" applyNumberFormat="0" applyBorder="0" applyAlignment="0" applyProtection="0">
      <alignment vertical="center"/>
    </xf>
    <xf numFmtId="0" fontId="130" fillId="76" borderId="0" applyNumberFormat="0" applyBorder="0" applyAlignment="0" applyProtection="0">
      <alignment vertical="center"/>
    </xf>
    <xf numFmtId="0" fontId="129" fillId="77" borderId="0" applyNumberFormat="0" applyBorder="0" applyAlignment="0" applyProtection="0">
      <alignment vertical="center"/>
    </xf>
    <xf numFmtId="0" fontId="129" fillId="19" borderId="0" applyNumberFormat="0" applyBorder="0" applyAlignment="0" applyProtection="0">
      <alignment vertical="center"/>
    </xf>
    <xf numFmtId="0" fontId="130" fillId="78" borderId="0" applyNumberFormat="0" applyBorder="0" applyAlignment="0" applyProtection="0">
      <alignment vertical="center"/>
    </xf>
    <xf numFmtId="0" fontId="130" fillId="79" borderId="0" applyNumberFormat="0" applyBorder="0" applyAlignment="0" applyProtection="0">
      <alignment vertical="center"/>
    </xf>
    <xf numFmtId="0" fontId="129" fillId="80" borderId="0" applyNumberFormat="0" applyBorder="0" applyAlignment="0" applyProtection="0">
      <alignment vertical="center"/>
    </xf>
  </cellStyleXfs>
  <cellXfs count="712">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3" fillId="4" borderId="3" xfId="0" applyFont="1" applyFill="1" applyBorder="1" applyAlignment="1">
      <alignment horizontal="center" vertical="center"/>
    </xf>
    <xf numFmtId="0" fontId="4" fillId="4" borderId="3" xfId="0" applyFont="1" applyFill="1" applyBorder="1" applyAlignment="1">
      <alignment horizontal="center" vertical="center"/>
    </xf>
    <xf numFmtId="0" fontId="5" fillId="0" borderId="3" xfId="0" applyFont="1" applyBorder="1" applyAlignment="1">
      <alignment horizontal="center" vertical="center"/>
    </xf>
    <xf numFmtId="0" fontId="6" fillId="2" borderId="0" xfId="0" applyFont="1" applyFill="1" applyBorder="1" applyAlignment="1">
      <alignment horizontal="center" vertical="top" wrapText="1"/>
    </xf>
    <xf numFmtId="0" fontId="7" fillId="2" borderId="0" xfId="0" applyFont="1" applyFill="1" applyBorder="1" applyAlignment="1">
      <alignment horizontal="center" vertical="top" wrapText="1"/>
    </xf>
    <xf numFmtId="0" fontId="8" fillId="5" borderId="3" xfId="0" applyFont="1" applyFill="1" applyBorder="1" applyAlignment="1">
      <alignment horizontal="center" vertical="center"/>
    </xf>
    <xf numFmtId="0" fontId="9" fillId="5" borderId="3" xfId="0" applyFont="1" applyFill="1" applyBorder="1" applyAlignment="1">
      <alignment horizontal="center" vertical="center"/>
    </xf>
    <xf numFmtId="0" fontId="10" fillId="6" borderId="3" xfId="0" applyFont="1" applyFill="1" applyBorder="1" applyAlignment="1">
      <alignment horizontal="center" vertical="center"/>
    </xf>
    <xf numFmtId="0" fontId="10" fillId="7" borderId="3" xfId="0" applyFont="1" applyFill="1" applyBorder="1" applyAlignment="1">
      <alignment horizontal="center" vertical="center"/>
    </xf>
    <xf numFmtId="0" fontId="11" fillId="0" borderId="3" xfId="0" applyFont="1" applyBorder="1" applyAlignment="1">
      <alignment horizontal="center" vertical="center"/>
    </xf>
    <xf numFmtId="0" fontId="12" fillId="2" borderId="1"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4" fillId="8" borderId="3" xfId="0" applyFont="1" applyFill="1" applyBorder="1" applyAlignment="1">
      <alignment horizontal="left" vertical="center" wrapText="1"/>
    </xf>
    <xf numFmtId="0" fontId="15" fillId="5" borderId="5" xfId="6" applyFont="1" applyFill="1" applyBorder="1" applyAlignment="1">
      <alignment horizontal="center" vertical="center"/>
    </xf>
    <xf numFmtId="0" fontId="15" fillId="6" borderId="5" xfId="6" applyFont="1" applyFill="1" applyBorder="1" applyAlignment="1">
      <alignment horizontal="center" vertical="center"/>
    </xf>
    <xf numFmtId="0" fontId="15" fillId="7" borderId="5" xfId="6" applyFont="1" applyFill="1" applyBorder="1" applyAlignment="1">
      <alignment horizontal="center" vertical="center"/>
    </xf>
    <xf numFmtId="0" fontId="16" fillId="9" borderId="3" xfId="0" applyFont="1" applyFill="1" applyBorder="1" applyAlignment="1">
      <alignment horizontal="center" vertical="center"/>
    </xf>
    <xf numFmtId="0" fontId="13" fillId="2" borderId="6"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7" xfId="0" applyFont="1" applyFill="1" applyBorder="1" applyAlignment="1">
      <alignment horizontal="center" vertical="center" wrapText="1"/>
    </xf>
    <xf numFmtId="0" fontId="14" fillId="3" borderId="3" xfId="0" applyFont="1" applyFill="1" applyBorder="1" applyAlignment="1">
      <alignment horizontal="left" vertical="center" wrapText="1"/>
    </xf>
    <xf numFmtId="0" fontId="17" fillId="10" borderId="3" xfId="0" applyFont="1" applyFill="1" applyBorder="1" applyAlignment="1">
      <alignment horizontal="center" vertical="center"/>
    </xf>
    <xf numFmtId="0" fontId="18" fillId="10" borderId="3" xfId="0" applyFont="1" applyFill="1" applyBorder="1" applyAlignment="1">
      <alignment horizontal="center" vertical="center"/>
    </xf>
    <xf numFmtId="0" fontId="17" fillId="11" borderId="3" xfId="0" applyFont="1" applyFill="1" applyBorder="1" applyAlignment="1">
      <alignment horizontal="center" vertical="center"/>
    </xf>
    <xf numFmtId="0" fontId="18" fillId="11" borderId="3" xfId="0" applyFont="1" applyFill="1" applyBorder="1" applyAlignment="1">
      <alignment horizontal="center" vertical="center"/>
    </xf>
    <xf numFmtId="0" fontId="15" fillId="5" borderId="8" xfId="6" applyFont="1" applyFill="1" applyBorder="1" applyAlignment="1">
      <alignment horizontal="center" vertical="center"/>
    </xf>
    <xf numFmtId="0" fontId="15" fillId="6" borderId="8" xfId="6" applyFont="1" applyFill="1" applyBorder="1" applyAlignment="1">
      <alignment horizontal="center" vertical="center"/>
    </xf>
    <xf numFmtId="0" fontId="15" fillId="7" borderId="8" xfId="6" applyFont="1" applyFill="1" applyBorder="1" applyAlignment="1">
      <alignment horizontal="center" vertical="center"/>
    </xf>
    <xf numFmtId="0" fontId="19" fillId="10"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20" fillId="0" borderId="0" xfId="0" applyFont="1" applyAlignment="1">
      <alignment horizontal="center" vertical="center" wrapText="1"/>
    </xf>
    <xf numFmtId="0" fontId="21" fillId="0" borderId="0" xfId="0" applyFont="1"/>
    <xf numFmtId="0" fontId="8" fillId="12" borderId="3" xfId="0" applyFont="1" applyFill="1" applyBorder="1" applyAlignment="1">
      <alignment horizontal="center" vertical="center"/>
    </xf>
    <xf numFmtId="0" fontId="3" fillId="13" borderId="3" xfId="0" applyFont="1" applyFill="1" applyBorder="1" applyAlignment="1">
      <alignment horizontal="center" vertical="center"/>
    </xf>
    <xf numFmtId="0" fontId="14" fillId="14" borderId="3" xfId="0" applyFont="1" applyFill="1" applyBorder="1" applyAlignment="1">
      <alignment horizontal="left" vertical="center" wrapText="1"/>
    </xf>
    <xf numFmtId="0" fontId="15" fillId="14" borderId="3" xfId="6" applyFont="1" applyFill="1" applyBorder="1" applyAlignment="1">
      <alignment horizontal="center" vertical="center"/>
    </xf>
    <xf numFmtId="0" fontId="22" fillId="14" borderId="3" xfId="0" applyFont="1" applyFill="1" applyBorder="1" applyAlignment="1">
      <alignment horizontal="center" vertical="center"/>
    </xf>
    <xf numFmtId="0" fontId="14" fillId="14" borderId="9" xfId="0" applyFont="1" applyFill="1" applyBorder="1" applyAlignment="1">
      <alignment horizontal="left" vertical="center" wrapText="1"/>
    </xf>
    <xf numFmtId="0" fontId="23" fillId="15" borderId="2" xfId="0" applyFont="1" applyFill="1" applyBorder="1" applyAlignment="1">
      <alignment horizontal="center" vertical="center" wrapText="1"/>
    </xf>
    <xf numFmtId="0" fontId="24" fillId="15" borderId="2" xfId="0" applyFont="1" applyFill="1" applyBorder="1" applyAlignment="1">
      <alignment horizontal="center" vertical="center" wrapText="1"/>
    </xf>
    <xf numFmtId="0" fontId="24" fillId="15" borderId="0" xfId="0" applyFont="1" applyFill="1" applyAlignment="1">
      <alignment horizontal="center" vertical="center" wrapText="1"/>
    </xf>
    <xf numFmtId="0" fontId="2" fillId="16" borderId="3" xfId="0" applyFont="1" applyFill="1" applyBorder="1" applyAlignment="1">
      <alignment horizontal="center" vertical="top" wrapText="1"/>
    </xf>
    <xf numFmtId="0" fontId="1" fillId="16" borderId="3" xfId="0" applyFont="1" applyFill="1" applyBorder="1" applyAlignment="1">
      <alignment horizontal="center" vertical="top" wrapText="1"/>
    </xf>
    <xf numFmtId="0" fontId="2" fillId="17" borderId="9" xfId="0" applyFont="1" applyFill="1" applyBorder="1" applyAlignment="1">
      <alignment horizontal="center" vertical="top" wrapText="1"/>
    </xf>
    <xf numFmtId="0" fontId="8" fillId="12" borderId="9" xfId="0" applyFont="1" applyFill="1" applyBorder="1" applyAlignment="1">
      <alignment horizontal="center" vertical="center"/>
    </xf>
    <xf numFmtId="0" fontId="14" fillId="14" borderId="0" xfId="0" applyFont="1" applyFill="1" applyBorder="1" applyAlignment="1">
      <alignment horizontal="left" vertical="center" wrapText="1"/>
    </xf>
    <xf numFmtId="0" fontId="14" fillId="18" borderId="9" xfId="0" applyFont="1" applyFill="1" applyBorder="1" applyAlignment="1">
      <alignment horizontal="left" vertical="center" wrapText="1"/>
    </xf>
    <xf numFmtId="0" fontId="21" fillId="0" borderId="0" xfId="0" applyFont="1" applyAlignment="1">
      <alignment horizontal="center"/>
    </xf>
    <xf numFmtId="0" fontId="14" fillId="14" borderId="0" xfId="0" applyFont="1" applyFill="1" applyAlignment="1">
      <alignment horizontal="left" vertical="center" wrapText="1"/>
    </xf>
    <xf numFmtId="0" fontId="14" fillId="14" borderId="10" xfId="0" applyFont="1" applyFill="1" applyBorder="1" applyAlignment="1">
      <alignment horizontal="left" vertical="center" wrapText="1"/>
    </xf>
    <xf numFmtId="0" fontId="14" fillId="18" borderId="10" xfId="0" applyFont="1" applyFill="1" applyBorder="1" applyAlignment="1">
      <alignment horizontal="left" vertical="center" wrapText="1"/>
    </xf>
    <xf numFmtId="0" fontId="14" fillId="18" borderId="2" xfId="0" applyFont="1" applyFill="1" applyBorder="1" applyAlignment="1">
      <alignment horizontal="left" vertical="center" wrapText="1"/>
    </xf>
    <xf numFmtId="0" fontId="14" fillId="18" borderId="4" xfId="0" applyFont="1" applyFill="1" applyBorder="1" applyAlignment="1">
      <alignment horizontal="left" vertical="center" wrapText="1"/>
    </xf>
    <xf numFmtId="0" fontId="25" fillId="14" borderId="9" xfId="0" applyFont="1" applyFill="1" applyBorder="1" applyAlignment="1">
      <alignment horizontal="left" vertical="center" wrapText="1"/>
    </xf>
    <xf numFmtId="0" fontId="6" fillId="14" borderId="9" xfId="0" applyFont="1" applyFill="1" applyBorder="1" applyAlignment="1">
      <alignment horizontal="left" vertical="center" wrapText="1"/>
    </xf>
    <xf numFmtId="0" fontId="8" fillId="5" borderId="9" xfId="0" applyFont="1" applyFill="1" applyBorder="1" applyAlignment="1">
      <alignment horizontal="center" vertical="center"/>
    </xf>
    <xf numFmtId="0" fontId="14" fillId="3" borderId="9" xfId="0" applyFont="1" applyFill="1" applyBorder="1" applyAlignment="1">
      <alignment horizontal="left" vertical="center" wrapText="1"/>
    </xf>
    <xf numFmtId="0" fontId="14" fillId="3" borderId="11" xfId="0" applyFont="1" applyFill="1" applyBorder="1" applyAlignment="1">
      <alignment horizontal="left" vertical="center" wrapText="1"/>
    </xf>
    <xf numFmtId="0" fontId="14" fillId="8" borderId="10" xfId="0" applyFont="1" applyFill="1" applyBorder="1" applyAlignment="1">
      <alignment horizontal="center" vertical="center" wrapText="1"/>
    </xf>
    <xf numFmtId="0" fontId="14" fillId="8" borderId="9" xfId="0" applyFont="1" applyFill="1" applyBorder="1" applyAlignment="1">
      <alignment horizontal="center" vertical="center" wrapText="1"/>
    </xf>
    <xf numFmtId="0" fontId="26" fillId="3" borderId="9" xfId="0" applyFont="1" applyFill="1" applyBorder="1" applyAlignment="1">
      <alignment horizontal="left" vertical="center" wrapText="1"/>
    </xf>
    <xf numFmtId="0" fontId="0" fillId="0" borderId="0" xfId="0" applyAlignment="1">
      <alignment horizontal="center"/>
    </xf>
    <xf numFmtId="0" fontId="27" fillId="19" borderId="12" xfId="0" applyFont="1" applyFill="1" applyBorder="1" applyAlignment="1">
      <alignment horizontal="center" vertical="center" wrapText="1"/>
    </xf>
    <xf numFmtId="0" fontId="28" fillId="19" borderId="12" xfId="0" applyFont="1" applyFill="1" applyBorder="1" applyAlignment="1">
      <alignment horizontal="center" vertical="center" wrapText="1"/>
    </xf>
    <xf numFmtId="0" fontId="29" fillId="19" borderId="12" xfId="0" applyFont="1" applyFill="1" applyBorder="1" applyAlignment="1">
      <alignment horizontal="center" vertical="center" wrapText="1"/>
    </xf>
    <xf numFmtId="0" fontId="7" fillId="19" borderId="12" xfId="0" applyFont="1" applyFill="1" applyBorder="1" applyAlignment="1">
      <alignment horizontal="center" vertical="center" wrapText="1"/>
    </xf>
    <xf numFmtId="0" fontId="1" fillId="19" borderId="12" xfId="0" applyFont="1" applyFill="1" applyBorder="1" applyAlignment="1">
      <alignment horizontal="center" vertical="center" wrapText="1"/>
    </xf>
    <xf numFmtId="0" fontId="29" fillId="0" borderId="0" xfId="0" applyFont="1" applyFill="1" applyAlignment="1">
      <alignment vertical="center" wrapText="1"/>
    </xf>
    <xf numFmtId="0" fontId="30" fillId="20" borderId="12" xfId="0" applyFont="1" applyFill="1" applyBorder="1" applyAlignment="1">
      <alignment horizontal="center" vertical="center" wrapText="1"/>
    </xf>
    <xf numFmtId="0" fontId="31" fillId="20" borderId="12" xfId="0" applyFont="1" applyFill="1" applyBorder="1" applyAlignment="1">
      <alignment horizontal="center" vertical="center" wrapText="1"/>
    </xf>
    <xf numFmtId="0" fontId="31" fillId="20" borderId="1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32" fillId="0" borderId="3" xfId="0" applyFont="1" applyFill="1" applyBorder="1" applyAlignment="1">
      <alignment horizontal="center" vertical="top" wrapText="1"/>
    </xf>
    <xf numFmtId="0" fontId="0" fillId="0" borderId="3" xfId="0" applyBorder="1" applyAlignment="1">
      <alignment horizontal="center"/>
    </xf>
    <xf numFmtId="0" fontId="33" fillId="0" borderId="12" xfId="0" applyFont="1" applyFill="1" applyBorder="1" applyAlignment="1">
      <alignment horizontal="center" vertical="center" wrapText="1"/>
    </xf>
    <xf numFmtId="0" fontId="34" fillId="0" borderId="12" xfId="0" applyFont="1" applyFill="1" applyBorder="1" applyAlignment="1">
      <alignment horizontal="center" vertical="center" wrapText="1"/>
    </xf>
    <xf numFmtId="0" fontId="27" fillId="0" borderId="12"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29" fillId="0" borderId="14" xfId="0" applyFont="1" applyFill="1" applyBorder="1" applyAlignment="1">
      <alignment horizontal="center" vertical="center" wrapText="1"/>
    </xf>
    <xf numFmtId="0" fontId="29" fillId="0" borderId="0" xfId="0" applyFont="1" applyFill="1" applyAlignment="1">
      <alignment horizontal="center" vertical="center" wrapText="1"/>
    </xf>
    <xf numFmtId="0" fontId="7" fillId="21" borderId="3" xfId="0" applyFont="1" applyFill="1" applyBorder="1" applyAlignment="1">
      <alignment horizontal="center" vertical="center" wrapText="1"/>
    </xf>
    <xf numFmtId="0" fontId="29" fillId="21" borderId="3" xfId="0" applyFont="1" applyFill="1" applyBorder="1" applyAlignment="1">
      <alignment horizontal="center" vertical="center" wrapText="1"/>
    </xf>
    <xf numFmtId="0" fontId="7" fillId="21" borderId="11" xfId="0" applyFont="1" applyFill="1" applyBorder="1" applyAlignment="1">
      <alignment horizontal="center" vertical="center" wrapText="1"/>
    </xf>
    <xf numFmtId="0" fontId="28" fillId="0" borderId="13"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35" fillId="0" borderId="3" xfId="0" applyFont="1" applyFill="1" applyBorder="1" applyAlignment="1">
      <alignment horizontal="center" vertical="center" wrapText="1"/>
    </xf>
    <xf numFmtId="0" fontId="35" fillId="0" borderId="15" xfId="0" applyFont="1" applyFill="1" applyBorder="1" applyAlignment="1">
      <alignment horizontal="center" vertical="center" wrapText="1"/>
    </xf>
    <xf numFmtId="0" fontId="7" fillId="22" borderId="3" xfId="0" applyFont="1" applyFill="1" applyBorder="1" applyAlignment="1">
      <alignment horizontal="center" vertical="center" wrapText="1"/>
    </xf>
    <xf numFmtId="0" fontId="29" fillId="22" borderId="3" xfId="0" applyFont="1" applyFill="1" applyBorder="1" applyAlignment="1">
      <alignment horizontal="center" vertical="center" wrapText="1"/>
    </xf>
    <xf numFmtId="0" fontId="7" fillId="22" borderId="11" xfId="0" applyFont="1" applyFill="1" applyBorder="1" applyAlignment="1">
      <alignment horizontal="center" vertical="center" wrapText="1"/>
    </xf>
    <xf numFmtId="49" fontId="7" fillId="0" borderId="12" xfId="0" applyNumberFormat="1" applyFont="1" applyFill="1" applyBorder="1" applyAlignment="1">
      <alignment horizontal="center" vertical="center" wrapText="1"/>
    </xf>
    <xf numFmtId="9" fontId="7" fillId="0" borderId="12" xfId="0" applyNumberFormat="1" applyFont="1" applyFill="1" applyBorder="1" applyAlignment="1">
      <alignment horizontal="center" vertical="center" wrapText="1"/>
    </xf>
    <xf numFmtId="0" fontId="7" fillId="0" borderId="12" xfId="0" applyFont="1" applyFill="1" applyBorder="1" applyAlignment="1">
      <alignment horizontal="center" vertical="center" wrapText="1"/>
    </xf>
    <xf numFmtId="0" fontId="35" fillId="0" borderId="12" xfId="0" applyFont="1" applyFill="1" applyBorder="1" applyAlignment="1">
      <alignment horizontal="center" vertical="center" wrapText="1"/>
    </xf>
    <xf numFmtId="0" fontId="36" fillId="23" borderId="12" xfId="0" applyFont="1" applyFill="1" applyBorder="1" applyAlignment="1">
      <alignment horizontal="center" vertical="center" wrapText="1"/>
    </xf>
    <xf numFmtId="0" fontId="27" fillId="23" borderId="12" xfId="0" applyFont="1" applyFill="1" applyBorder="1" applyAlignment="1">
      <alignment horizontal="center" vertical="center" wrapText="1"/>
    </xf>
    <xf numFmtId="0" fontId="27" fillId="23" borderId="13" xfId="0" applyFont="1" applyFill="1" applyBorder="1" applyAlignment="1">
      <alignment horizontal="center" vertical="center" wrapText="1"/>
    </xf>
    <xf numFmtId="0" fontId="7" fillId="24" borderId="3" xfId="0" applyFont="1" applyFill="1" applyBorder="1" applyAlignment="1">
      <alignment horizontal="center" vertical="center" wrapText="1"/>
    </xf>
    <xf numFmtId="0" fontId="29" fillId="24" borderId="3" xfId="0" applyFont="1" applyFill="1" applyBorder="1" applyAlignment="1">
      <alignment horizontal="center" vertical="center" wrapText="1"/>
    </xf>
    <xf numFmtId="0" fontId="7" fillId="24" borderId="11" xfId="0" applyFont="1" applyFill="1" applyBorder="1" applyAlignment="1">
      <alignment horizontal="center" vertical="center" wrapText="1"/>
    </xf>
    <xf numFmtId="0" fontId="33" fillId="25" borderId="12" xfId="0" applyFont="1" applyFill="1" applyBorder="1" applyAlignment="1">
      <alignment horizontal="center" vertical="center" wrapText="1"/>
    </xf>
    <xf numFmtId="0" fontId="34" fillId="25" borderId="12" xfId="0" applyFont="1" applyFill="1" applyBorder="1" applyAlignment="1">
      <alignment horizontal="center" vertical="center" wrapText="1"/>
    </xf>
    <xf numFmtId="0" fontId="28" fillId="25" borderId="12" xfId="0" applyFont="1" applyFill="1" applyBorder="1" applyAlignment="1">
      <alignment horizontal="center" vertical="center" wrapText="1"/>
    </xf>
    <xf numFmtId="0" fontId="7" fillId="25" borderId="12" xfId="0" applyFont="1" applyFill="1" applyBorder="1" applyAlignment="1">
      <alignment horizontal="center" vertical="center" wrapText="1"/>
    </xf>
    <xf numFmtId="9" fontId="7" fillId="25" borderId="12" xfId="0" applyNumberFormat="1" applyFont="1" applyFill="1" applyBorder="1" applyAlignment="1">
      <alignment horizontal="center" vertical="center" wrapText="1"/>
    </xf>
    <xf numFmtId="0" fontId="29" fillId="25" borderId="12" xfId="0" applyFont="1" applyFill="1" applyBorder="1" applyAlignment="1">
      <alignment horizontal="center" vertical="center" wrapText="1"/>
    </xf>
    <xf numFmtId="0" fontId="7" fillId="26" borderId="3" xfId="0" applyFont="1" applyFill="1" applyBorder="1" applyAlignment="1">
      <alignment horizontal="center" vertical="center" wrapText="1"/>
    </xf>
    <xf numFmtId="0" fontId="29" fillId="26" borderId="3" xfId="0" applyFont="1" applyFill="1" applyBorder="1" applyAlignment="1">
      <alignment horizontal="center" vertical="center" wrapText="1"/>
    </xf>
    <xf numFmtId="0" fontId="7" fillId="26" borderId="11" xfId="0" applyFont="1" applyFill="1" applyBorder="1" applyAlignment="1">
      <alignment horizontal="center" vertical="center" wrapText="1"/>
    </xf>
    <xf numFmtId="0" fontId="35" fillId="25" borderId="12" xfId="0" applyFont="1" applyFill="1" applyBorder="1" applyAlignment="1">
      <alignment horizontal="center" vertical="center" wrapText="1"/>
    </xf>
    <xf numFmtId="0" fontId="37" fillId="27" borderId="0" xfId="0" applyFont="1" applyFill="1" applyAlignment="1">
      <alignment horizontal="center" vertical="center" wrapText="1"/>
    </xf>
    <xf numFmtId="0" fontId="38" fillId="27" borderId="0" xfId="0" applyFont="1" applyFill="1" applyAlignment="1">
      <alignment horizontal="center" vertical="center" wrapText="1"/>
    </xf>
    <xf numFmtId="0" fontId="39" fillId="0" borderId="3" xfId="0" applyFont="1" applyBorder="1" applyAlignment="1">
      <alignment horizontal="center" vertical="center"/>
    </xf>
    <xf numFmtId="0" fontId="27" fillId="23" borderId="14" xfId="0" applyFont="1" applyFill="1" applyBorder="1" applyAlignment="1">
      <alignment horizontal="center" vertical="center" wrapText="1"/>
    </xf>
    <xf numFmtId="0" fontId="27" fillId="23" borderId="16" xfId="0" applyFont="1" applyFill="1" applyBorder="1" applyAlignment="1">
      <alignment horizontal="center" vertical="center" wrapText="1"/>
    </xf>
    <xf numFmtId="49" fontId="14" fillId="0" borderId="3" xfId="0" applyNumberFormat="1" applyFont="1" applyBorder="1" applyAlignment="1">
      <alignment horizontal="left" vertical="center" wrapText="1"/>
    </xf>
    <xf numFmtId="0" fontId="33" fillId="28" borderId="12" xfId="0" applyFont="1" applyFill="1" applyBorder="1" applyAlignment="1">
      <alignment horizontal="center" vertical="center" wrapText="1"/>
    </xf>
    <xf numFmtId="0" fontId="34" fillId="28" borderId="12" xfId="0" applyFont="1" applyFill="1" applyBorder="1" applyAlignment="1">
      <alignment horizontal="center" vertical="center" wrapText="1"/>
    </xf>
    <xf numFmtId="0" fontId="28" fillId="28" borderId="12" xfId="0" applyFont="1" applyFill="1" applyBorder="1" applyAlignment="1">
      <alignment horizontal="center" vertical="center" wrapText="1"/>
    </xf>
    <xf numFmtId="0" fontId="7" fillId="28" borderId="12" xfId="0" applyFont="1" applyFill="1" applyBorder="1" applyAlignment="1">
      <alignment horizontal="center" vertical="center" wrapText="1"/>
    </xf>
    <xf numFmtId="9" fontId="7" fillId="28" borderId="12" xfId="0" applyNumberFormat="1" applyFont="1" applyFill="1" applyBorder="1" applyAlignment="1">
      <alignment horizontal="center" vertical="center" wrapText="1"/>
    </xf>
    <xf numFmtId="0" fontId="29" fillId="28" borderId="12" xfId="0" applyFont="1" applyFill="1" applyBorder="1" applyAlignment="1">
      <alignment horizontal="center" vertical="center" wrapText="1"/>
    </xf>
    <xf numFmtId="0" fontId="40" fillId="23" borderId="3" xfId="0" applyFont="1" applyFill="1" applyBorder="1" applyAlignment="1">
      <alignment horizontal="center" vertical="center" wrapText="1"/>
    </xf>
    <xf numFmtId="49" fontId="41" fillId="0" borderId="3" xfId="0" applyNumberFormat="1" applyFont="1" applyBorder="1" applyAlignment="1">
      <alignment horizontal="left" vertical="center" wrapText="1"/>
    </xf>
    <xf numFmtId="0" fontId="42" fillId="28" borderId="12" xfId="0" applyFont="1" applyFill="1" applyBorder="1" applyAlignment="1">
      <alignment horizontal="center" vertical="center" wrapText="1"/>
    </xf>
    <xf numFmtId="0" fontId="14" fillId="23" borderId="15" xfId="0" applyFont="1" applyFill="1" applyBorder="1" applyAlignment="1">
      <alignment horizontal="center" vertical="center" wrapText="1"/>
    </xf>
    <xf numFmtId="0" fontId="43" fillId="23" borderId="15" xfId="0" applyFont="1" applyFill="1" applyBorder="1" applyAlignment="1">
      <alignment horizontal="center" vertical="center" wrapText="1"/>
    </xf>
    <xf numFmtId="0" fontId="43" fillId="23" borderId="17" xfId="0" applyFont="1" applyFill="1" applyBorder="1" applyAlignment="1">
      <alignment horizontal="center" vertical="center" wrapText="1"/>
    </xf>
    <xf numFmtId="49" fontId="41" fillId="0" borderId="18" xfId="0" applyNumberFormat="1" applyFont="1" applyBorder="1" applyAlignment="1">
      <alignment horizontal="left" vertical="center" wrapText="1"/>
    </xf>
    <xf numFmtId="0" fontId="43" fillId="23" borderId="12" xfId="0" applyFont="1" applyFill="1" applyBorder="1" applyAlignment="1">
      <alignment horizontal="center" vertical="center" wrapText="1"/>
    </xf>
    <xf numFmtId="0" fontId="43" fillId="23" borderId="13" xfId="0" applyFont="1" applyFill="1" applyBorder="1" applyAlignment="1">
      <alignment horizontal="center" vertical="center" wrapText="1"/>
    </xf>
    <xf numFmtId="49" fontId="13" fillId="0" borderId="1" xfId="0" applyNumberFormat="1" applyFont="1" applyBorder="1" applyAlignment="1">
      <alignment horizontal="center" vertical="center" wrapText="1"/>
    </xf>
    <xf numFmtId="49" fontId="13" fillId="0" borderId="2" xfId="0" applyNumberFormat="1" applyFont="1" applyBorder="1" applyAlignment="1">
      <alignment horizontal="center" vertical="center" wrapText="1"/>
    </xf>
    <xf numFmtId="49" fontId="13" fillId="0" borderId="4" xfId="0" applyNumberFormat="1" applyFont="1" applyBorder="1" applyAlignment="1">
      <alignment horizontal="center" vertical="center" wrapText="1"/>
    </xf>
    <xf numFmtId="0" fontId="33" fillId="29" borderId="12" xfId="0" applyFont="1" applyFill="1" applyBorder="1" applyAlignment="1">
      <alignment horizontal="center" vertical="center" wrapText="1"/>
    </xf>
    <xf numFmtId="0" fontId="34" fillId="29" borderId="12" xfId="0" applyFont="1" applyFill="1" applyBorder="1" applyAlignment="1">
      <alignment horizontal="center" vertical="center" wrapText="1"/>
    </xf>
    <xf numFmtId="0" fontId="28" fillId="29" borderId="12" xfId="0" applyFont="1" applyFill="1" applyBorder="1" applyAlignment="1">
      <alignment horizontal="center" vertical="center" wrapText="1"/>
    </xf>
    <xf numFmtId="0" fontId="7" fillId="29" borderId="12" xfId="0" applyFont="1" applyFill="1" applyBorder="1" applyAlignment="1">
      <alignment horizontal="center" vertical="center" wrapText="1"/>
    </xf>
    <xf numFmtId="9" fontId="7" fillId="29" borderId="12" xfId="0" applyNumberFormat="1" applyFont="1" applyFill="1" applyBorder="1" applyAlignment="1">
      <alignment horizontal="center" vertical="center" wrapText="1"/>
    </xf>
    <xf numFmtId="0" fontId="43" fillId="23" borderId="14" xfId="0" applyFont="1" applyFill="1" applyBorder="1" applyAlignment="1">
      <alignment horizontal="center" vertical="center" wrapText="1"/>
    </xf>
    <xf numFmtId="0" fontId="43" fillId="23" borderId="16" xfId="0" applyFont="1" applyFill="1" applyBorder="1" applyAlignment="1">
      <alignment horizontal="center" vertical="center" wrapText="1"/>
    </xf>
    <xf numFmtId="49" fontId="13" fillId="0" borderId="19" xfId="0" applyNumberFormat="1" applyFont="1" applyBorder="1" applyAlignment="1">
      <alignment horizontal="center" vertical="center" wrapText="1"/>
    </xf>
    <xf numFmtId="49" fontId="13" fillId="0" borderId="20" xfId="0" applyNumberFormat="1" applyFont="1" applyBorder="1" applyAlignment="1">
      <alignment horizontal="center" vertical="center" wrapText="1"/>
    </xf>
    <xf numFmtId="49" fontId="13" fillId="0" borderId="21" xfId="0" applyNumberFormat="1" applyFont="1" applyBorder="1" applyAlignment="1">
      <alignment horizontal="center" vertical="center" wrapText="1"/>
    </xf>
    <xf numFmtId="3" fontId="34" fillId="29" borderId="12" xfId="0" applyNumberFormat="1" applyFont="1" applyFill="1" applyBorder="1" applyAlignment="1">
      <alignment horizontal="center" vertical="center" wrapText="1"/>
    </xf>
    <xf numFmtId="0" fontId="27" fillId="29" borderId="12" xfId="0" applyFont="1" applyFill="1" applyBorder="1" applyAlignment="1">
      <alignment horizontal="center" vertical="center" wrapText="1"/>
    </xf>
    <xf numFmtId="0" fontId="44" fillId="29" borderId="13" xfId="0" applyFont="1" applyFill="1" applyBorder="1" applyAlignment="1">
      <alignment horizontal="center" vertical="center" wrapText="1"/>
    </xf>
    <xf numFmtId="0" fontId="7" fillId="29" borderId="11" xfId="0" applyFont="1" applyFill="1" applyBorder="1" applyAlignment="1">
      <alignment horizontal="center" vertical="center" wrapText="1"/>
    </xf>
    <xf numFmtId="0" fontId="7" fillId="29" borderId="10" xfId="0" applyFont="1" applyFill="1" applyBorder="1" applyAlignment="1">
      <alignment horizontal="center" vertical="center" wrapText="1"/>
    </xf>
    <xf numFmtId="0" fontId="7" fillId="29" borderId="20" xfId="0" applyFont="1" applyFill="1" applyBorder="1" applyAlignment="1">
      <alignment horizontal="center" vertical="center" wrapText="1"/>
    </xf>
    <xf numFmtId="0" fontId="7" fillId="29" borderId="21" xfId="0" applyFont="1" applyFill="1" applyBorder="1" applyAlignment="1">
      <alignment horizontal="center" vertical="center" wrapText="1"/>
    </xf>
    <xf numFmtId="0" fontId="45" fillId="29" borderId="12" xfId="0" applyFont="1" applyFill="1" applyBorder="1" applyAlignment="1">
      <alignment horizontal="center" vertical="center" wrapText="1"/>
    </xf>
    <xf numFmtId="0" fontId="46" fillId="29" borderId="13" xfId="0" applyFont="1" applyFill="1" applyBorder="1" applyAlignment="1">
      <alignment horizontal="center" vertical="center" wrapText="1"/>
    </xf>
    <xf numFmtId="0" fontId="7" fillId="29" borderId="3" xfId="0" applyFont="1" applyFill="1" applyBorder="1" applyAlignment="1">
      <alignment horizontal="center" vertical="center" wrapText="1"/>
    </xf>
    <xf numFmtId="0" fontId="47" fillId="29" borderId="12" xfId="0" applyFont="1" applyFill="1" applyBorder="1" applyAlignment="1">
      <alignment horizontal="center" vertical="center" wrapText="1"/>
    </xf>
    <xf numFmtId="0" fontId="48" fillId="0" borderId="0" xfId="0" applyFont="1" applyAlignment="1">
      <alignment horizontal="center"/>
    </xf>
    <xf numFmtId="0" fontId="33" fillId="30" borderId="12" xfId="0" applyFont="1" applyFill="1" applyBorder="1" applyAlignment="1">
      <alignment horizontal="center" vertical="center" wrapText="1"/>
    </xf>
    <xf numFmtId="0" fontId="34" fillId="30" borderId="12" xfId="0" applyFont="1" applyFill="1" applyBorder="1" applyAlignment="1">
      <alignment horizontal="center" vertical="center" wrapText="1"/>
    </xf>
    <xf numFmtId="0" fontId="27" fillId="30" borderId="12" xfId="0" applyFont="1" applyFill="1" applyBorder="1" applyAlignment="1">
      <alignment horizontal="center" vertical="center" wrapText="1"/>
    </xf>
    <xf numFmtId="0" fontId="7" fillId="30" borderId="12" xfId="0" applyFont="1" applyFill="1" applyBorder="1" applyAlignment="1">
      <alignment horizontal="center" vertical="center" wrapText="1"/>
    </xf>
    <xf numFmtId="0" fontId="45" fillId="30" borderId="12" xfId="0" applyFont="1" applyFill="1" applyBorder="1" applyAlignment="1">
      <alignment horizontal="center" vertical="center" wrapText="1"/>
    </xf>
    <xf numFmtId="0" fontId="6" fillId="30" borderId="12" xfId="0" applyFont="1" applyFill="1" applyBorder="1" applyAlignment="1">
      <alignment horizontal="center" vertical="center" wrapText="1"/>
    </xf>
    <xf numFmtId="0" fontId="49" fillId="31" borderId="12" xfId="0" applyFont="1" applyFill="1" applyBorder="1" applyAlignment="1">
      <alignment horizontal="center" vertical="center" wrapText="1"/>
    </xf>
    <xf numFmtId="0" fontId="50" fillId="31" borderId="12" xfId="0" applyFont="1" applyFill="1" applyBorder="1" applyAlignment="1">
      <alignment horizontal="center" vertical="center" wrapText="1"/>
    </xf>
    <xf numFmtId="0" fontId="51" fillId="31" borderId="3" xfId="0" applyFont="1" applyFill="1" applyBorder="1" applyAlignment="1">
      <alignment horizontal="center" vertical="center" wrapText="1"/>
    </xf>
    <xf numFmtId="0" fontId="52" fillId="31" borderId="3" xfId="0" applyFont="1" applyFill="1" applyBorder="1" applyAlignment="1">
      <alignment horizontal="center" vertical="center" wrapText="1"/>
    </xf>
    <xf numFmtId="0" fontId="38" fillId="31" borderId="22" xfId="0" applyFont="1" applyFill="1" applyBorder="1" applyAlignment="1">
      <alignment horizontal="center" vertical="center" wrapText="1"/>
    </xf>
    <xf numFmtId="0" fontId="28" fillId="0" borderId="8" xfId="0" applyFont="1" applyBorder="1" applyAlignment="1">
      <alignment horizontal="center" vertical="center" wrapText="1"/>
    </xf>
    <xf numFmtId="0" fontId="7" fillId="0" borderId="15" xfId="0" applyFont="1" applyFill="1" applyBorder="1" applyAlignment="1">
      <alignment horizontal="center" vertical="center" wrapText="1"/>
    </xf>
    <xf numFmtId="0" fontId="28" fillId="0" borderId="3" xfId="0" applyFont="1" applyBorder="1" applyAlignment="1">
      <alignment horizontal="center" vertical="center" wrapText="1"/>
    </xf>
    <xf numFmtId="0" fontId="45" fillId="25" borderId="12" xfId="0" applyFont="1" applyFill="1" applyBorder="1" applyAlignment="1">
      <alignment horizontal="center" vertical="center" wrapText="1"/>
    </xf>
    <xf numFmtId="9" fontId="29" fillId="28" borderId="12" xfId="0" applyNumberFormat="1" applyFont="1" applyFill="1" applyBorder="1" applyAlignment="1">
      <alignment horizontal="center" vertical="center" wrapText="1"/>
    </xf>
    <xf numFmtId="0" fontId="29" fillId="29" borderId="12" xfId="0" applyFont="1" applyFill="1" applyBorder="1" applyAlignment="1">
      <alignment horizontal="center" vertical="center" wrapText="1"/>
    </xf>
    <xf numFmtId="9" fontId="29" fillId="29" borderId="12" xfId="0" applyNumberFormat="1" applyFont="1" applyFill="1" applyBorder="1" applyAlignment="1">
      <alignment horizontal="center" vertical="center" wrapText="1"/>
    </xf>
    <xf numFmtId="0" fontId="35" fillId="29" borderId="12" xfId="0" applyFont="1" applyFill="1" applyBorder="1" applyAlignment="1">
      <alignment horizontal="center" vertical="center" wrapText="1"/>
    </xf>
    <xf numFmtId="0" fontId="42" fillId="29" borderId="12" xfId="0" applyFont="1" applyFill="1" applyBorder="1" applyAlignment="1">
      <alignment horizontal="center" vertical="center" wrapText="1"/>
    </xf>
    <xf numFmtId="0" fontId="53" fillId="0" borderId="0" xfId="0" applyFont="1"/>
    <xf numFmtId="49" fontId="39" fillId="2" borderId="3" xfId="0" applyNumberFormat="1" applyFont="1" applyFill="1" applyBorder="1" applyAlignment="1">
      <alignment horizontal="center" vertical="center" wrapText="1"/>
    </xf>
    <xf numFmtId="49" fontId="54" fillId="0" borderId="0" xfId="0" applyNumberFormat="1" applyFont="1" applyAlignment="1">
      <alignment horizontal="center" vertical="center" wrapText="1"/>
    </xf>
    <xf numFmtId="49" fontId="55" fillId="32" borderId="3" xfId="0" applyNumberFormat="1" applyFont="1" applyFill="1" applyBorder="1" applyAlignment="1">
      <alignment horizontal="center" vertical="center" wrapText="1"/>
    </xf>
    <xf numFmtId="49" fontId="56" fillId="25" borderId="3" xfId="0" applyNumberFormat="1" applyFont="1" applyFill="1" applyBorder="1" applyAlignment="1">
      <alignment horizontal="center" vertical="center" wrapText="1"/>
    </xf>
    <xf numFmtId="176" fontId="56" fillId="25" borderId="3" xfId="0" applyNumberFormat="1" applyFont="1" applyFill="1" applyBorder="1" applyAlignment="1">
      <alignment horizontal="center" vertical="center" wrapText="1"/>
    </xf>
    <xf numFmtId="49" fontId="14" fillId="25" borderId="3" xfId="0" applyNumberFormat="1" applyFont="1" applyFill="1" applyBorder="1" applyAlignment="1">
      <alignment horizontal="center" vertical="center" wrapText="1"/>
    </xf>
    <xf numFmtId="49" fontId="57" fillId="32" borderId="1" xfId="0" applyNumberFormat="1" applyFont="1" applyFill="1" applyBorder="1" applyAlignment="1">
      <alignment horizontal="center" vertical="center" wrapText="1"/>
    </xf>
    <xf numFmtId="49" fontId="57" fillId="32" borderId="2" xfId="0" applyNumberFormat="1" applyFont="1" applyFill="1" applyBorder="1" applyAlignment="1">
      <alignment horizontal="center" vertical="center" wrapText="1"/>
    </xf>
    <xf numFmtId="49" fontId="57" fillId="32" borderId="4" xfId="0" applyNumberFormat="1" applyFont="1" applyFill="1" applyBorder="1" applyAlignment="1">
      <alignment horizontal="center" vertical="center" wrapText="1"/>
    </xf>
    <xf numFmtId="49" fontId="41" fillId="25" borderId="3" xfId="0" applyNumberFormat="1" applyFont="1" applyFill="1" applyBorder="1" applyAlignment="1">
      <alignment horizontal="center" vertical="center" wrapText="1"/>
    </xf>
    <xf numFmtId="49" fontId="57" fillId="32" borderId="19" xfId="0" applyNumberFormat="1" applyFont="1" applyFill="1" applyBorder="1" applyAlignment="1">
      <alignment horizontal="center" vertical="center" wrapText="1"/>
    </xf>
    <xf numFmtId="49" fontId="57" fillId="32" borderId="20" xfId="0" applyNumberFormat="1" applyFont="1" applyFill="1" applyBorder="1" applyAlignment="1">
      <alignment horizontal="center" vertical="center" wrapText="1"/>
    </xf>
    <xf numFmtId="49" fontId="57" fillId="32" borderId="21" xfId="0" applyNumberFormat="1" applyFont="1" applyFill="1" applyBorder="1" applyAlignment="1">
      <alignment horizontal="center" vertical="center" wrapText="1"/>
    </xf>
    <xf numFmtId="49" fontId="57" fillId="32" borderId="3" xfId="0" applyNumberFormat="1" applyFont="1" applyFill="1" applyBorder="1" applyAlignment="1">
      <alignment horizontal="center" vertical="center" wrapText="1"/>
    </xf>
    <xf numFmtId="49" fontId="14" fillId="32" borderId="3" xfId="0" applyNumberFormat="1" applyFont="1" applyFill="1" applyBorder="1" applyAlignment="1">
      <alignment horizontal="center" vertical="center" wrapText="1"/>
    </xf>
    <xf numFmtId="49" fontId="57" fillId="25" borderId="3" xfId="0" applyNumberFormat="1" applyFont="1" applyFill="1" applyBorder="1" applyAlignment="1">
      <alignment horizontal="center" vertical="center" wrapText="1"/>
    </xf>
    <xf numFmtId="49" fontId="56" fillId="33" borderId="3" xfId="0" applyNumberFormat="1" applyFont="1" applyFill="1" applyBorder="1" applyAlignment="1">
      <alignment horizontal="center" vertical="center" wrapText="1"/>
    </xf>
    <xf numFmtId="176" fontId="56" fillId="33" borderId="3" xfId="0" applyNumberFormat="1" applyFont="1" applyFill="1" applyBorder="1" applyAlignment="1">
      <alignment horizontal="center" vertical="center" wrapText="1"/>
    </xf>
    <xf numFmtId="49" fontId="14" fillId="33" borderId="3" xfId="0" applyNumberFormat="1" applyFont="1" applyFill="1" applyBorder="1" applyAlignment="1">
      <alignment horizontal="center" vertical="center" wrapText="1"/>
    </xf>
    <xf numFmtId="49" fontId="41" fillId="33" borderId="3" xfId="0" applyNumberFormat="1" applyFont="1" applyFill="1" applyBorder="1" applyAlignment="1">
      <alignment horizontal="center" vertical="center" wrapText="1"/>
    </xf>
    <xf numFmtId="49" fontId="14" fillId="32" borderId="6" xfId="0" applyNumberFormat="1" applyFont="1" applyFill="1" applyBorder="1" applyAlignment="1">
      <alignment horizontal="center" vertical="center" wrapText="1"/>
    </xf>
    <xf numFmtId="49" fontId="14" fillId="32" borderId="0" xfId="0" applyNumberFormat="1" applyFont="1" applyFill="1" applyAlignment="1">
      <alignment horizontal="center" vertical="center" wrapText="1"/>
    </xf>
    <xf numFmtId="49" fontId="14" fillId="32" borderId="7" xfId="0" applyNumberFormat="1" applyFont="1" applyFill="1" applyBorder="1" applyAlignment="1">
      <alignment horizontal="center" vertical="center" wrapText="1"/>
    </xf>
    <xf numFmtId="49" fontId="14" fillId="32" borderId="1" xfId="0" applyNumberFormat="1" applyFont="1" applyFill="1" applyBorder="1" applyAlignment="1">
      <alignment horizontal="center" vertical="center" wrapText="1"/>
    </xf>
    <xf numFmtId="49" fontId="14" fillId="32" borderId="2" xfId="0" applyNumberFormat="1" applyFont="1" applyFill="1" applyBorder="1" applyAlignment="1">
      <alignment horizontal="center" vertical="center" wrapText="1"/>
    </xf>
    <xf numFmtId="49" fontId="14" fillId="32" borderId="4" xfId="0" applyNumberFormat="1" applyFont="1" applyFill="1" applyBorder="1" applyAlignment="1">
      <alignment horizontal="center" vertical="center" wrapText="1"/>
    </xf>
    <xf numFmtId="49" fontId="56" fillId="34" borderId="3" xfId="0" applyNumberFormat="1" applyFont="1" applyFill="1" applyBorder="1" applyAlignment="1">
      <alignment horizontal="center" vertical="center" wrapText="1"/>
    </xf>
    <xf numFmtId="176" fontId="56" fillId="34" borderId="3" xfId="0" applyNumberFormat="1" applyFont="1" applyFill="1" applyBorder="1" applyAlignment="1">
      <alignment horizontal="center" vertical="center" wrapText="1"/>
    </xf>
    <xf numFmtId="49" fontId="41" fillId="34" borderId="3" xfId="0" applyNumberFormat="1" applyFont="1" applyFill="1" applyBorder="1" applyAlignment="1">
      <alignment horizontal="center" vertical="center" wrapText="1"/>
    </xf>
    <xf numFmtId="49" fontId="14" fillId="32" borderId="19" xfId="0" applyNumberFormat="1" applyFont="1" applyFill="1" applyBorder="1" applyAlignment="1">
      <alignment horizontal="center" vertical="center" wrapText="1"/>
    </xf>
    <xf numFmtId="49" fontId="14" fillId="32" borderId="20" xfId="0" applyNumberFormat="1" applyFont="1" applyFill="1" applyBorder="1" applyAlignment="1">
      <alignment horizontal="center" vertical="center" wrapText="1"/>
    </xf>
    <xf numFmtId="49" fontId="14" fillId="32" borderId="21" xfId="0" applyNumberFormat="1" applyFont="1" applyFill="1" applyBorder="1" applyAlignment="1">
      <alignment horizontal="center" vertical="center" wrapText="1"/>
    </xf>
    <xf numFmtId="176" fontId="14" fillId="34" borderId="3" xfId="0" applyNumberFormat="1" applyFont="1" applyFill="1" applyBorder="1" applyAlignment="1">
      <alignment horizontal="center" vertical="center" wrapText="1"/>
    </xf>
    <xf numFmtId="0" fontId="58" fillId="15" borderId="3" xfId="0" applyFont="1" applyFill="1" applyBorder="1" applyAlignment="1">
      <alignment horizontal="center" vertical="center" wrapText="1"/>
    </xf>
    <xf numFmtId="49" fontId="14" fillId="34" borderId="3" xfId="0" applyNumberFormat="1" applyFont="1" applyFill="1" applyBorder="1" applyAlignment="1">
      <alignment horizontal="center" vertical="center" wrapText="1"/>
    </xf>
    <xf numFmtId="49" fontId="56" fillId="35" borderId="3" xfId="0" applyNumberFormat="1" applyFont="1" applyFill="1" applyBorder="1" applyAlignment="1">
      <alignment horizontal="center" vertical="center" wrapText="1"/>
    </xf>
    <xf numFmtId="176" fontId="56" fillId="35" borderId="3" xfId="0" applyNumberFormat="1" applyFont="1" applyFill="1" applyBorder="1" applyAlignment="1">
      <alignment horizontal="center" vertical="center" wrapText="1"/>
    </xf>
    <xf numFmtId="49" fontId="13" fillId="35" borderId="3" xfId="0" applyNumberFormat="1" applyFont="1" applyFill="1" applyBorder="1" applyAlignment="1">
      <alignment horizontal="center" vertical="center" wrapText="1"/>
    </xf>
    <xf numFmtId="49" fontId="59" fillId="35" borderId="3" xfId="0" applyNumberFormat="1" applyFont="1" applyFill="1" applyBorder="1" applyAlignment="1">
      <alignment horizontal="center" vertical="center" wrapText="1"/>
    </xf>
    <xf numFmtId="49" fontId="41" fillId="35" borderId="11" xfId="0" applyNumberFormat="1" applyFont="1" applyFill="1" applyBorder="1" applyAlignment="1">
      <alignment horizontal="center" vertical="center" wrapText="1"/>
    </xf>
    <xf numFmtId="49" fontId="41" fillId="35" borderId="9" xfId="0" applyNumberFormat="1" applyFont="1" applyFill="1" applyBorder="1" applyAlignment="1">
      <alignment horizontal="center" vertical="center" wrapText="1"/>
    </xf>
    <xf numFmtId="49" fontId="41" fillId="35" borderId="3" xfId="0" applyNumberFormat="1" applyFont="1" applyFill="1" applyBorder="1" applyAlignment="1">
      <alignment horizontal="center" vertical="center" wrapText="1"/>
    </xf>
    <xf numFmtId="49" fontId="14" fillId="35" borderId="3" xfId="0" applyNumberFormat="1" applyFont="1" applyFill="1" applyBorder="1" applyAlignment="1">
      <alignment horizontal="center" vertical="center" wrapText="1"/>
    </xf>
    <xf numFmtId="49" fontId="56" fillId="36" borderId="3" xfId="0" applyNumberFormat="1" applyFont="1" applyFill="1" applyBorder="1" applyAlignment="1">
      <alignment horizontal="center" vertical="center" wrapText="1"/>
    </xf>
    <xf numFmtId="176" fontId="56" fillId="36" borderId="3" xfId="0" applyNumberFormat="1" applyFont="1" applyFill="1" applyBorder="1" applyAlignment="1">
      <alignment horizontal="center" vertical="center" wrapText="1"/>
    </xf>
    <xf numFmtId="49" fontId="41" fillId="36" borderId="3" xfId="0" applyNumberFormat="1" applyFont="1" applyFill="1" applyBorder="1" applyAlignment="1">
      <alignment horizontal="center" vertical="center" wrapText="1"/>
    </xf>
    <xf numFmtId="49" fontId="14" fillId="36" borderId="3" xfId="0" applyNumberFormat="1" applyFont="1" applyFill="1" applyBorder="1" applyAlignment="1">
      <alignment horizontal="center" vertical="center" wrapText="1"/>
    </xf>
    <xf numFmtId="49" fontId="60" fillId="3" borderId="3" xfId="0" applyNumberFormat="1" applyFont="1" applyFill="1" applyBorder="1" applyAlignment="1">
      <alignment horizontal="center" vertical="center" wrapText="1"/>
    </xf>
    <xf numFmtId="49" fontId="60" fillId="3" borderId="3" xfId="0" applyNumberFormat="1" applyFont="1" applyFill="1" applyBorder="1" applyAlignment="1">
      <alignment horizontal="center" vertical="center"/>
    </xf>
    <xf numFmtId="49" fontId="56" fillId="37" borderId="3" xfId="0" applyNumberFormat="1" applyFont="1" applyFill="1" applyBorder="1" applyAlignment="1">
      <alignment horizontal="center" vertical="center" wrapText="1"/>
    </xf>
    <xf numFmtId="176" fontId="56" fillId="37" borderId="3" xfId="0" applyNumberFormat="1" applyFont="1" applyFill="1" applyBorder="1" applyAlignment="1">
      <alignment horizontal="center" vertical="center" wrapText="1"/>
    </xf>
    <xf numFmtId="49" fontId="60" fillId="37" borderId="3" xfId="0" applyNumberFormat="1" applyFont="1" applyFill="1" applyBorder="1" applyAlignment="1">
      <alignment horizontal="center" vertical="center" wrapText="1"/>
    </xf>
    <xf numFmtId="49" fontId="14" fillId="37" borderId="3" xfId="0" applyNumberFormat="1" applyFont="1" applyFill="1" applyBorder="1" applyAlignment="1">
      <alignment horizontal="center" vertical="center" wrapText="1"/>
    </xf>
    <xf numFmtId="49" fontId="6" fillId="37" borderId="3" xfId="0" applyNumberFormat="1" applyFont="1" applyFill="1" applyBorder="1" applyAlignment="1">
      <alignment horizontal="center" vertical="center" wrapText="1"/>
    </xf>
    <xf numFmtId="0" fontId="56" fillId="0" borderId="0" xfId="0" applyFont="1" applyAlignment="1">
      <alignment horizontal="center" vertical="center"/>
    </xf>
    <xf numFmtId="0" fontId="56" fillId="0" borderId="0" xfId="0" applyFont="1" applyAlignment="1">
      <alignment horizontal="center" vertical="center" wrapText="1"/>
    </xf>
    <xf numFmtId="0" fontId="61" fillId="0" borderId="0" xfId="0" applyFont="1" applyAlignment="1">
      <alignment horizontal="center" vertical="center" wrapText="1"/>
    </xf>
    <xf numFmtId="49" fontId="56" fillId="37" borderId="3" xfId="0" applyNumberFormat="1" applyFont="1" applyFill="1" applyBorder="1" applyAlignment="1">
      <alignment horizontal="center" vertical="center"/>
    </xf>
    <xf numFmtId="49" fontId="41" fillId="37" borderId="3" xfId="0" applyNumberFormat="1" applyFont="1" applyFill="1" applyBorder="1" applyAlignment="1">
      <alignment horizontal="center" vertical="center" wrapText="1"/>
    </xf>
    <xf numFmtId="49" fontId="28" fillId="37" borderId="3" xfId="0" applyNumberFormat="1" applyFont="1" applyFill="1" applyBorder="1" applyAlignment="1">
      <alignment horizontal="center" vertical="center" wrapText="1"/>
    </xf>
    <xf numFmtId="0" fontId="56" fillId="0" borderId="11" xfId="0" applyFont="1" applyBorder="1" applyAlignment="1">
      <alignment horizontal="center" vertical="center"/>
    </xf>
    <xf numFmtId="0" fontId="56" fillId="0" borderId="10" xfId="0" applyFont="1" applyBorder="1" applyAlignment="1">
      <alignment horizontal="center" vertical="center"/>
    </xf>
    <xf numFmtId="0" fontId="56" fillId="0" borderId="9" xfId="0" applyFont="1" applyBorder="1" applyAlignment="1">
      <alignment horizontal="center" vertical="center"/>
    </xf>
    <xf numFmtId="0" fontId="41" fillId="0" borderId="1" xfId="0" applyFont="1" applyBorder="1" applyAlignment="1">
      <alignment horizontal="center" vertical="center" wrapText="1"/>
    </xf>
    <xf numFmtId="0" fontId="62" fillId="0" borderId="2" xfId="0" applyFont="1" applyBorder="1" applyAlignment="1">
      <alignment horizontal="center" vertical="center" wrapText="1"/>
    </xf>
    <xf numFmtId="0" fontId="62" fillId="0" borderId="4" xfId="0" applyFont="1" applyBorder="1" applyAlignment="1">
      <alignment horizontal="center" vertical="center" wrapText="1"/>
    </xf>
    <xf numFmtId="0" fontId="41" fillId="0" borderId="2" xfId="0" applyFont="1" applyBorder="1" applyAlignment="1">
      <alignment horizontal="center" vertical="center" wrapText="1"/>
    </xf>
    <xf numFmtId="0" fontId="41" fillId="0" borderId="4" xfId="0" applyFont="1" applyBorder="1" applyAlignment="1">
      <alignment horizontal="center" vertical="center" wrapText="1"/>
    </xf>
    <xf numFmtId="0" fontId="41" fillId="0" borderId="3" xfId="0" applyFont="1" applyBorder="1" applyAlignment="1">
      <alignment horizontal="center" vertical="center" wrapText="1"/>
    </xf>
    <xf numFmtId="0" fontId="62" fillId="0" borderId="6" xfId="0" applyFont="1" applyBorder="1" applyAlignment="1">
      <alignment horizontal="center" vertical="center" wrapText="1"/>
    </xf>
    <xf numFmtId="0" fontId="62" fillId="0" borderId="0" xfId="0" applyFont="1" applyAlignment="1">
      <alignment horizontal="center" vertical="center" wrapText="1"/>
    </xf>
    <xf numFmtId="0" fontId="62" fillId="0" borderId="7" xfId="0" applyFont="1" applyBorder="1" applyAlignment="1">
      <alignment horizontal="center" vertical="center" wrapText="1"/>
    </xf>
    <xf numFmtId="0" fontId="41" fillId="0" borderId="6" xfId="0" applyFont="1" applyBorder="1" applyAlignment="1">
      <alignment horizontal="center" vertical="center" wrapText="1"/>
    </xf>
    <xf numFmtId="0" fontId="41" fillId="0" borderId="0" xfId="0" applyFont="1" applyAlignment="1">
      <alignment horizontal="center" vertical="center" wrapText="1"/>
    </xf>
    <xf numFmtId="0" fontId="41" fillId="0" borderId="7" xfId="0" applyFont="1" applyBorder="1" applyAlignment="1">
      <alignment horizontal="center" vertical="center" wrapText="1"/>
    </xf>
    <xf numFmtId="0" fontId="62" fillId="0" borderId="19" xfId="0" applyFont="1" applyBorder="1" applyAlignment="1">
      <alignment horizontal="center" vertical="center" wrapText="1"/>
    </xf>
    <xf numFmtId="0" fontId="62" fillId="0" borderId="20" xfId="0" applyFont="1" applyBorder="1" applyAlignment="1">
      <alignment horizontal="center" vertical="center" wrapText="1"/>
    </xf>
    <xf numFmtId="0" fontId="62" fillId="0" borderId="21"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21" xfId="0" applyFont="1" applyBorder="1" applyAlignment="1">
      <alignment horizontal="center" vertical="center" wrapText="1"/>
    </xf>
    <xf numFmtId="0" fontId="63" fillId="0" borderId="3" xfId="0" applyFont="1" applyBorder="1" applyAlignment="1">
      <alignment horizontal="center" vertical="center" wrapText="1"/>
    </xf>
    <xf numFmtId="0" fontId="63" fillId="0" borderId="0" xfId="0" applyFont="1" applyAlignment="1">
      <alignment horizontal="left" vertical="center"/>
    </xf>
    <xf numFmtId="49" fontId="56" fillId="38" borderId="3" xfId="0" applyNumberFormat="1" applyFont="1" applyFill="1" applyBorder="1" applyAlignment="1">
      <alignment horizontal="center" vertical="center" wrapText="1"/>
    </xf>
    <xf numFmtId="176" fontId="56" fillId="38" borderId="3" xfId="0" applyNumberFormat="1" applyFont="1" applyFill="1" applyBorder="1" applyAlignment="1">
      <alignment horizontal="center" vertical="center" wrapText="1"/>
    </xf>
    <xf numFmtId="49" fontId="14" fillId="38" borderId="3" xfId="0" applyNumberFormat="1" applyFont="1" applyFill="1" applyBorder="1" applyAlignment="1">
      <alignment horizontal="center" vertical="center" wrapText="1"/>
    </xf>
    <xf numFmtId="49" fontId="14" fillId="38" borderId="11" xfId="0" applyNumberFormat="1" applyFont="1" applyFill="1" applyBorder="1" applyAlignment="1">
      <alignment horizontal="center" vertical="center" wrapText="1"/>
    </xf>
    <xf numFmtId="49" fontId="56" fillId="38" borderId="11" xfId="0" applyNumberFormat="1" applyFont="1" applyFill="1" applyBorder="1" applyAlignment="1">
      <alignment horizontal="center" vertical="center" wrapText="1"/>
    </xf>
    <xf numFmtId="0" fontId="41" fillId="0" borderId="18" xfId="0" applyFont="1" applyBorder="1" applyAlignment="1">
      <alignment horizontal="center" vertical="center" wrapText="1"/>
    </xf>
    <xf numFmtId="0" fontId="56" fillId="0" borderId="3" xfId="0" applyFont="1" applyBorder="1" applyAlignment="1">
      <alignment horizontal="center" vertical="center"/>
    </xf>
    <xf numFmtId="49" fontId="56" fillId="26" borderId="3" xfId="0" applyNumberFormat="1" applyFont="1" applyFill="1" applyBorder="1" applyAlignment="1">
      <alignment horizontal="center" vertical="center" wrapText="1"/>
    </xf>
    <xf numFmtId="176" fontId="56" fillId="26" borderId="3" xfId="0" applyNumberFormat="1" applyFont="1" applyFill="1" applyBorder="1" applyAlignment="1">
      <alignment horizontal="center" vertical="center" wrapText="1"/>
    </xf>
    <xf numFmtId="49" fontId="56" fillId="22" borderId="3" xfId="0" applyNumberFormat="1" applyFont="1" applyFill="1" applyBorder="1" applyAlignment="1">
      <alignment horizontal="center" vertical="center" wrapText="1"/>
    </xf>
    <xf numFmtId="176" fontId="56" fillId="22" borderId="3" xfId="0" applyNumberFormat="1" applyFont="1" applyFill="1" applyBorder="1" applyAlignment="1">
      <alignment horizontal="center" vertical="center" wrapText="1"/>
    </xf>
    <xf numFmtId="0" fontId="57" fillId="0" borderId="3" xfId="0" applyFont="1" applyBorder="1" applyAlignment="1">
      <alignment horizontal="center" vertical="center" wrapText="1"/>
    </xf>
    <xf numFmtId="49" fontId="41" fillId="22" borderId="3" xfId="0" applyNumberFormat="1" applyFont="1" applyFill="1" applyBorder="1" applyAlignment="1">
      <alignment horizontal="center" vertical="center" wrapText="1"/>
    </xf>
    <xf numFmtId="49" fontId="56" fillId="24" borderId="3" xfId="0" applyNumberFormat="1" applyFont="1" applyFill="1" applyBorder="1" applyAlignment="1">
      <alignment horizontal="center" vertical="center" wrapText="1"/>
    </xf>
    <xf numFmtId="176" fontId="56" fillId="24" borderId="3" xfId="0" applyNumberFormat="1" applyFont="1" applyFill="1" applyBorder="1" applyAlignment="1">
      <alignment horizontal="center" vertical="center" wrapText="1"/>
    </xf>
    <xf numFmtId="49" fontId="14" fillId="24" borderId="3" xfId="0" applyNumberFormat="1" applyFont="1" applyFill="1" applyBorder="1" applyAlignment="1">
      <alignment horizontal="center" vertical="center" wrapText="1"/>
    </xf>
    <xf numFmtId="49" fontId="41" fillId="24" borderId="3" xfId="0" applyNumberFormat="1" applyFont="1" applyFill="1" applyBorder="1" applyAlignment="1">
      <alignment horizontal="center" vertical="center" wrapText="1"/>
    </xf>
    <xf numFmtId="49" fontId="41" fillId="24" borderId="11" xfId="0" applyNumberFormat="1" applyFont="1" applyFill="1" applyBorder="1" applyAlignment="1">
      <alignment horizontal="center" vertical="center" wrapText="1"/>
    </xf>
    <xf numFmtId="0" fontId="56" fillId="39" borderId="1" xfId="0" applyFont="1" applyFill="1" applyBorder="1" applyAlignment="1">
      <alignment horizontal="center" vertical="center"/>
    </xf>
    <xf numFmtId="0" fontId="56" fillId="39" borderId="2" xfId="0" applyFont="1" applyFill="1" applyBorder="1" applyAlignment="1">
      <alignment horizontal="center" vertical="center"/>
    </xf>
    <xf numFmtId="0" fontId="56" fillId="39" borderId="4" xfId="0" applyFont="1" applyFill="1" applyBorder="1" applyAlignment="1">
      <alignment horizontal="center" vertical="center"/>
    </xf>
    <xf numFmtId="0" fontId="64" fillId="39" borderId="6" xfId="0" applyFont="1" applyFill="1" applyBorder="1" applyAlignment="1">
      <alignment horizontal="center" vertical="center"/>
    </xf>
    <xf numFmtId="0" fontId="64" fillId="39" borderId="0" xfId="0" applyFont="1" applyFill="1" applyBorder="1" applyAlignment="1">
      <alignment horizontal="center" vertical="center"/>
    </xf>
    <xf numFmtId="0" fontId="64" fillId="39" borderId="7" xfId="0" applyFont="1" applyFill="1" applyBorder="1" applyAlignment="1">
      <alignment horizontal="center" vertical="center"/>
    </xf>
    <xf numFmtId="49" fontId="14" fillId="24" borderId="11" xfId="0" applyNumberFormat="1" applyFont="1" applyFill="1" applyBorder="1" applyAlignment="1">
      <alignment horizontal="center" vertical="center" wrapText="1"/>
    </xf>
    <xf numFmtId="0" fontId="64" fillId="39" borderId="19" xfId="0" applyFont="1" applyFill="1" applyBorder="1" applyAlignment="1">
      <alignment horizontal="center" vertical="center"/>
    </xf>
    <xf numFmtId="0" fontId="64" fillId="39" borderId="20" xfId="0" applyFont="1" applyFill="1" applyBorder="1" applyAlignment="1">
      <alignment horizontal="center" vertical="center"/>
    </xf>
    <xf numFmtId="0" fontId="64" fillId="39" borderId="21" xfId="0" applyFont="1" applyFill="1" applyBorder="1" applyAlignment="1">
      <alignment horizontal="center" vertical="center"/>
    </xf>
    <xf numFmtId="49" fontId="41" fillId="0" borderId="3" xfId="0" applyNumberFormat="1" applyFont="1" applyFill="1" applyBorder="1" applyAlignment="1">
      <alignment horizontal="center" vertical="center" wrapText="1"/>
    </xf>
    <xf numFmtId="49" fontId="56" fillId="0" borderId="3" xfId="0" applyNumberFormat="1" applyFont="1" applyFill="1" applyBorder="1" applyAlignment="1">
      <alignment horizontal="center" vertical="center" wrapText="1"/>
    </xf>
    <xf numFmtId="176" fontId="56" fillId="0" borderId="3" xfId="0" applyNumberFormat="1" applyFont="1" applyFill="1" applyBorder="1" applyAlignment="1">
      <alignment horizontal="center" vertical="center" wrapText="1"/>
    </xf>
    <xf numFmtId="0" fontId="65" fillId="0" borderId="0" xfId="0" applyFont="1" applyAlignment="1">
      <alignment horizontal="center" vertical="center"/>
    </xf>
    <xf numFmtId="0" fontId="66" fillId="0" borderId="0" xfId="0" applyFont="1"/>
    <xf numFmtId="0" fontId="41" fillId="0" borderId="12" xfId="0" applyFont="1" applyBorder="1" applyAlignment="1">
      <alignment horizontal="center" vertical="center" wrapText="1"/>
    </xf>
    <xf numFmtId="0" fontId="67" fillId="0" borderId="12" xfId="0" applyFont="1" applyBorder="1" applyAlignment="1">
      <alignment horizontal="center" vertical="center" wrapText="1"/>
    </xf>
    <xf numFmtId="0" fontId="24" fillId="15" borderId="3" xfId="0" applyFont="1" applyFill="1" applyBorder="1" applyAlignment="1">
      <alignment horizontal="center" vertical="center" wrapText="1"/>
    </xf>
    <xf numFmtId="0" fontId="41" fillId="40" borderId="12" xfId="0" applyFont="1" applyFill="1" applyBorder="1" applyAlignment="1">
      <alignment horizontal="center" vertical="center" wrapText="1"/>
    </xf>
    <xf numFmtId="177" fontId="67" fillId="40" borderId="12" xfId="0" applyNumberFormat="1" applyFont="1" applyFill="1" applyBorder="1" applyAlignment="1">
      <alignment horizontal="center" vertical="center" wrapText="1"/>
    </xf>
    <xf numFmtId="49" fontId="40" fillId="40" borderId="12" xfId="0" applyNumberFormat="1" applyFont="1" applyFill="1" applyBorder="1" applyAlignment="1">
      <alignment horizontal="center" vertical="center" wrapText="1"/>
    </xf>
    <xf numFmtId="176" fontId="41" fillId="40" borderId="12" xfId="0" applyNumberFormat="1" applyFont="1" applyFill="1" applyBorder="1" applyAlignment="1">
      <alignment horizontal="center" vertical="center" wrapText="1"/>
    </xf>
    <xf numFmtId="49" fontId="41" fillId="40" borderId="12" xfId="0" applyNumberFormat="1" applyFont="1" applyFill="1" applyBorder="1" applyAlignment="1">
      <alignment horizontal="center" vertical="center" wrapText="1"/>
    </xf>
    <xf numFmtId="0" fontId="41" fillId="39" borderId="12" xfId="0" applyFont="1" applyFill="1" applyBorder="1" applyAlignment="1">
      <alignment horizontal="center" vertical="center" wrapText="1"/>
    </xf>
    <xf numFmtId="177" fontId="67" fillId="39" borderId="12" xfId="0" applyNumberFormat="1" applyFont="1" applyFill="1" applyBorder="1" applyAlignment="1">
      <alignment horizontal="center" vertical="center" wrapText="1"/>
    </xf>
    <xf numFmtId="176" fontId="40" fillId="39" borderId="12" xfId="0" applyNumberFormat="1" applyFont="1" applyFill="1" applyBorder="1" applyAlignment="1">
      <alignment horizontal="center" vertical="center" wrapText="1"/>
    </xf>
    <xf numFmtId="176" fontId="67" fillId="39" borderId="12" xfId="0" applyNumberFormat="1" applyFont="1" applyFill="1" applyBorder="1" applyAlignment="1">
      <alignment horizontal="center" vertical="center" wrapText="1"/>
    </xf>
    <xf numFmtId="176" fontId="67" fillId="0" borderId="0" xfId="0" applyNumberFormat="1" applyFont="1" applyAlignment="1">
      <alignment horizontal="center" vertical="center" wrapText="1"/>
    </xf>
    <xf numFmtId="0" fontId="41" fillId="41" borderId="12" xfId="0" applyFont="1" applyFill="1" applyBorder="1" applyAlignment="1">
      <alignment horizontal="center" vertical="center" wrapText="1"/>
    </xf>
    <xf numFmtId="177" fontId="67" fillId="41" borderId="12" xfId="0" applyNumberFormat="1" applyFont="1" applyFill="1" applyBorder="1" applyAlignment="1">
      <alignment horizontal="center" vertical="center" wrapText="1"/>
    </xf>
    <xf numFmtId="176" fontId="40" fillId="41" borderId="12" xfId="0" applyNumberFormat="1" applyFont="1" applyFill="1" applyBorder="1" applyAlignment="1">
      <alignment horizontal="center" vertical="center" wrapText="1"/>
    </xf>
    <xf numFmtId="176" fontId="67" fillId="41" borderId="12" xfId="0" applyNumberFormat="1" applyFont="1" applyFill="1" applyBorder="1" applyAlignment="1">
      <alignment horizontal="center" vertical="center" wrapText="1"/>
    </xf>
    <xf numFmtId="0" fontId="41" fillId="42" borderId="12" xfId="0" applyFont="1" applyFill="1" applyBorder="1" applyAlignment="1">
      <alignment horizontal="center" vertical="center" wrapText="1"/>
    </xf>
    <xf numFmtId="177" fontId="41" fillId="42" borderId="12" xfId="0" applyNumberFormat="1" applyFont="1" applyFill="1" applyBorder="1" applyAlignment="1">
      <alignment horizontal="center" vertical="center" wrapText="1"/>
    </xf>
    <xf numFmtId="176" fontId="40" fillId="42" borderId="12" xfId="0" applyNumberFormat="1" applyFont="1" applyFill="1" applyBorder="1" applyAlignment="1">
      <alignment horizontal="center" vertical="center" wrapText="1"/>
    </xf>
    <xf numFmtId="176" fontId="67" fillId="42" borderId="12" xfId="0" applyNumberFormat="1" applyFont="1" applyFill="1" applyBorder="1" applyAlignment="1">
      <alignment horizontal="center" vertical="center" wrapText="1"/>
    </xf>
    <xf numFmtId="176" fontId="41" fillId="42" borderId="12" xfId="0" applyNumberFormat="1" applyFont="1" applyFill="1" applyBorder="1" applyAlignment="1">
      <alignment horizontal="center" vertical="center" wrapText="1"/>
    </xf>
    <xf numFmtId="0" fontId="13" fillId="42" borderId="13" xfId="0" applyFont="1" applyFill="1" applyBorder="1" applyAlignment="1">
      <alignment horizontal="center" vertical="center" wrapText="1"/>
    </xf>
    <xf numFmtId="0" fontId="13" fillId="42" borderId="23" xfId="0" applyFont="1" applyFill="1" applyBorder="1" applyAlignment="1">
      <alignment horizontal="center" vertical="center" wrapText="1"/>
    </xf>
    <xf numFmtId="0" fontId="13" fillId="42" borderId="22" xfId="0" applyFont="1" applyFill="1" applyBorder="1" applyAlignment="1">
      <alignment horizontal="center" vertical="center" wrapText="1"/>
    </xf>
    <xf numFmtId="0" fontId="41" fillId="4" borderId="12" xfId="0" applyFont="1" applyFill="1" applyBorder="1" applyAlignment="1">
      <alignment horizontal="center" vertical="center" wrapText="1"/>
    </xf>
    <xf numFmtId="177" fontId="41" fillId="4" borderId="12" xfId="0" applyNumberFormat="1" applyFont="1" applyFill="1" applyBorder="1" applyAlignment="1">
      <alignment horizontal="center" vertical="center" wrapText="1"/>
    </xf>
    <xf numFmtId="176" fontId="40" fillId="4" borderId="12" xfId="0" applyNumberFormat="1" applyFont="1" applyFill="1" applyBorder="1" applyAlignment="1">
      <alignment horizontal="center" vertical="center" wrapText="1"/>
    </xf>
    <xf numFmtId="176" fontId="67" fillId="4" borderId="12" xfId="0" applyNumberFormat="1" applyFont="1" applyFill="1" applyBorder="1" applyAlignment="1">
      <alignment horizontal="center" vertical="center" wrapText="1"/>
    </xf>
    <xf numFmtId="0" fontId="13" fillId="4" borderId="13"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2" xfId="0" applyFont="1" applyFill="1" applyBorder="1" applyAlignment="1">
      <alignment horizontal="center" vertical="center" wrapText="1"/>
    </xf>
    <xf numFmtId="0" fontId="68" fillId="0" borderId="3" xfId="0" applyFont="1" applyBorder="1" applyAlignment="1">
      <alignment horizontal="center" vertical="center" wrapText="1"/>
    </xf>
    <xf numFmtId="0" fontId="67" fillId="0" borderId="3" xfId="0" applyFont="1" applyBorder="1" applyAlignment="1">
      <alignment horizontal="center" vertical="center" wrapText="1"/>
    </xf>
    <xf numFmtId="0" fontId="41" fillId="0" borderId="13" xfId="0" applyFont="1" applyBorder="1" applyAlignment="1">
      <alignment horizontal="center" vertical="center" wrapText="1"/>
    </xf>
    <xf numFmtId="0" fontId="67" fillId="0" borderId="23" xfId="0" applyFont="1" applyBorder="1" applyAlignment="1">
      <alignment horizontal="center" vertical="center" wrapText="1"/>
    </xf>
    <xf numFmtId="0" fontId="67" fillId="0" borderId="22" xfId="0" applyFont="1" applyBorder="1" applyAlignment="1">
      <alignment horizontal="center" vertical="center" wrapText="1"/>
    </xf>
    <xf numFmtId="0" fontId="41" fillId="4" borderId="11" xfId="0" applyFont="1" applyFill="1" applyBorder="1" applyAlignment="1">
      <alignment horizontal="center" vertical="center" wrapText="1"/>
    </xf>
    <xf numFmtId="177" fontId="13" fillId="4" borderId="3" xfId="0" applyNumberFormat="1" applyFont="1" applyFill="1" applyBorder="1" applyAlignment="1">
      <alignment horizontal="center" vertical="center" wrapText="1"/>
    </xf>
    <xf numFmtId="49" fontId="41" fillId="0" borderId="0" xfId="0" applyNumberFormat="1" applyFont="1" applyFill="1" applyBorder="1" applyAlignment="1">
      <alignment horizontal="center" vertical="center" wrapText="1"/>
    </xf>
    <xf numFmtId="177" fontId="69" fillId="4" borderId="3" xfId="0" applyNumberFormat="1" applyFont="1" applyFill="1" applyBorder="1" applyAlignment="1">
      <alignment horizontal="center" vertical="center" wrapText="1"/>
    </xf>
    <xf numFmtId="177" fontId="41" fillId="0" borderId="0" xfId="0" applyNumberFormat="1" applyFont="1" applyAlignment="1">
      <alignment horizontal="center" vertical="center" wrapText="1"/>
    </xf>
    <xf numFmtId="49" fontId="56" fillId="43" borderId="12" xfId="0" applyNumberFormat="1" applyFont="1" applyFill="1" applyBorder="1" applyAlignment="1">
      <alignment horizontal="center" vertical="center" wrapText="1"/>
    </xf>
    <xf numFmtId="49" fontId="41" fillId="43" borderId="12" xfId="0" applyNumberFormat="1" applyFont="1" applyFill="1" applyBorder="1" applyAlignment="1">
      <alignment horizontal="center" vertical="center" wrapText="1"/>
    </xf>
    <xf numFmtId="49" fontId="41" fillId="43" borderId="13" xfId="0" applyNumberFormat="1" applyFont="1" applyFill="1" applyBorder="1" applyAlignment="1">
      <alignment horizontal="center" vertical="center" wrapText="1"/>
    </xf>
    <xf numFmtId="49" fontId="41" fillId="43" borderId="3" xfId="0" applyNumberFormat="1" applyFont="1" applyFill="1" applyBorder="1" applyAlignment="1">
      <alignment horizontal="center" vertical="center" wrapText="1"/>
    </xf>
    <xf numFmtId="0" fontId="14" fillId="7" borderId="3" xfId="0" applyFont="1" applyFill="1" applyBorder="1" applyAlignment="1">
      <alignment horizontal="center" vertical="center" wrapText="1"/>
    </xf>
    <xf numFmtId="0" fontId="39" fillId="15" borderId="0" xfId="0" applyFont="1" applyFill="1" applyAlignment="1">
      <alignment horizontal="center" vertical="center" wrapText="1"/>
    </xf>
    <xf numFmtId="0" fontId="64" fillId="43" borderId="12" xfId="0" applyNumberFormat="1" applyFont="1" applyFill="1" applyBorder="1" applyAlignment="1">
      <alignment horizontal="center" vertical="center" wrapText="1"/>
    </xf>
    <xf numFmtId="49" fontId="70" fillId="43" borderId="12" xfId="0" applyNumberFormat="1" applyFont="1" applyFill="1" applyBorder="1" applyAlignment="1">
      <alignment horizontal="center" vertical="center" wrapText="1"/>
    </xf>
    <xf numFmtId="0" fontId="70" fillId="43" borderId="12" xfId="0" applyNumberFormat="1" applyFont="1" applyFill="1" applyBorder="1" applyAlignment="1">
      <alignment horizontal="center" vertical="center" wrapText="1"/>
    </xf>
    <xf numFmtId="0" fontId="70" fillId="43" borderId="13" xfId="0" applyNumberFormat="1" applyFont="1" applyFill="1" applyBorder="1" applyAlignment="1">
      <alignment horizontal="center" vertical="center" wrapText="1"/>
    </xf>
    <xf numFmtId="0" fontId="70" fillId="43" borderId="3" xfId="0" applyNumberFormat="1" applyFont="1" applyFill="1" applyBorder="1" applyAlignment="1">
      <alignment horizontal="center" vertical="center" wrapText="1"/>
    </xf>
    <xf numFmtId="0" fontId="0" fillId="0" borderId="0" xfId="0" applyAlignment="1">
      <alignment horizontal="center" vertical="center" wrapText="1"/>
    </xf>
    <xf numFmtId="0" fontId="71" fillId="44" borderId="16" xfId="0" applyFont="1" applyFill="1" applyBorder="1" applyAlignment="1">
      <alignment horizontal="center" vertical="center" wrapText="1"/>
    </xf>
    <xf numFmtId="0" fontId="41" fillId="45" borderId="3" xfId="0" applyFont="1" applyFill="1" applyBorder="1" applyAlignment="1">
      <alignment horizontal="center" vertical="center" wrapText="1"/>
    </xf>
    <xf numFmtId="0" fontId="14" fillId="11" borderId="11" xfId="0" applyFont="1" applyFill="1" applyBorder="1" applyAlignment="1">
      <alignment horizontal="center" vertical="center"/>
    </xf>
    <xf numFmtId="0" fontId="62" fillId="0" borderId="3" xfId="0" applyFont="1" applyFill="1" applyBorder="1" applyAlignment="1">
      <alignment horizontal="center" vertical="center" wrapText="1"/>
    </xf>
    <xf numFmtId="0" fontId="71" fillId="44" borderId="24" xfId="0" applyFont="1" applyFill="1" applyBorder="1" applyAlignment="1">
      <alignment horizontal="center" vertical="center" wrapText="1"/>
    </xf>
    <xf numFmtId="0" fontId="67" fillId="23" borderId="15" xfId="0" applyFont="1" applyFill="1" applyBorder="1" applyAlignment="1">
      <alignment horizontal="center" vertical="center" wrapText="1"/>
    </xf>
    <xf numFmtId="0" fontId="41" fillId="23" borderId="15" xfId="0" applyFont="1" applyFill="1" applyBorder="1" applyAlignment="1">
      <alignment horizontal="center" vertical="center" wrapText="1"/>
    </xf>
    <xf numFmtId="0" fontId="41" fillId="17" borderId="15" xfId="0" applyFont="1" applyFill="1" applyBorder="1" applyAlignment="1">
      <alignment horizontal="center" vertical="center" wrapText="1"/>
    </xf>
    <xf numFmtId="0" fontId="72" fillId="0" borderId="0" xfId="0" applyFont="1" applyAlignment="1">
      <alignment horizontal="center" vertical="center" wrapText="1"/>
    </xf>
    <xf numFmtId="0" fontId="73" fillId="17" borderId="9" xfId="0" applyFont="1" applyFill="1" applyBorder="1" applyAlignment="1">
      <alignment horizontal="center" vertical="center" wrapText="1"/>
    </xf>
    <xf numFmtId="177" fontId="70" fillId="23" borderId="12" xfId="0" applyNumberFormat="1" applyFont="1" applyFill="1" applyBorder="1" applyAlignment="1">
      <alignment horizontal="center" vertical="center" wrapText="1"/>
    </xf>
    <xf numFmtId="0" fontId="64" fillId="23" borderId="12" xfId="0" applyNumberFormat="1" applyFont="1" applyFill="1" applyBorder="1" applyAlignment="1">
      <alignment horizontal="center" vertical="center" wrapText="1"/>
    </xf>
    <xf numFmtId="0" fontId="70" fillId="23" borderId="12" xfId="0" applyFont="1" applyFill="1" applyBorder="1" applyAlignment="1">
      <alignment horizontal="center" vertical="center" wrapText="1"/>
    </xf>
    <xf numFmtId="0" fontId="64" fillId="17" borderId="12" xfId="0" applyFont="1" applyFill="1" applyBorder="1" applyAlignment="1">
      <alignment horizontal="center" vertical="center" wrapText="1"/>
    </xf>
    <xf numFmtId="0" fontId="74" fillId="0" borderId="0" xfId="0" applyFont="1" applyAlignment="1">
      <alignment horizontal="center" vertical="center" wrapText="1"/>
    </xf>
    <xf numFmtId="0" fontId="71" fillId="44" borderId="15" xfId="0" applyFont="1" applyFill="1" applyBorder="1" applyAlignment="1">
      <alignment horizontal="center" vertical="center" wrapText="1"/>
    </xf>
    <xf numFmtId="0" fontId="75" fillId="23" borderId="12" xfId="0" applyFont="1" applyFill="1" applyBorder="1" applyAlignment="1">
      <alignment horizontal="center" vertical="center" wrapText="1"/>
    </xf>
    <xf numFmtId="0" fontId="76" fillId="23" borderId="12" xfId="0" applyFont="1" applyFill="1" applyBorder="1" applyAlignment="1">
      <alignment horizontal="center" vertical="center" wrapText="1"/>
    </xf>
    <xf numFmtId="0" fontId="67" fillId="45" borderId="3" xfId="0" applyFont="1" applyFill="1" applyBorder="1" applyAlignment="1">
      <alignment horizontal="center" vertical="center" wrapText="1"/>
    </xf>
    <xf numFmtId="0" fontId="14" fillId="11" borderId="3" xfId="0" applyFont="1" applyFill="1" applyBorder="1" applyAlignment="1">
      <alignment horizontal="center" vertical="center"/>
    </xf>
    <xf numFmtId="0" fontId="77" fillId="0" borderId="0" xfId="0" applyFont="1" applyFill="1" applyAlignment="1">
      <alignment horizontal="center" vertical="center" wrapText="1"/>
    </xf>
    <xf numFmtId="0" fontId="71" fillId="23" borderId="3" xfId="0" applyFont="1" applyFill="1" applyBorder="1" applyAlignment="1">
      <alignment horizontal="center" vertical="center" wrapText="1"/>
    </xf>
    <xf numFmtId="0" fontId="67" fillId="23" borderId="25" xfId="0" applyFont="1" applyFill="1" applyBorder="1" applyAlignment="1">
      <alignment horizontal="center" vertical="center" wrapText="1"/>
    </xf>
    <xf numFmtId="0" fontId="78" fillId="23" borderId="12" xfId="0" applyFont="1" applyFill="1" applyBorder="1" applyAlignment="1">
      <alignment horizontal="center" vertical="center" wrapText="1"/>
    </xf>
    <xf numFmtId="0" fontId="64" fillId="23" borderId="22" xfId="0" applyFont="1" applyFill="1" applyBorder="1" applyAlignment="1">
      <alignment horizontal="center" vertical="center" wrapText="1"/>
    </xf>
    <xf numFmtId="49" fontId="64" fillId="23" borderId="12" xfId="0" applyNumberFormat="1" applyFont="1" applyFill="1" applyBorder="1" applyAlignment="1">
      <alignment horizontal="center" vertical="center" wrapText="1"/>
    </xf>
    <xf numFmtId="0" fontId="64" fillId="17" borderId="3" xfId="0" applyFont="1" applyFill="1" applyBorder="1" applyAlignment="1">
      <alignment horizontal="center" vertical="center" wrapText="1"/>
    </xf>
    <xf numFmtId="0" fontId="79" fillId="23" borderId="12" xfId="0" applyFont="1" applyFill="1" applyBorder="1" applyAlignment="1">
      <alignment horizontal="center" vertical="center" wrapText="1"/>
    </xf>
    <xf numFmtId="0" fontId="64" fillId="17" borderId="13" xfId="0" applyFont="1" applyFill="1" applyBorder="1" applyAlignment="1">
      <alignment horizontal="center" vertical="center" wrapText="1"/>
    </xf>
    <xf numFmtId="0" fontId="14" fillId="7" borderId="3" xfId="0" applyFont="1" applyFill="1" applyBorder="1" applyAlignment="1">
      <alignment horizontal="center" vertical="center"/>
    </xf>
    <xf numFmtId="0" fontId="73" fillId="7" borderId="9" xfId="0" applyFont="1" applyFill="1" applyBorder="1" applyAlignment="1">
      <alignment horizontal="center" vertical="center" wrapText="1"/>
    </xf>
    <xf numFmtId="177" fontId="70" fillId="7" borderId="12" xfId="0" applyNumberFormat="1" applyFont="1" applyFill="1" applyBorder="1" applyAlignment="1">
      <alignment horizontal="center" vertical="center" wrapText="1"/>
    </xf>
    <xf numFmtId="0" fontId="70" fillId="7" borderId="12" xfId="0" applyFont="1" applyFill="1" applyBorder="1" applyAlignment="1">
      <alignment horizontal="center" vertical="center" wrapText="1"/>
    </xf>
    <xf numFmtId="0" fontId="78" fillId="7" borderId="12" xfId="0" applyFont="1" applyFill="1" applyBorder="1" applyAlignment="1">
      <alignment horizontal="center" vertical="center" wrapText="1"/>
    </xf>
    <xf numFmtId="0" fontId="64" fillId="7" borderId="12" xfId="0" applyFont="1" applyFill="1" applyBorder="1" applyAlignment="1">
      <alignment horizontal="center" vertical="center" wrapText="1"/>
    </xf>
    <xf numFmtId="0" fontId="6" fillId="7" borderId="1" xfId="0" applyFont="1" applyFill="1" applyBorder="1" applyAlignment="1">
      <alignment vertical="center" wrapText="1"/>
    </xf>
    <xf numFmtId="0" fontId="34" fillId="7" borderId="2" xfId="0" applyFont="1" applyFill="1" applyBorder="1" applyAlignment="1">
      <alignment vertical="center" wrapText="1"/>
    </xf>
    <xf numFmtId="0" fontId="34" fillId="7" borderId="4" xfId="0" applyFont="1" applyFill="1" applyBorder="1" applyAlignment="1">
      <alignment vertical="center" wrapText="1"/>
    </xf>
    <xf numFmtId="0" fontId="67" fillId="23" borderId="17" xfId="0" applyFont="1" applyFill="1" applyBorder="1" applyAlignment="1">
      <alignment horizontal="center" vertical="center" wrapText="1"/>
    </xf>
    <xf numFmtId="0" fontId="41" fillId="17" borderId="8" xfId="0" applyFont="1" applyFill="1" applyBorder="1" applyAlignment="1">
      <alignment horizontal="center" vertical="center" wrapText="1"/>
    </xf>
    <xf numFmtId="0" fontId="48" fillId="0" borderId="0" xfId="0" applyFont="1"/>
    <xf numFmtId="0" fontId="34" fillId="7" borderId="6" xfId="0" applyFont="1" applyFill="1" applyBorder="1" applyAlignment="1">
      <alignment vertical="center" wrapText="1"/>
    </xf>
    <xf numFmtId="0" fontId="34" fillId="7" borderId="0" xfId="0" applyFont="1" applyFill="1" applyAlignment="1">
      <alignment vertical="center" wrapText="1"/>
    </xf>
    <xf numFmtId="0" fontId="34" fillId="7" borderId="7" xfId="0" applyFont="1" applyFill="1" applyBorder="1" applyAlignment="1">
      <alignment vertical="center" wrapText="1"/>
    </xf>
    <xf numFmtId="0" fontId="70" fillId="23" borderId="13" xfId="0" applyFont="1" applyFill="1" applyBorder="1" applyAlignment="1">
      <alignment horizontal="center" vertical="center" wrapText="1"/>
    </xf>
    <xf numFmtId="0" fontId="78" fillId="23" borderId="22" xfId="0" applyFont="1" applyFill="1" applyBorder="1" applyAlignment="1">
      <alignment horizontal="center" vertical="center" wrapText="1"/>
    </xf>
    <xf numFmtId="0" fontId="80" fillId="23" borderId="12" xfId="0" applyFont="1" applyFill="1" applyBorder="1" applyAlignment="1">
      <alignment horizontal="center" vertical="center" wrapText="1"/>
    </xf>
    <xf numFmtId="0" fontId="81" fillId="23" borderId="12" xfId="0" applyFont="1" applyFill="1" applyBorder="1" applyAlignment="1">
      <alignment horizontal="center" vertical="center" wrapText="1"/>
    </xf>
    <xf numFmtId="0" fontId="64" fillId="17" borderId="19" xfId="0" applyFont="1" applyFill="1" applyBorder="1" applyAlignment="1">
      <alignment horizontal="center" vertical="center" wrapText="1"/>
    </xf>
    <xf numFmtId="0" fontId="13" fillId="46" borderId="13" xfId="0" applyFont="1" applyFill="1" applyBorder="1" applyAlignment="1">
      <alignment horizontal="center" vertical="center" wrapText="1"/>
    </xf>
    <xf numFmtId="0" fontId="34" fillId="7" borderId="19" xfId="0" applyFont="1" applyFill="1" applyBorder="1" applyAlignment="1">
      <alignment vertical="center" wrapText="1"/>
    </xf>
    <xf numFmtId="0" fontId="34" fillId="7" borderId="20" xfId="0" applyFont="1" applyFill="1" applyBorder="1" applyAlignment="1">
      <alignment vertical="center" wrapText="1"/>
    </xf>
    <xf numFmtId="0" fontId="34" fillId="7" borderId="21" xfId="0" applyFont="1" applyFill="1" applyBorder="1" applyAlignment="1">
      <alignment vertical="center" wrapText="1"/>
    </xf>
    <xf numFmtId="0" fontId="72" fillId="44" borderId="15" xfId="0" applyFont="1" applyFill="1" applyBorder="1" applyAlignment="1">
      <alignment horizontal="center" vertical="center" wrapText="1"/>
    </xf>
    <xf numFmtId="0" fontId="67" fillId="23" borderId="12" xfId="0" applyFont="1" applyFill="1" applyBorder="1" applyAlignment="1">
      <alignment horizontal="center" vertical="center" wrapText="1"/>
    </xf>
    <xf numFmtId="0" fontId="13" fillId="17" borderId="3" xfId="0" applyFont="1" applyFill="1" applyBorder="1" applyAlignment="1">
      <alignment horizontal="center" vertical="center" wrapText="1"/>
    </xf>
    <xf numFmtId="0" fontId="14" fillId="0" borderId="3" xfId="0" applyFont="1" applyFill="1" applyBorder="1" applyAlignment="1">
      <alignment horizontal="center" vertical="center"/>
    </xf>
    <xf numFmtId="0" fontId="13" fillId="46" borderId="3" xfId="0" applyFont="1" applyFill="1" applyBorder="1" applyAlignment="1">
      <alignment horizontal="center" vertical="center" wrapText="1"/>
    </xf>
    <xf numFmtId="49" fontId="82" fillId="23" borderId="3" xfId="0" applyNumberFormat="1" applyFont="1" applyFill="1" applyBorder="1" applyAlignment="1">
      <alignment horizontal="center" vertical="center" wrapText="1"/>
    </xf>
    <xf numFmtId="0" fontId="12" fillId="31" borderId="3" xfId="0" applyFont="1" applyFill="1" applyBorder="1" applyAlignment="1">
      <alignment horizontal="center" vertical="center" wrapText="1"/>
    </xf>
    <xf numFmtId="0" fontId="64" fillId="23" borderId="14" xfId="0" applyFont="1" applyFill="1" applyBorder="1" applyAlignment="1">
      <alignment horizontal="center" vertical="center" wrapText="1"/>
    </xf>
    <xf numFmtId="177" fontId="70" fillId="23" borderId="14" xfId="0" applyNumberFormat="1" applyFont="1" applyFill="1" applyBorder="1" applyAlignment="1">
      <alignment horizontal="center" vertical="center" wrapText="1"/>
    </xf>
    <xf numFmtId="0" fontId="64" fillId="23" borderId="14" xfId="0" applyNumberFormat="1" applyFont="1" applyFill="1" applyBorder="1" applyAlignment="1">
      <alignment horizontal="center" vertical="center" wrapText="1"/>
    </xf>
    <xf numFmtId="0" fontId="70" fillId="23" borderId="14" xfId="0" applyFont="1" applyFill="1" applyBorder="1" applyAlignment="1">
      <alignment horizontal="center" vertical="center" wrapText="1"/>
    </xf>
    <xf numFmtId="0" fontId="64" fillId="17" borderId="14" xfId="0" applyFont="1" applyFill="1" applyBorder="1" applyAlignment="1">
      <alignment horizontal="center" vertical="center" wrapText="1"/>
    </xf>
    <xf numFmtId="0" fontId="71" fillId="44" borderId="17" xfId="0" applyFont="1" applyFill="1" applyBorder="1" applyAlignment="1">
      <alignment horizontal="center" vertical="center" wrapText="1"/>
    </xf>
    <xf numFmtId="0" fontId="41" fillId="23" borderId="3" xfId="0" applyFont="1" applyFill="1" applyBorder="1" applyAlignment="1">
      <alignment horizontal="center" vertical="center" wrapText="1"/>
    </xf>
    <xf numFmtId="0" fontId="64" fillId="23" borderId="3" xfId="0" applyFont="1" applyFill="1" applyBorder="1" applyAlignment="1">
      <alignment horizontal="center" vertical="center" wrapText="1"/>
    </xf>
    <xf numFmtId="0" fontId="71" fillId="44" borderId="3" xfId="0" applyFont="1" applyFill="1" applyBorder="1" applyAlignment="1">
      <alignment horizontal="center" vertical="center" wrapText="1"/>
    </xf>
    <xf numFmtId="0" fontId="12" fillId="31" borderId="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64" fillId="17" borderId="9" xfId="0" applyFont="1" applyFill="1" applyBorder="1" applyAlignment="1">
      <alignment horizontal="center" vertical="center" wrapText="1"/>
    </xf>
    <xf numFmtId="0" fontId="64" fillId="23" borderId="12" xfId="0" applyFont="1" applyFill="1" applyBorder="1" applyAlignment="1">
      <alignment horizontal="center" vertical="center" wrapText="1"/>
    </xf>
    <xf numFmtId="49" fontId="0" fillId="0" borderId="0" xfId="0" applyNumberFormat="1"/>
    <xf numFmtId="49" fontId="31" fillId="44" borderId="1" xfId="0" applyNumberFormat="1" applyFont="1" applyFill="1" applyBorder="1" applyAlignment="1">
      <alignment horizontal="center" vertical="center" wrapText="1"/>
    </xf>
    <xf numFmtId="49" fontId="31" fillId="44" borderId="2" xfId="0" applyNumberFormat="1" applyFont="1" applyFill="1" applyBorder="1" applyAlignment="1">
      <alignment horizontal="center" vertical="center" wrapText="1"/>
    </xf>
    <xf numFmtId="49" fontId="31" fillId="44" borderId="4" xfId="0" applyNumberFormat="1" applyFont="1" applyFill="1" applyBorder="1" applyAlignment="1">
      <alignment horizontal="center" vertical="center" wrapText="1"/>
    </xf>
    <xf numFmtId="49" fontId="30" fillId="47" borderId="3" xfId="0" applyNumberFormat="1" applyFont="1" applyFill="1" applyBorder="1" applyAlignment="1">
      <alignment horizontal="center" vertical="center" wrapText="1"/>
    </xf>
    <xf numFmtId="49" fontId="14" fillId="11" borderId="3" xfId="0" applyNumberFormat="1" applyFont="1" applyFill="1" applyBorder="1" applyAlignment="1">
      <alignment horizontal="center" vertical="center"/>
    </xf>
    <xf numFmtId="49" fontId="39" fillId="15" borderId="0" xfId="0" applyNumberFormat="1" applyFont="1" applyFill="1" applyAlignment="1">
      <alignment horizontal="center" vertical="center" wrapText="1"/>
    </xf>
    <xf numFmtId="49" fontId="29" fillId="44" borderId="6" xfId="0" applyNumberFormat="1" applyFont="1" applyFill="1" applyBorder="1" applyAlignment="1">
      <alignment horizontal="center" vertical="center" wrapText="1"/>
    </xf>
    <xf numFmtId="49" fontId="29" fillId="44" borderId="0" xfId="0" applyNumberFormat="1" applyFont="1" applyFill="1" applyBorder="1" applyAlignment="1">
      <alignment horizontal="center" vertical="center" wrapText="1"/>
    </xf>
    <xf numFmtId="49" fontId="29" fillId="44" borderId="7" xfId="0" applyNumberFormat="1" applyFont="1" applyFill="1" applyBorder="1" applyAlignment="1">
      <alignment horizontal="center" vertical="center" wrapText="1"/>
    </xf>
    <xf numFmtId="49" fontId="27" fillId="23" borderId="25" xfId="0" applyNumberFormat="1" applyFont="1" applyFill="1" applyBorder="1" applyAlignment="1">
      <alignment horizontal="center" vertical="center" wrapText="1"/>
    </xf>
    <xf numFmtId="49" fontId="27" fillId="23" borderId="15" xfId="0" applyNumberFormat="1" applyFont="1" applyFill="1" applyBorder="1" applyAlignment="1">
      <alignment horizontal="center" vertical="center" wrapText="1"/>
    </xf>
    <xf numFmtId="49" fontId="28" fillId="23" borderId="15" xfId="0" applyNumberFormat="1" applyFont="1" applyFill="1" applyBorder="1" applyAlignment="1">
      <alignment horizontal="center" vertical="center" wrapText="1"/>
    </xf>
    <xf numFmtId="0" fontId="28" fillId="17" borderId="8" xfId="0" applyFont="1" applyFill="1" applyBorder="1" applyAlignment="1">
      <alignment horizontal="center" vertical="center" wrapText="1"/>
    </xf>
    <xf numFmtId="49" fontId="74" fillId="0" borderId="0" xfId="0" applyNumberFormat="1" applyFont="1" applyBorder="1" applyAlignment="1">
      <alignment horizontal="center" vertical="center" wrapText="1"/>
    </xf>
    <xf numFmtId="49" fontId="73" fillId="23" borderId="22" xfId="0" applyNumberFormat="1" applyFont="1" applyFill="1" applyBorder="1" applyAlignment="1">
      <alignment horizontal="center" vertical="center" wrapText="1"/>
    </xf>
    <xf numFmtId="49" fontId="83" fillId="23" borderId="12" xfId="0" applyNumberFormat="1" applyFont="1" applyFill="1" applyBorder="1" applyAlignment="1">
      <alignment horizontal="center" vertical="center" wrapText="1"/>
    </xf>
    <xf numFmtId="49" fontId="84" fillId="23" borderId="12" xfId="0" applyNumberFormat="1" applyFont="1" applyFill="1" applyBorder="1" applyAlignment="1">
      <alignment horizontal="center" vertical="center" wrapText="1"/>
    </xf>
    <xf numFmtId="0" fontId="84" fillId="17" borderId="18" xfId="0" applyFont="1" applyFill="1" applyBorder="1" applyAlignment="1">
      <alignment horizontal="center" vertical="center" wrapText="1"/>
    </xf>
    <xf numFmtId="49" fontId="85" fillId="0" borderId="0" xfId="0" applyNumberFormat="1" applyFont="1" applyBorder="1" applyAlignment="1">
      <alignment horizontal="center" vertical="center" wrapText="1"/>
    </xf>
    <xf numFmtId="49" fontId="86" fillId="23" borderId="12" xfId="0" applyNumberFormat="1" applyFont="1" applyFill="1" applyBorder="1" applyAlignment="1">
      <alignment horizontal="center" vertical="center" wrapText="1"/>
    </xf>
    <xf numFmtId="0" fontId="84" fillId="17" borderId="3" xfId="0" applyFont="1" applyFill="1" applyBorder="1" applyAlignment="1">
      <alignment horizontal="center" vertical="center" wrapText="1"/>
    </xf>
    <xf numFmtId="49" fontId="0" fillId="0" borderId="0" xfId="0" applyNumberFormat="1" applyBorder="1"/>
    <xf numFmtId="49" fontId="20" fillId="44" borderId="6" xfId="0" applyNumberFormat="1" applyFont="1" applyFill="1" applyBorder="1" applyAlignment="1">
      <alignment horizontal="center" vertical="center" wrapText="1"/>
    </xf>
    <xf numFmtId="49" fontId="20" fillId="44" borderId="0" xfId="0" applyNumberFormat="1" applyFont="1" applyFill="1" applyBorder="1" applyAlignment="1">
      <alignment horizontal="center" vertical="center" wrapText="1"/>
    </xf>
    <xf numFmtId="49" fontId="20" fillId="44" borderId="7" xfId="0" applyNumberFormat="1" applyFont="1" applyFill="1" applyBorder="1" applyAlignment="1">
      <alignment horizontal="center" vertical="center" wrapText="1"/>
    </xf>
    <xf numFmtId="49" fontId="28" fillId="23" borderId="12" xfId="0" applyNumberFormat="1" applyFont="1" applyFill="1" applyBorder="1" applyAlignment="1">
      <alignment horizontal="center" vertical="center" wrapText="1"/>
    </xf>
    <xf numFmtId="49" fontId="74" fillId="0" borderId="0" xfId="0" applyNumberFormat="1" applyFont="1" applyAlignment="1">
      <alignment horizontal="center" vertical="center" wrapText="1"/>
    </xf>
    <xf numFmtId="49" fontId="21" fillId="0" borderId="0" xfId="0" applyNumberFormat="1" applyFont="1"/>
    <xf numFmtId="49" fontId="87" fillId="23" borderId="12" xfId="0" applyNumberFormat="1" applyFont="1" applyFill="1" applyBorder="1" applyAlignment="1">
      <alignment horizontal="center" vertical="center" wrapText="1"/>
    </xf>
    <xf numFmtId="49" fontId="14" fillId="46" borderId="12" xfId="0" applyNumberFormat="1" applyFont="1" applyFill="1" applyBorder="1" applyAlignment="1">
      <alignment horizontal="center" vertical="center" wrapText="1"/>
    </xf>
    <xf numFmtId="49" fontId="41" fillId="17" borderId="3" xfId="0" applyNumberFormat="1" applyFont="1" applyFill="1" applyBorder="1" applyAlignment="1">
      <alignment horizontal="center" vertical="center" wrapText="1"/>
    </xf>
    <xf numFmtId="49" fontId="64" fillId="17" borderId="3" xfId="0" applyNumberFormat="1" applyFont="1" applyFill="1" applyBorder="1" applyAlignment="1">
      <alignment horizontal="center" vertical="center" wrapText="1"/>
    </xf>
    <xf numFmtId="49" fontId="20" fillId="44" borderId="19" xfId="0" applyNumberFormat="1" applyFont="1" applyFill="1" applyBorder="1" applyAlignment="1">
      <alignment horizontal="center" vertical="center" wrapText="1"/>
    </xf>
    <xf numFmtId="49" fontId="20" fillId="44" borderId="20" xfId="0" applyNumberFormat="1" applyFont="1" applyFill="1" applyBorder="1" applyAlignment="1">
      <alignment horizontal="center" vertical="center" wrapText="1"/>
    </xf>
    <xf numFmtId="49" fontId="20" fillId="44" borderId="21" xfId="0" applyNumberFormat="1" applyFont="1" applyFill="1" applyBorder="1" applyAlignment="1">
      <alignment horizontal="center" vertical="center" wrapText="1"/>
    </xf>
    <xf numFmtId="49" fontId="88" fillId="46" borderId="22" xfId="0" applyNumberFormat="1" applyFont="1" applyFill="1" applyBorder="1" applyAlignment="1">
      <alignment horizontal="center" vertical="center" wrapText="1"/>
    </xf>
    <xf numFmtId="49" fontId="83" fillId="46" borderId="12" xfId="0" applyNumberFormat="1" applyFont="1" applyFill="1" applyBorder="1" applyAlignment="1">
      <alignment horizontal="center" vertical="center" wrapText="1"/>
    </xf>
    <xf numFmtId="49" fontId="86" fillId="46" borderId="12" xfId="0" applyNumberFormat="1" applyFont="1" applyFill="1" applyBorder="1" applyAlignment="1">
      <alignment horizontal="center" vertical="center" wrapText="1"/>
    </xf>
    <xf numFmtId="49" fontId="14" fillId="32" borderId="3" xfId="0" applyNumberFormat="1" applyFont="1" applyFill="1" applyBorder="1" applyAlignment="1">
      <alignment horizontal="center" vertical="center"/>
    </xf>
    <xf numFmtId="49" fontId="62" fillId="0" borderId="11" xfId="0" applyNumberFormat="1" applyFont="1" applyBorder="1" applyAlignment="1">
      <alignment vertical="center" wrapText="1"/>
    </xf>
    <xf numFmtId="49" fontId="62" fillId="0" borderId="10" xfId="0" applyNumberFormat="1" applyFont="1" applyBorder="1" applyAlignment="1">
      <alignment vertical="center" wrapText="1"/>
    </xf>
    <xf numFmtId="49" fontId="62" fillId="0" borderId="9" xfId="0" applyNumberFormat="1" applyFont="1" applyBorder="1" applyAlignment="1">
      <alignment vertical="center" wrapText="1"/>
    </xf>
    <xf numFmtId="49" fontId="29" fillId="44" borderId="12" xfId="0" applyNumberFormat="1" applyFont="1" applyFill="1" applyBorder="1" applyAlignment="1">
      <alignment horizontal="center" vertical="center" wrapText="1"/>
    </xf>
    <xf numFmtId="49" fontId="29" fillId="44" borderId="13" xfId="0" applyNumberFormat="1" applyFont="1" applyFill="1" applyBorder="1" applyAlignment="1">
      <alignment horizontal="center" vertical="center" wrapText="1"/>
    </xf>
    <xf numFmtId="49" fontId="31" fillId="28" borderId="3" xfId="0" applyNumberFormat="1" applyFont="1" applyFill="1" applyBorder="1" applyAlignment="1">
      <alignment horizontal="center" vertical="center" wrapText="1"/>
    </xf>
    <xf numFmtId="49" fontId="73" fillId="23" borderId="3" xfId="0" applyNumberFormat="1" applyFont="1" applyFill="1" applyBorder="1" applyAlignment="1">
      <alignment horizontal="center" vertical="center" wrapText="1"/>
    </xf>
    <xf numFmtId="49" fontId="73" fillId="23" borderId="14" xfId="0" applyNumberFormat="1" applyFont="1" applyFill="1" applyBorder="1" applyAlignment="1">
      <alignment horizontal="center" vertical="center" wrapText="1"/>
    </xf>
    <xf numFmtId="49" fontId="83" fillId="23" borderId="14" xfId="0" applyNumberFormat="1" applyFont="1" applyFill="1" applyBorder="1" applyAlignment="1">
      <alignment horizontal="center" vertical="center" wrapText="1"/>
    </xf>
    <xf numFmtId="49" fontId="84" fillId="23" borderId="14" xfId="0" applyNumberFormat="1" applyFont="1" applyFill="1" applyBorder="1" applyAlignment="1">
      <alignment horizontal="center" vertical="center" wrapText="1"/>
    </xf>
    <xf numFmtId="0" fontId="84" fillId="17" borderId="13" xfId="0" applyFont="1" applyFill="1" applyBorder="1" applyAlignment="1">
      <alignment horizontal="center" vertical="center" wrapText="1"/>
    </xf>
    <xf numFmtId="0" fontId="84" fillId="17" borderId="23" xfId="0" applyFont="1" applyFill="1" applyBorder="1" applyAlignment="1">
      <alignment horizontal="center" vertical="center" wrapText="1"/>
    </xf>
    <xf numFmtId="0" fontId="84" fillId="17" borderId="26" xfId="0" applyFont="1" applyFill="1" applyBorder="1" applyAlignment="1">
      <alignment horizontal="center" vertical="center" wrapText="1"/>
    </xf>
    <xf numFmtId="49" fontId="20" fillId="0" borderId="0" xfId="0" applyNumberFormat="1" applyFont="1" applyAlignment="1">
      <alignment horizontal="center" vertical="center" wrapText="1"/>
    </xf>
    <xf numFmtId="49" fontId="77" fillId="0" borderId="0" xfId="0" applyNumberFormat="1" applyFont="1" applyAlignment="1">
      <alignment horizontal="center" vertical="center" wrapText="1"/>
    </xf>
    <xf numFmtId="49" fontId="13" fillId="0" borderId="3" xfId="0" applyNumberFormat="1" applyFont="1" applyBorder="1" applyAlignment="1">
      <alignment horizontal="center" vertical="top" wrapText="1"/>
    </xf>
    <xf numFmtId="49" fontId="29" fillId="44" borderId="3" xfId="0" applyNumberFormat="1" applyFont="1" applyFill="1" applyBorder="1" applyAlignment="1">
      <alignment horizontal="center" vertical="center" wrapText="1"/>
    </xf>
    <xf numFmtId="49" fontId="46" fillId="0" borderId="0" xfId="0" applyNumberFormat="1" applyFont="1" applyAlignment="1">
      <alignment horizontal="center" vertical="center" wrapText="1"/>
    </xf>
    <xf numFmtId="49" fontId="29" fillId="44" borderId="27" xfId="0" applyNumberFormat="1" applyFont="1" applyFill="1" applyBorder="1" applyAlignment="1">
      <alignment horizontal="center" vertical="center" wrapText="1"/>
    </xf>
    <xf numFmtId="49" fontId="29" fillId="44" borderId="28" xfId="0" applyNumberFormat="1" applyFont="1" applyFill="1" applyBorder="1" applyAlignment="1">
      <alignment horizontal="center" vertical="center" wrapText="1"/>
    </xf>
    <xf numFmtId="49" fontId="29" fillId="44" borderId="29" xfId="0" applyNumberFormat="1" applyFont="1" applyFill="1" applyBorder="1" applyAlignment="1">
      <alignment horizontal="center" vertical="center" wrapText="1"/>
    </xf>
    <xf numFmtId="49" fontId="29" fillId="44" borderId="30" xfId="0" applyNumberFormat="1" applyFont="1" applyFill="1" applyBorder="1" applyAlignment="1">
      <alignment horizontal="center" vertical="center" wrapText="1"/>
    </xf>
    <xf numFmtId="49" fontId="29" fillId="44" borderId="31" xfId="0" applyNumberFormat="1" applyFont="1" applyFill="1" applyBorder="1" applyAlignment="1">
      <alignment horizontal="center" vertical="center" wrapText="1"/>
    </xf>
    <xf numFmtId="49" fontId="29" fillId="44" borderId="32" xfId="0" applyNumberFormat="1" applyFont="1" applyFill="1" applyBorder="1" applyAlignment="1">
      <alignment horizontal="center" vertical="center" wrapText="1"/>
    </xf>
    <xf numFmtId="49" fontId="29" fillId="44" borderId="14" xfId="0" applyNumberFormat="1" applyFont="1" applyFill="1" applyBorder="1" applyAlignment="1">
      <alignment horizontal="center" vertical="center" wrapText="1"/>
    </xf>
    <xf numFmtId="49" fontId="29" fillId="44" borderId="33" xfId="0" applyNumberFormat="1" applyFont="1" applyFill="1" applyBorder="1" applyAlignment="1">
      <alignment horizontal="center" vertical="center" wrapText="1"/>
    </xf>
    <xf numFmtId="49" fontId="88" fillId="23" borderId="22" xfId="0" applyNumberFormat="1" applyFont="1" applyFill="1" applyBorder="1" applyAlignment="1">
      <alignment horizontal="center" vertical="center" wrapText="1"/>
    </xf>
    <xf numFmtId="49" fontId="48" fillId="0" borderId="0" xfId="0" applyNumberFormat="1" applyFont="1"/>
    <xf numFmtId="49" fontId="29" fillId="44" borderId="19" xfId="0" applyNumberFormat="1" applyFont="1" applyFill="1" applyBorder="1" applyAlignment="1">
      <alignment horizontal="center" vertical="center" wrapText="1"/>
    </xf>
    <xf numFmtId="49" fontId="29" fillId="44" borderId="20" xfId="0" applyNumberFormat="1" applyFont="1" applyFill="1" applyBorder="1" applyAlignment="1">
      <alignment horizontal="center" vertical="center" wrapText="1"/>
    </xf>
    <xf numFmtId="49" fontId="29" fillId="44" borderId="21" xfId="0" applyNumberFormat="1" applyFont="1" applyFill="1" applyBorder="1" applyAlignment="1">
      <alignment horizontal="center" vertical="center" wrapText="1"/>
    </xf>
    <xf numFmtId="49" fontId="73" fillId="23" borderId="34" xfId="0" applyNumberFormat="1" applyFont="1" applyFill="1" applyBorder="1" applyAlignment="1">
      <alignment horizontal="center" vertical="center" wrapText="1"/>
    </xf>
    <xf numFmtId="49" fontId="29" fillId="44" borderId="35" xfId="0" applyNumberFormat="1" applyFont="1" applyFill="1" applyBorder="1" applyAlignment="1">
      <alignment horizontal="center" vertical="center" wrapText="1"/>
    </xf>
    <xf numFmtId="49" fontId="29" fillId="44" borderId="36" xfId="0" applyNumberFormat="1" applyFont="1" applyFill="1" applyBorder="1" applyAlignment="1">
      <alignment horizontal="center" vertical="center" wrapText="1"/>
    </xf>
    <xf numFmtId="49" fontId="29" fillId="44" borderId="37" xfId="0" applyNumberFormat="1" applyFont="1" applyFill="1" applyBorder="1" applyAlignment="1">
      <alignment horizontal="center" vertical="center" wrapText="1"/>
    </xf>
    <xf numFmtId="0" fontId="84" fillId="17" borderId="11" xfId="0" applyFont="1" applyFill="1" applyBorder="1" applyAlignment="1">
      <alignment horizontal="center" vertical="center" wrapText="1"/>
    </xf>
    <xf numFmtId="0" fontId="84" fillId="17" borderId="10" xfId="0" applyFont="1" applyFill="1" applyBorder="1" applyAlignment="1">
      <alignment horizontal="center" vertical="center" wrapText="1"/>
    </xf>
    <xf numFmtId="0" fontId="84" fillId="17" borderId="9" xfId="0" applyFont="1" applyFill="1" applyBorder="1" applyAlignment="1">
      <alignment horizontal="center" vertical="center" wrapText="1"/>
    </xf>
    <xf numFmtId="49" fontId="29" fillId="44" borderId="1" xfId="0" applyNumberFormat="1" applyFont="1" applyFill="1" applyBorder="1" applyAlignment="1">
      <alignment horizontal="center" vertical="center" wrapText="1"/>
    </xf>
    <xf numFmtId="49" fontId="29" fillId="44" borderId="2" xfId="0" applyNumberFormat="1" applyFont="1" applyFill="1" applyBorder="1" applyAlignment="1">
      <alignment horizontal="center" vertical="center" wrapText="1"/>
    </xf>
    <xf numFmtId="49" fontId="29" fillId="44" borderId="4" xfId="0" applyNumberFormat="1" applyFont="1" applyFill="1" applyBorder="1" applyAlignment="1">
      <alignment horizontal="center" vertical="center" wrapText="1"/>
    </xf>
    <xf numFmtId="49" fontId="29" fillId="44" borderId="0" xfId="0" applyNumberFormat="1" applyFont="1" applyFill="1" applyAlignment="1">
      <alignment horizontal="center" vertical="center" wrapText="1"/>
    </xf>
    <xf numFmtId="49" fontId="73" fillId="17" borderId="9" xfId="0" applyNumberFormat="1" applyFont="1" applyFill="1" applyBorder="1" applyAlignment="1">
      <alignment horizontal="center" vertical="center" wrapText="1"/>
    </xf>
    <xf numFmtId="49" fontId="86" fillId="23" borderId="13" xfId="0" applyNumberFormat="1" applyFont="1" applyFill="1" applyBorder="1" applyAlignment="1">
      <alignment horizontal="center" vertical="center" wrapText="1"/>
    </xf>
    <xf numFmtId="49" fontId="31" fillId="28" borderId="22" xfId="0" applyNumberFormat="1" applyFont="1" applyFill="1" applyBorder="1" applyAlignment="1">
      <alignment horizontal="center" vertical="center" wrapText="1"/>
    </xf>
    <xf numFmtId="49" fontId="31" fillId="28" borderId="12" xfId="0" applyNumberFormat="1" applyFont="1" applyFill="1" applyBorder="1" applyAlignment="1">
      <alignment horizontal="center" vertical="center" wrapText="1"/>
    </xf>
    <xf numFmtId="49" fontId="27" fillId="23" borderId="3" xfId="0" applyNumberFormat="1" applyFont="1" applyFill="1" applyBorder="1" applyAlignment="1">
      <alignment horizontal="center" vertical="center" wrapText="1"/>
    </xf>
    <xf numFmtId="49" fontId="27" fillId="23" borderId="22" xfId="0" applyNumberFormat="1" applyFont="1" applyFill="1" applyBorder="1" applyAlignment="1">
      <alignment horizontal="center" vertical="center" wrapText="1"/>
    </xf>
    <xf numFmtId="49" fontId="27" fillId="23" borderId="12" xfId="0" applyNumberFormat="1" applyFont="1" applyFill="1" applyBorder="1" applyAlignment="1">
      <alignment horizontal="center" vertical="center" wrapText="1"/>
    </xf>
    <xf numFmtId="49" fontId="88" fillId="23" borderId="12" xfId="0" applyNumberFormat="1" applyFont="1" applyFill="1" applyBorder="1" applyAlignment="1">
      <alignment horizontal="center" vertical="center" wrapText="1"/>
    </xf>
    <xf numFmtId="49" fontId="84" fillId="23" borderId="22" xfId="0" applyNumberFormat="1" applyFont="1" applyFill="1" applyBorder="1" applyAlignment="1">
      <alignment horizontal="center" vertical="center" wrapText="1"/>
    </xf>
    <xf numFmtId="49" fontId="74" fillId="44" borderId="0" xfId="0" applyNumberFormat="1" applyFont="1" applyFill="1" applyBorder="1" applyAlignment="1">
      <alignment horizontal="center" vertical="center" wrapText="1"/>
    </xf>
    <xf numFmtId="49" fontId="0" fillId="44" borderId="19" xfId="0" applyNumberFormat="1" applyFill="1" applyBorder="1"/>
    <xf numFmtId="49" fontId="0" fillId="44" borderId="20" xfId="0" applyNumberFormat="1" applyFill="1" applyBorder="1"/>
    <xf numFmtId="49" fontId="0" fillId="44" borderId="21" xfId="0" applyNumberFormat="1" applyFill="1" applyBorder="1"/>
    <xf numFmtId="49" fontId="73" fillId="46" borderId="22" xfId="0" applyNumberFormat="1" applyFont="1" applyFill="1" applyBorder="1" applyAlignment="1">
      <alignment horizontal="center" vertical="center" wrapText="1"/>
    </xf>
    <xf numFmtId="49" fontId="88" fillId="46" borderId="12" xfId="0" applyNumberFormat="1" applyFont="1" applyFill="1" applyBorder="1" applyAlignment="1">
      <alignment horizontal="center" vertical="center" wrapText="1"/>
    </xf>
    <xf numFmtId="49" fontId="89" fillId="0" borderId="0" xfId="0" applyNumberFormat="1" applyFont="1" applyAlignment="1">
      <alignment horizontal="center" vertical="center" wrapText="1"/>
    </xf>
    <xf numFmtId="49" fontId="29" fillId="44" borderId="16" xfId="0" applyNumberFormat="1" applyFont="1" applyFill="1" applyBorder="1" applyAlignment="1">
      <alignment horizontal="center" vertical="center" wrapText="1"/>
    </xf>
    <xf numFmtId="49" fontId="29" fillId="44" borderId="38" xfId="0" applyNumberFormat="1" applyFont="1" applyFill="1" applyBorder="1" applyAlignment="1">
      <alignment horizontal="center" vertical="center" wrapText="1"/>
    </xf>
    <xf numFmtId="49" fontId="29" fillId="44" borderId="34" xfId="0" applyNumberFormat="1" applyFont="1" applyFill="1" applyBorder="1" applyAlignment="1">
      <alignment horizontal="center" vertical="center" wrapText="1"/>
    </xf>
    <xf numFmtId="49" fontId="90" fillId="23" borderId="3" xfId="0" applyNumberFormat="1" applyFont="1" applyFill="1" applyBorder="1" applyAlignment="1">
      <alignment horizontal="center" vertical="center" wrapText="1"/>
    </xf>
    <xf numFmtId="49" fontId="29" fillId="44" borderId="39" xfId="0" applyNumberFormat="1" applyFont="1" applyFill="1" applyBorder="1" applyAlignment="1">
      <alignment horizontal="center" vertical="center" wrapText="1"/>
    </xf>
    <xf numFmtId="49" fontId="29" fillId="44" borderId="40" xfId="0" applyNumberFormat="1" applyFont="1" applyFill="1" applyBorder="1" applyAlignment="1">
      <alignment horizontal="center" vertical="center" wrapText="1"/>
    </xf>
    <xf numFmtId="49" fontId="90" fillId="46" borderId="13" xfId="0" applyNumberFormat="1" applyFont="1" applyFill="1" applyBorder="1" applyAlignment="1">
      <alignment horizontal="center" vertical="center" wrapText="1"/>
    </xf>
    <xf numFmtId="49" fontId="90" fillId="46" borderId="22" xfId="0" applyNumberFormat="1" applyFont="1" applyFill="1" applyBorder="1" applyAlignment="1">
      <alignment horizontal="center" vertical="center" wrapText="1"/>
    </xf>
    <xf numFmtId="49" fontId="0" fillId="44" borderId="17" xfId="0" applyNumberFormat="1" applyFill="1" applyBorder="1"/>
    <xf numFmtId="49" fontId="0" fillId="44" borderId="41" xfId="0" applyNumberFormat="1" applyFill="1" applyBorder="1"/>
    <xf numFmtId="49" fontId="0" fillId="44" borderId="25" xfId="0" applyNumberFormat="1" applyFill="1" applyBorder="1"/>
    <xf numFmtId="0" fontId="30" fillId="33" borderId="3" xfId="0" applyFont="1" applyFill="1" applyBorder="1" applyAlignment="1">
      <alignment horizontal="center" vertical="center" wrapText="1"/>
    </xf>
    <xf numFmtId="0" fontId="28" fillId="17" borderId="21" xfId="0" applyFont="1" applyFill="1" applyBorder="1" applyAlignment="1">
      <alignment horizontal="center" vertical="center" wrapText="1"/>
    </xf>
    <xf numFmtId="177" fontId="84" fillId="17" borderId="3" xfId="0" applyNumberFormat="1" applyFont="1" applyFill="1" applyBorder="1" applyAlignment="1">
      <alignment horizontal="center" vertical="center" wrapText="1"/>
    </xf>
    <xf numFmtId="49" fontId="84" fillId="17" borderId="3" xfId="0" applyNumberFormat="1" applyFont="1" applyFill="1" applyBorder="1" applyAlignment="1">
      <alignment horizontal="center" vertical="center" wrapText="1"/>
    </xf>
    <xf numFmtId="0" fontId="91" fillId="0" borderId="0" xfId="0" applyFont="1"/>
    <xf numFmtId="0" fontId="28" fillId="17" borderId="3" xfId="0" applyFont="1" applyFill="1" applyBorder="1" applyAlignment="1">
      <alignment horizontal="center" vertical="center" wrapText="1"/>
    </xf>
    <xf numFmtId="0" fontId="14" fillId="17" borderId="3" xfId="0" applyFont="1" applyFill="1" applyBorder="1" applyAlignment="1">
      <alignment horizontal="center" vertical="center" wrapText="1"/>
    </xf>
    <xf numFmtId="0" fontId="92" fillId="17" borderId="3" xfId="0" applyFont="1" applyFill="1" applyBorder="1" applyAlignment="1">
      <alignment horizontal="center" vertical="center" wrapText="1"/>
    </xf>
    <xf numFmtId="49" fontId="29" fillId="44" borderId="17" xfId="0" applyNumberFormat="1" applyFont="1" applyFill="1" applyBorder="1" applyAlignment="1">
      <alignment horizontal="center" vertical="center" wrapText="1"/>
    </xf>
    <xf numFmtId="49" fontId="29" fillId="44" borderId="41" xfId="0" applyNumberFormat="1" applyFont="1" applyFill="1" applyBorder="1" applyAlignment="1">
      <alignment horizontal="center" vertical="center" wrapText="1"/>
    </xf>
    <xf numFmtId="49" fontId="29" fillId="44" borderId="25" xfId="0" applyNumberFormat="1" applyFont="1" applyFill="1" applyBorder="1" applyAlignment="1">
      <alignment horizontal="center" vertical="center" wrapText="1"/>
    </xf>
    <xf numFmtId="0" fontId="73" fillId="17" borderId="3" xfId="0" applyFont="1" applyFill="1" applyBorder="1" applyAlignment="1">
      <alignment horizontal="center" vertical="center" wrapText="1"/>
    </xf>
    <xf numFmtId="49" fontId="31" fillId="28" borderId="16" xfId="0" applyNumberFormat="1" applyFont="1" applyFill="1" applyBorder="1" applyAlignment="1">
      <alignment horizontal="center" vertical="center" wrapText="1"/>
    </xf>
    <xf numFmtId="49" fontId="0" fillId="44" borderId="3" xfId="0" applyNumberFormat="1" applyFill="1" applyBorder="1"/>
    <xf numFmtId="49" fontId="93" fillId="31" borderId="3" xfId="0" applyNumberFormat="1" applyFont="1" applyFill="1" applyBorder="1" applyAlignment="1">
      <alignment horizontal="center" vertical="center" wrapText="1"/>
    </xf>
    <xf numFmtId="49" fontId="28" fillId="17" borderId="21" xfId="0" applyNumberFormat="1" applyFont="1" applyFill="1" applyBorder="1" applyAlignment="1">
      <alignment horizontal="center" vertical="center" wrapText="1"/>
    </xf>
    <xf numFmtId="49" fontId="28" fillId="17" borderId="8" xfId="0" applyNumberFormat="1" applyFont="1" applyFill="1" applyBorder="1" applyAlignment="1">
      <alignment horizontal="center" vertical="center" wrapText="1"/>
    </xf>
    <xf numFmtId="49" fontId="84" fillId="17" borderId="18" xfId="0" applyNumberFormat="1" applyFont="1" applyFill="1" applyBorder="1" applyAlignment="1">
      <alignment horizontal="center" vertical="center" wrapText="1"/>
    </xf>
    <xf numFmtId="49" fontId="85" fillId="0" borderId="0" xfId="0" applyNumberFormat="1" applyFont="1" applyAlignment="1">
      <alignment horizontal="center" vertical="center" wrapText="1"/>
    </xf>
    <xf numFmtId="49" fontId="73" fillId="32" borderId="9" xfId="0" applyNumberFormat="1" applyFont="1" applyFill="1" applyBorder="1" applyAlignment="1">
      <alignment horizontal="center" vertical="center" wrapText="1"/>
    </xf>
    <xf numFmtId="49" fontId="84" fillId="32" borderId="3" xfId="0" applyNumberFormat="1" applyFont="1" applyFill="1" applyBorder="1" applyAlignment="1">
      <alignment horizontal="center" vertical="center" wrapText="1"/>
    </xf>
    <xf numFmtId="49" fontId="92" fillId="17" borderId="3" xfId="0" applyNumberFormat="1" applyFont="1" applyFill="1" applyBorder="1" applyAlignment="1">
      <alignment horizontal="center" vertical="center" wrapText="1"/>
    </xf>
    <xf numFmtId="49" fontId="7" fillId="44" borderId="3" xfId="0" applyNumberFormat="1" applyFont="1" applyFill="1" applyBorder="1" applyAlignment="1">
      <alignment horizontal="center" vertical="center" wrapText="1"/>
    </xf>
    <xf numFmtId="49" fontId="30" fillId="33" borderId="9" xfId="0" applyNumberFormat="1" applyFont="1" applyFill="1" applyBorder="1" applyAlignment="1">
      <alignment horizontal="center" vertical="center" wrapText="1"/>
    </xf>
    <xf numFmtId="49" fontId="28" fillId="17" borderId="9" xfId="0" applyNumberFormat="1" applyFont="1" applyFill="1" applyBorder="1" applyAlignment="1">
      <alignment horizontal="center" vertical="center" wrapText="1"/>
    </xf>
    <xf numFmtId="49" fontId="28" fillId="17" borderId="3" xfId="0" applyNumberFormat="1" applyFont="1" applyFill="1" applyBorder="1" applyAlignment="1">
      <alignment horizontal="center" vertical="center" wrapText="1"/>
    </xf>
    <xf numFmtId="49" fontId="92" fillId="7" borderId="3" xfId="0" applyNumberFormat="1" applyFont="1" applyFill="1" applyBorder="1" applyAlignment="1">
      <alignment horizontal="center" vertical="center" wrapText="1"/>
    </xf>
    <xf numFmtId="49" fontId="84" fillId="17" borderId="9" xfId="0" applyNumberFormat="1" applyFont="1" applyFill="1" applyBorder="1" applyAlignment="1">
      <alignment horizontal="center" vertical="center" wrapText="1"/>
    </xf>
    <xf numFmtId="49" fontId="92" fillId="17" borderId="18" xfId="0" applyNumberFormat="1" applyFont="1" applyFill="1" applyBorder="1" applyAlignment="1">
      <alignment horizontal="center" vertical="center" wrapText="1"/>
    </xf>
    <xf numFmtId="49" fontId="73" fillId="23" borderId="4" xfId="0" applyNumberFormat="1" applyFont="1" applyFill="1" applyBorder="1" applyAlignment="1">
      <alignment horizontal="center" vertical="center" wrapText="1"/>
    </xf>
    <xf numFmtId="49" fontId="84" fillId="23" borderId="18" xfId="0" applyNumberFormat="1" applyFont="1" applyFill="1" applyBorder="1" applyAlignment="1">
      <alignment horizontal="center" vertical="center" wrapText="1"/>
    </xf>
    <xf numFmtId="49" fontId="93" fillId="31" borderId="22" xfId="0" applyNumberFormat="1" applyFont="1" applyFill="1" applyBorder="1" applyAlignment="1">
      <alignment horizontal="center" vertical="center" wrapText="1"/>
    </xf>
    <xf numFmtId="49" fontId="93" fillId="31" borderId="12" xfId="0" applyNumberFormat="1" applyFont="1" applyFill="1" applyBorder="1" applyAlignment="1">
      <alignment horizontal="center" vertical="center" wrapText="1"/>
    </xf>
    <xf numFmtId="49" fontId="93" fillId="31" borderId="16" xfId="0" applyNumberFormat="1" applyFont="1" applyFill="1" applyBorder="1" applyAlignment="1">
      <alignment horizontal="center" vertical="center" wrapText="1"/>
    </xf>
    <xf numFmtId="49" fontId="84" fillId="23" borderId="34" xfId="0" applyNumberFormat="1" applyFont="1" applyFill="1" applyBorder="1" applyAlignment="1">
      <alignment horizontal="center" vertical="center" wrapText="1"/>
    </xf>
    <xf numFmtId="0" fontId="7" fillId="44" borderId="3" xfId="0" applyNumberFormat="1" applyFont="1" applyFill="1" applyBorder="1" applyAlignment="1">
      <alignment horizontal="center" vertical="center" wrapText="1"/>
    </xf>
    <xf numFmtId="49" fontId="84" fillId="17" borderId="4" xfId="0" applyNumberFormat="1" applyFont="1" applyFill="1" applyBorder="1" applyAlignment="1">
      <alignment horizontal="center" vertical="center" wrapText="1"/>
    </xf>
    <xf numFmtId="0" fontId="0" fillId="0" borderId="0" xfId="0" applyNumberFormat="1"/>
    <xf numFmtId="0" fontId="21" fillId="44" borderId="3" xfId="0" applyNumberFormat="1" applyFont="1" applyFill="1" applyBorder="1"/>
    <xf numFmtId="49" fontId="21" fillId="44" borderId="3" xfId="0" applyNumberFormat="1" applyFont="1" applyFill="1" applyBorder="1"/>
    <xf numFmtId="49" fontId="14" fillId="11" borderId="9" xfId="0" applyNumberFormat="1" applyFont="1" applyFill="1" applyBorder="1" applyAlignment="1">
      <alignment horizontal="center" vertical="center"/>
    </xf>
    <xf numFmtId="49" fontId="73" fillId="17" borderId="3" xfId="0" applyNumberFormat="1" applyFont="1" applyFill="1" applyBorder="1" applyAlignment="1">
      <alignment horizontal="center" vertical="center" wrapText="1"/>
    </xf>
    <xf numFmtId="49" fontId="62" fillId="0" borderId="3" xfId="0" applyNumberFormat="1" applyFont="1" applyBorder="1" applyAlignment="1">
      <alignment vertical="center" wrapText="1"/>
    </xf>
    <xf numFmtId="0" fontId="94" fillId="48" borderId="3" xfId="0" applyFont="1" applyFill="1" applyBorder="1" applyAlignment="1">
      <alignment horizontal="left" vertical="center"/>
    </xf>
    <xf numFmtId="0" fontId="95" fillId="48" borderId="3" xfId="0" applyFont="1" applyFill="1" applyBorder="1" applyAlignment="1">
      <alignment horizontal="left" vertical="center"/>
    </xf>
    <xf numFmtId="49" fontId="96" fillId="4" borderId="8" xfId="0" applyNumberFormat="1" applyFont="1" applyFill="1" applyBorder="1" applyAlignment="1">
      <alignment horizontal="center" vertical="center" wrapText="1"/>
    </xf>
    <xf numFmtId="49" fontId="96" fillId="0" borderId="0" xfId="0" applyNumberFormat="1" applyFont="1" applyAlignment="1">
      <alignment horizontal="center" vertical="center" wrapText="1"/>
    </xf>
    <xf numFmtId="49" fontId="0" fillId="0" borderId="0" xfId="0" applyNumberFormat="1" applyAlignment="1">
      <alignment horizontal="center" vertical="center" wrapText="1"/>
    </xf>
    <xf numFmtId="49" fontId="97" fillId="4" borderId="6" xfId="0" applyNumberFormat="1" applyFont="1" applyFill="1" applyBorder="1" applyAlignment="1">
      <alignment horizontal="center" vertical="center" wrapText="1"/>
    </xf>
    <xf numFmtId="49" fontId="97" fillId="4" borderId="0" xfId="0" applyNumberFormat="1" applyFont="1" applyFill="1" applyBorder="1" applyAlignment="1">
      <alignment horizontal="center" vertical="center" wrapText="1"/>
    </xf>
    <xf numFmtId="49" fontId="97" fillId="4" borderId="7" xfId="0" applyNumberFormat="1" applyFont="1" applyFill="1" applyBorder="1" applyAlignment="1">
      <alignment horizontal="center" vertical="center" wrapText="1"/>
    </xf>
    <xf numFmtId="0" fontId="55" fillId="4" borderId="8" xfId="0" applyNumberFormat="1" applyFont="1" applyFill="1" applyBorder="1" applyAlignment="1">
      <alignment horizontal="center" vertical="center" wrapText="1"/>
    </xf>
    <xf numFmtId="49" fontId="55" fillId="4" borderId="8" xfId="0" applyNumberFormat="1" applyFont="1" applyFill="1" applyBorder="1" applyAlignment="1">
      <alignment horizontal="center" vertical="center" wrapText="1"/>
    </xf>
    <xf numFmtId="49" fontId="96" fillId="4" borderId="3" xfId="0" applyNumberFormat="1" applyFont="1" applyFill="1" applyBorder="1" applyAlignment="1">
      <alignment horizontal="center" vertical="center" wrapText="1"/>
    </xf>
    <xf numFmtId="49" fontId="97" fillId="4" borderId="0" xfId="0" applyNumberFormat="1" applyFont="1" applyFill="1" applyAlignment="1">
      <alignment horizontal="center" vertical="center" wrapText="1"/>
    </xf>
    <xf numFmtId="49" fontId="97" fillId="4" borderId="19" xfId="0" applyNumberFormat="1" applyFont="1" applyFill="1" applyBorder="1" applyAlignment="1">
      <alignment horizontal="center" vertical="center" wrapText="1"/>
    </xf>
    <xf numFmtId="49" fontId="97" fillId="4" borderId="20" xfId="0" applyNumberFormat="1" applyFont="1" applyFill="1" applyBorder="1" applyAlignment="1">
      <alignment horizontal="center" vertical="center" wrapText="1"/>
    </xf>
    <xf numFmtId="49" fontId="97" fillId="4" borderId="21" xfId="0" applyNumberFormat="1" applyFont="1" applyFill="1" applyBorder="1" applyAlignment="1">
      <alignment horizontal="center" vertical="center" wrapText="1"/>
    </xf>
    <xf numFmtId="49" fontId="96" fillId="49" borderId="17" xfId="0" applyNumberFormat="1" applyFont="1" applyFill="1" applyBorder="1" applyAlignment="1">
      <alignment horizontal="center" vertical="center" wrapText="1"/>
    </xf>
    <xf numFmtId="49" fontId="96" fillId="49" borderId="41" xfId="0" applyNumberFormat="1" applyFont="1" applyFill="1" applyBorder="1" applyAlignment="1">
      <alignment horizontal="center" vertical="center" wrapText="1"/>
    </xf>
    <xf numFmtId="49" fontId="96" fillId="49" borderId="25" xfId="0" applyNumberFormat="1" applyFont="1" applyFill="1" applyBorder="1" applyAlignment="1">
      <alignment horizontal="center" vertical="center" wrapText="1"/>
    </xf>
    <xf numFmtId="49" fontId="55" fillId="18" borderId="8" xfId="0" applyNumberFormat="1" applyFont="1" applyFill="1" applyBorder="1" applyAlignment="1">
      <alignment horizontal="center" vertical="center" wrapText="1"/>
    </xf>
    <xf numFmtId="49" fontId="14" fillId="43" borderId="12" xfId="0" applyNumberFormat="1" applyFont="1" applyFill="1" applyBorder="1" applyAlignment="1">
      <alignment horizontal="center" vertical="center" wrapText="1"/>
    </xf>
    <xf numFmtId="49" fontId="98" fillId="43" borderId="12" xfId="0" applyNumberFormat="1" applyFont="1" applyFill="1" applyBorder="1" applyAlignment="1">
      <alignment horizontal="center" vertical="center" wrapText="1"/>
    </xf>
    <xf numFmtId="49" fontId="13" fillId="43" borderId="12" xfId="0" applyNumberFormat="1" applyFont="1" applyFill="1" applyBorder="1" applyAlignment="1">
      <alignment horizontal="center" vertical="center" wrapText="1"/>
    </xf>
    <xf numFmtId="49" fontId="14" fillId="50" borderId="3" xfId="0" applyNumberFormat="1" applyFont="1" applyFill="1" applyBorder="1" applyAlignment="1">
      <alignment horizontal="center" vertical="center" wrapText="1"/>
    </xf>
    <xf numFmtId="49" fontId="13" fillId="50" borderId="3" xfId="0" applyNumberFormat="1" applyFont="1" applyFill="1" applyBorder="1" applyAlignment="1">
      <alignment horizontal="center" vertical="center" wrapText="1"/>
    </xf>
    <xf numFmtId="49" fontId="71" fillId="40" borderId="12" xfId="0" applyNumberFormat="1" applyFont="1" applyFill="1" applyBorder="1" applyAlignment="1">
      <alignment horizontal="center" vertical="center" wrapText="1"/>
    </xf>
    <xf numFmtId="49" fontId="99" fillId="40" borderId="12" xfId="0" applyNumberFormat="1" applyFont="1" applyFill="1" applyBorder="1" applyAlignment="1">
      <alignment horizontal="center" vertical="center" wrapText="1"/>
    </xf>
    <xf numFmtId="49" fontId="72" fillId="40" borderId="12" xfId="0" applyNumberFormat="1" applyFont="1" applyFill="1" applyBorder="1" applyAlignment="1">
      <alignment horizontal="center" vertical="center" wrapText="1"/>
    </xf>
    <xf numFmtId="49" fontId="99" fillId="40" borderId="14" xfId="0" applyNumberFormat="1" applyFont="1" applyFill="1" applyBorder="1" applyAlignment="1">
      <alignment horizontal="center" vertical="center" wrapText="1"/>
    </xf>
    <xf numFmtId="49" fontId="71" fillId="40" borderId="14" xfId="0" applyNumberFormat="1" applyFont="1" applyFill="1" applyBorder="1" applyAlignment="1">
      <alignment horizontal="center" vertical="center" wrapText="1"/>
    </xf>
    <xf numFmtId="49" fontId="72" fillId="40" borderId="14" xfId="0" applyNumberFormat="1" applyFont="1" applyFill="1" applyBorder="1" applyAlignment="1">
      <alignment horizontal="center" vertical="center" wrapText="1"/>
    </xf>
    <xf numFmtId="49" fontId="13" fillId="40" borderId="14" xfId="0" applyNumberFormat="1" applyFont="1" applyFill="1" applyBorder="1" applyAlignment="1">
      <alignment horizontal="center" vertical="center" wrapText="1"/>
    </xf>
    <xf numFmtId="49" fontId="13" fillId="40" borderId="3" xfId="0" applyNumberFormat="1" applyFont="1" applyFill="1" applyBorder="1" applyAlignment="1">
      <alignment horizontal="center" vertical="center" wrapText="1"/>
    </xf>
    <xf numFmtId="49" fontId="99" fillId="40" borderId="3" xfId="0" applyNumberFormat="1" applyFont="1" applyFill="1" applyBorder="1" applyAlignment="1">
      <alignment horizontal="center" vertical="center" wrapText="1"/>
    </xf>
    <xf numFmtId="49" fontId="100" fillId="40" borderId="3" xfId="0" applyNumberFormat="1" applyFont="1" applyFill="1" applyBorder="1" applyAlignment="1">
      <alignment horizontal="center" vertical="center" wrapText="1"/>
    </xf>
    <xf numFmtId="49" fontId="99" fillId="40" borderId="18" xfId="0" applyNumberFormat="1" applyFont="1" applyFill="1" applyBorder="1" applyAlignment="1">
      <alignment horizontal="center" vertical="center" wrapText="1"/>
    </xf>
    <xf numFmtId="49" fontId="71" fillId="40" borderId="3" xfId="0" applyNumberFormat="1" applyFont="1" applyFill="1" applyBorder="1" applyAlignment="1">
      <alignment horizontal="center" vertical="center" wrapText="1"/>
    </xf>
    <xf numFmtId="49" fontId="72" fillId="40" borderId="3" xfId="0" applyNumberFormat="1" applyFont="1" applyFill="1" applyBorder="1" applyAlignment="1">
      <alignment horizontal="center" vertical="center" wrapText="1"/>
    </xf>
    <xf numFmtId="49" fontId="0" fillId="40" borderId="3" xfId="0" applyNumberFormat="1" applyFill="1" applyBorder="1" applyAlignment="1">
      <alignment horizontal="center" vertical="center" wrapText="1"/>
    </xf>
    <xf numFmtId="49" fontId="13" fillId="40" borderId="18" xfId="0" applyNumberFormat="1" applyFont="1" applyFill="1" applyBorder="1" applyAlignment="1">
      <alignment horizontal="center" vertical="center" wrapText="1"/>
    </xf>
    <xf numFmtId="49" fontId="100" fillId="40" borderId="18" xfId="0" applyNumberFormat="1" applyFont="1" applyFill="1" applyBorder="1" applyAlignment="1">
      <alignment horizontal="center" vertical="center" wrapText="1"/>
    </xf>
    <xf numFmtId="49" fontId="71" fillId="40" borderId="18" xfId="0" applyNumberFormat="1" applyFont="1" applyFill="1" applyBorder="1" applyAlignment="1">
      <alignment horizontal="center" vertical="center" wrapText="1"/>
    </xf>
    <xf numFmtId="49" fontId="72" fillId="40" borderId="18" xfId="0" applyNumberFormat="1" applyFont="1" applyFill="1" applyBorder="1" applyAlignment="1">
      <alignment horizontal="center" vertical="center" wrapText="1"/>
    </xf>
    <xf numFmtId="49" fontId="13" fillId="40" borderId="12" xfId="0" applyNumberFormat="1" applyFont="1" applyFill="1" applyBorder="1" applyAlignment="1">
      <alignment horizontal="center" vertical="center" wrapText="1"/>
    </xf>
    <xf numFmtId="49" fontId="100" fillId="40" borderId="12" xfId="0" applyNumberFormat="1" applyFont="1" applyFill="1" applyBorder="1" applyAlignment="1">
      <alignment horizontal="center" vertical="center" wrapText="1"/>
    </xf>
    <xf numFmtId="49" fontId="0" fillId="40" borderId="3" xfId="0" applyNumberFormat="1" applyFill="1" applyBorder="1" applyAlignment="1">
      <alignment horizontal="center"/>
    </xf>
    <xf numFmtId="49" fontId="0" fillId="40" borderId="19" xfId="0" applyNumberFormat="1" applyFill="1" applyBorder="1" applyAlignment="1">
      <alignment horizontal="center"/>
    </xf>
    <xf numFmtId="49" fontId="0" fillId="40" borderId="20" xfId="0" applyNumberFormat="1" applyFill="1" applyBorder="1" applyAlignment="1">
      <alignment horizontal="center"/>
    </xf>
    <xf numFmtId="49" fontId="0" fillId="40" borderId="21" xfId="0" applyNumberFormat="1" applyFill="1" applyBorder="1" applyAlignment="1">
      <alignment horizontal="center"/>
    </xf>
    <xf numFmtId="49" fontId="21" fillId="40" borderId="19" xfId="0" applyNumberFormat="1" applyFont="1" applyFill="1" applyBorder="1"/>
    <xf numFmtId="49" fontId="21" fillId="40" borderId="20" xfId="0" applyNumberFormat="1" applyFont="1" applyFill="1" applyBorder="1"/>
    <xf numFmtId="49" fontId="21" fillId="40" borderId="21" xfId="0" applyNumberFormat="1" applyFont="1" applyFill="1" applyBorder="1"/>
    <xf numFmtId="49" fontId="64" fillId="15" borderId="11" xfId="0" applyNumberFormat="1" applyFont="1" applyFill="1" applyBorder="1" applyAlignment="1">
      <alignment horizontal="center" vertical="center" wrapText="1"/>
    </xf>
    <xf numFmtId="49" fontId="101" fillId="15" borderId="10" xfId="0" applyNumberFormat="1" applyFont="1" applyFill="1" applyBorder="1" applyAlignment="1">
      <alignment horizontal="center" vertical="center" wrapText="1"/>
    </xf>
    <xf numFmtId="49" fontId="101" fillId="15" borderId="9" xfId="0" applyNumberFormat="1" applyFont="1" applyFill="1" applyBorder="1" applyAlignment="1">
      <alignment horizontal="center" vertical="center" wrapText="1"/>
    </xf>
    <xf numFmtId="49" fontId="98" fillId="0" borderId="0" xfId="0" applyNumberFormat="1" applyFont="1" applyAlignment="1">
      <alignment horizontal="center" vertical="center" wrapText="1"/>
    </xf>
    <xf numFmtId="49" fontId="70" fillId="15" borderId="10" xfId="0" applyNumberFormat="1" applyFont="1" applyFill="1" applyBorder="1" applyAlignment="1">
      <alignment horizontal="center" vertical="center" wrapText="1"/>
    </xf>
    <xf numFmtId="49" fontId="70" fillId="15" borderId="9" xfId="0" applyNumberFormat="1" applyFont="1" applyFill="1" applyBorder="1" applyAlignment="1">
      <alignment horizontal="center" vertical="center" wrapText="1"/>
    </xf>
    <xf numFmtId="49" fontId="64" fillId="15" borderId="19" xfId="0" applyNumberFormat="1" applyFont="1" applyFill="1" applyBorder="1" applyAlignment="1">
      <alignment horizontal="center" vertical="center" wrapText="1"/>
    </xf>
    <xf numFmtId="49" fontId="70" fillId="15" borderId="20" xfId="0" applyNumberFormat="1" applyFont="1" applyFill="1" applyBorder="1" applyAlignment="1">
      <alignment horizontal="center" vertical="center" wrapText="1"/>
    </xf>
    <xf numFmtId="49" fontId="70" fillId="15" borderId="21" xfId="0" applyNumberFormat="1" applyFont="1" applyFill="1" applyBorder="1" applyAlignment="1">
      <alignment horizontal="center" vertical="center" wrapText="1"/>
    </xf>
    <xf numFmtId="49" fontId="64" fillId="15" borderId="3" xfId="0" applyNumberFormat="1" applyFont="1" applyFill="1" applyBorder="1" applyAlignment="1">
      <alignment horizontal="center" vertical="center" wrapText="1"/>
    </xf>
    <xf numFmtId="49" fontId="96" fillId="49" borderId="13" xfId="0" applyNumberFormat="1" applyFont="1" applyFill="1" applyBorder="1" applyAlignment="1">
      <alignment horizontal="center" vertical="center" wrapText="1"/>
    </xf>
    <xf numFmtId="49" fontId="96" fillId="49" borderId="23" xfId="0" applyNumberFormat="1" applyFont="1" applyFill="1" applyBorder="1" applyAlignment="1">
      <alignment horizontal="center" vertical="center" wrapText="1"/>
    </xf>
    <xf numFmtId="49" fontId="96" fillId="49" borderId="22" xfId="0" applyNumberFormat="1" applyFont="1" applyFill="1" applyBorder="1" applyAlignment="1">
      <alignment horizontal="center" vertical="center" wrapText="1"/>
    </xf>
    <xf numFmtId="49" fontId="72" fillId="0" borderId="0" xfId="0" applyNumberFormat="1" applyFont="1" applyAlignment="1">
      <alignment horizontal="center" vertical="center" wrapText="1"/>
    </xf>
    <xf numFmtId="49" fontId="71" fillId="43" borderId="12" xfId="0" applyNumberFormat="1" applyFont="1" applyFill="1" applyBorder="1" applyAlignment="1">
      <alignment horizontal="center" vertical="center" wrapText="1"/>
    </xf>
    <xf numFmtId="49" fontId="102" fillId="40" borderId="12" xfId="0" applyNumberFormat="1" applyFont="1" applyFill="1" applyBorder="1" applyAlignment="1">
      <alignment horizontal="center" vertical="center" wrapText="1"/>
    </xf>
    <xf numFmtId="0" fontId="72" fillId="0" borderId="0" xfId="0" applyNumberFormat="1" applyFont="1" applyAlignment="1">
      <alignment horizontal="center" vertical="center" wrapText="1"/>
    </xf>
    <xf numFmtId="0" fontId="0" fillId="0" borderId="0" xfId="0" applyNumberFormat="1" applyAlignment="1">
      <alignment horizontal="center" vertical="center" wrapText="1"/>
    </xf>
    <xf numFmtId="49" fontId="103" fillId="40" borderId="3" xfId="0" applyNumberFormat="1" applyFont="1" applyFill="1" applyBorder="1" applyAlignment="1">
      <alignment horizontal="center" vertical="center" wrapText="1"/>
    </xf>
    <xf numFmtId="49" fontId="103" fillId="40" borderId="12" xfId="0" applyNumberFormat="1" applyFont="1" applyFill="1" applyBorder="1" applyAlignment="1">
      <alignment horizontal="center" vertical="center" wrapText="1"/>
    </xf>
    <xf numFmtId="49" fontId="62" fillId="4" borderId="3" xfId="0" applyNumberFormat="1" applyFont="1" applyFill="1" applyBorder="1" applyAlignment="1">
      <alignment horizontal="center" vertical="center" wrapText="1"/>
    </xf>
    <xf numFmtId="49" fontId="72" fillId="40" borderId="22" xfId="0" applyNumberFormat="1" applyFont="1" applyFill="1" applyBorder="1" applyAlignment="1">
      <alignment horizontal="center" vertical="center" wrapText="1"/>
    </xf>
    <xf numFmtId="49" fontId="100" fillId="40" borderId="22" xfId="0" applyNumberFormat="1" applyFont="1" applyFill="1" applyBorder="1" applyAlignment="1">
      <alignment horizontal="center" vertical="center" wrapText="1"/>
    </xf>
    <xf numFmtId="49" fontId="21" fillId="17" borderId="3" xfId="0" applyNumberFormat="1" applyFont="1" applyFill="1" applyBorder="1" applyAlignment="1">
      <alignment horizontal="center" vertical="center" wrapText="1"/>
    </xf>
    <xf numFmtId="49" fontId="61" fillId="4" borderId="3" xfId="0" applyNumberFormat="1" applyFont="1" applyFill="1" applyBorder="1" applyAlignment="1">
      <alignment horizontal="center" vertical="center" wrapText="1"/>
    </xf>
    <xf numFmtId="49" fontId="21" fillId="0" borderId="0" xfId="0" applyNumberFormat="1" applyFont="1" applyAlignment="1">
      <alignment horizontal="center" vertical="center" wrapText="1"/>
    </xf>
    <xf numFmtId="49" fontId="61" fillId="4" borderId="1" xfId="0" applyNumberFormat="1" applyFont="1" applyFill="1" applyBorder="1" applyAlignment="1">
      <alignment horizontal="center" vertical="center" wrapText="1"/>
    </xf>
    <xf numFmtId="49" fontId="61" fillId="4" borderId="2" xfId="0" applyNumberFormat="1" applyFont="1" applyFill="1" applyBorder="1" applyAlignment="1">
      <alignment horizontal="center" vertical="center" wrapText="1"/>
    </xf>
    <xf numFmtId="49" fontId="61" fillId="4" borderId="4" xfId="0" applyNumberFormat="1" applyFont="1" applyFill="1" applyBorder="1" applyAlignment="1">
      <alignment horizontal="center" vertical="center" wrapText="1"/>
    </xf>
    <xf numFmtId="49" fontId="61" fillId="4" borderId="19" xfId="0" applyNumberFormat="1" applyFont="1" applyFill="1" applyBorder="1" applyAlignment="1">
      <alignment horizontal="center" vertical="center" wrapText="1"/>
    </xf>
    <xf numFmtId="49" fontId="61" fillId="4" borderId="20" xfId="0" applyNumberFormat="1" applyFont="1" applyFill="1" applyBorder="1" applyAlignment="1">
      <alignment horizontal="center" vertical="center" wrapText="1"/>
    </xf>
    <xf numFmtId="49" fontId="61" fillId="4" borderId="21" xfId="0" applyNumberFormat="1" applyFont="1" applyFill="1" applyBorder="1" applyAlignment="1">
      <alignment horizontal="center" vertical="center" wrapText="1"/>
    </xf>
    <xf numFmtId="0" fontId="3" fillId="0" borderId="3" xfId="0" applyFont="1" applyBorder="1" applyAlignment="1">
      <alignment horizontal="center" vertical="center"/>
    </xf>
    <xf numFmtId="49" fontId="56" fillId="43" borderId="3" xfId="0" applyNumberFormat="1" applyFont="1" applyFill="1" applyBorder="1" applyAlignment="1">
      <alignment horizontal="center" vertical="center" wrapText="1"/>
    </xf>
    <xf numFmtId="0" fontId="0" fillId="0" borderId="1" xfId="0" applyNumberFormat="1" applyBorder="1" applyAlignment="1">
      <alignment horizontal="center" vertical="center" wrapText="1"/>
    </xf>
    <xf numFmtId="0" fontId="39" fillId="0" borderId="2" xfId="0" applyFont="1" applyBorder="1" applyAlignment="1">
      <alignment horizontal="left" vertical="center"/>
    </xf>
    <xf numFmtId="0" fontId="39" fillId="0" borderId="0" xfId="0" applyFont="1" applyBorder="1" applyAlignment="1">
      <alignment horizontal="left" vertical="center"/>
    </xf>
    <xf numFmtId="0" fontId="39" fillId="0" borderId="4" xfId="0" applyFont="1" applyBorder="1" applyAlignment="1">
      <alignment horizontal="left" vertical="center"/>
    </xf>
    <xf numFmtId="49" fontId="55" fillId="0" borderId="11" xfId="0" applyNumberFormat="1" applyFont="1" applyBorder="1" applyAlignment="1">
      <alignment horizontal="center" vertical="center" wrapText="1"/>
    </xf>
    <xf numFmtId="49" fontId="55" fillId="0" borderId="10" xfId="0" applyNumberFormat="1" applyFont="1" applyBorder="1" applyAlignment="1">
      <alignment horizontal="center" vertical="center" wrapText="1"/>
    </xf>
    <xf numFmtId="49" fontId="55" fillId="0" borderId="9" xfId="0" applyNumberFormat="1" applyFont="1" applyBorder="1" applyAlignment="1">
      <alignment horizontal="center" vertical="center" wrapText="1"/>
    </xf>
    <xf numFmtId="49" fontId="41" fillId="43" borderId="8" xfId="0" applyNumberFormat="1" applyFont="1" applyFill="1" applyBorder="1" applyAlignment="1">
      <alignment horizontal="center" vertical="center" wrapText="1"/>
    </xf>
    <xf numFmtId="49" fontId="41" fillId="43" borderId="0" xfId="0" applyNumberFormat="1" applyFont="1" applyFill="1" applyBorder="1" applyAlignment="1">
      <alignment horizontal="center" vertical="center" wrapText="1"/>
    </xf>
    <xf numFmtId="49" fontId="41" fillId="43" borderId="40" xfId="0" applyNumberFormat="1" applyFont="1" applyFill="1" applyBorder="1" applyAlignment="1">
      <alignment horizontal="center" vertical="center" wrapText="1"/>
    </xf>
    <xf numFmtId="49" fontId="39" fillId="0" borderId="3" xfId="0" applyNumberFormat="1" applyFont="1" applyBorder="1" applyAlignment="1">
      <alignment horizontal="left" vertical="center"/>
    </xf>
    <xf numFmtId="49" fontId="104" fillId="0" borderId="3" xfId="0" applyNumberFormat="1" applyFont="1" applyBorder="1" applyAlignment="1">
      <alignment horizontal="left" vertical="center"/>
    </xf>
    <xf numFmtId="49" fontId="105" fillId="17" borderId="3" xfId="0" applyNumberFormat="1" applyFont="1" applyFill="1" applyBorder="1" applyAlignment="1">
      <alignment horizontal="center" vertical="center" wrapText="1"/>
    </xf>
    <xf numFmtId="49" fontId="41" fillId="43" borderId="41" xfId="0" applyNumberFormat="1" applyFont="1" applyFill="1" applyBorder="1" applyAlignment="1">
      <alignment horizontal="center" vertical="center" wrapText="1"/>
    </xf>
    <xf numFmtId="49" fontId="41" fillId="43" borderId="25" xfId="0" applyNumberFormat="1" applyFont="1" applyFill="1" applyBorder="1" applyAlignment="1">
      <alignment horizontal="center" vertical="center" wrapText="1"/>
    </xf>
    <xf numFmtId="49" fontId="41" fillId="43" borderId="18" xfId="0" applyNumberFormat="1" applyFont="1" applyFill="1" applyBorder="1" applyAlignment="1">
      <alignment horizontal="center" vertical="center" wrapText="1"/>
    </xf>
    <xf numFmtId="49" fontId="41" fillId="43" borderId="16" xfId="0" applyNumberFormat="1" applyFont="1" applyFill="1" applyBorder="1" applyAlignment="1">
      <alignment horizontal="center" vertical="center" wrapText="1"/>
    </xf>
    <xf numFmtId="49" fontId="67" fillId="43" borderId="38" xfId="0" applyNumberFormat="1" applyFont="1" applyFill="1" applyBorder="1" applyAlignment="1">
      <alignment horizontal="center" vertical="center" wrapText="1"/>
    </xf>
    <xf numFmtId="49" fontId="67" fillId="43" borderId="34" xfId="0" applyNumberFormat="1" applyFont="1" applyFill="1" applyBorder="1" applyAlignment="1">
      <alignment horizontal="center" vertical="center" wrapText="1"/>
    </xf>
    <xf numFmtId="0" fontId="39" fillId="0" borderId="11" xfId="0" applyNumberFormat="1" applyFont="1" applyBorder="1" applyAlignment="1">
      <alignment horizontal="center" vertical="center"/>
    </xf>
    <xf numFmtId="49" fontId="39" fillId="0" borderId="10" xfId="0" applyNumberFormat="1" applyFont="1" applyBorder="1" applyAlignment="1">
      <alignment horizontal="left" vertical="center"/>
    </xf>
    <xf numFmtId="49" fontId="39" fillId="0" borderId="9" xfId="0" applyNumberFormat="1" applyFont="1" applyBorder="1" applyAlignment="1">
      <alignment horizontal="left" vertical="center"/>
    </xf>
    <xf numFmtId="49" fontId="55" fillId="17" borderId="42" xfId="0" applyNumberFormat="1" applyFont="1" applyFill="1" applyBorder="1" applyAlignment="1">
      <alignment horizontal="center" vertical="center" wrapText="1"/>
    </xf>
    <xf numFmtId="49" fontId="55" fillId="17" borderId="23" xfId="0" applyNumberFormat="1" applyFont="1" applyFill="1" applyBorder="1" applyAlignment="1">
      <alignment horizontal="center" vertical="center" wrapText="1"/>
    </xf>
    <xf numFmtId="49" fontId="55" fillId="17" borderId="22" xfId="0" applyNumberFormat="1" applyFont="1" applyFill="1" applyBorder="1" applyAlignment="1">
      <alignment horizontal="center" vertical="center" wrapText="1"/>
    </xf>
    <xf numFmtId="49" fontId="104" fillId="0" borderId="18" xfId="0" applyNumberFormat="1" applyFont="1" applyBorder="1" applyAlignment="1">
      <alignment horizontal="left" vertical="center"/>
    </xf>
    <xf numFmtId="49" fontId="41" fillId="17" borderId="42" xfId="0" applyNumberFormat="1" applyFont="1" applyFill="1" applyBorder="1" applyAlignment="1">
      <alignment horizontal="center" vertical="center" wrapText="1"/>
    </xf>
    <xf numFmtId="49" fontId="41" fillId="17" borderId="23" xfId="0" applyNumberFormat="1" applyFont="1" applyFill="1" applyBorder="1" applyAlignment="1">
      <alignment horizontal="center" vertical="center" wrapText="1"/>
    </xf>
    <xf numFmtId="49" fontId="41" fillId="17" borderId="22" xfId="0" applyNumberFormat="1" applyFont="1" applyFill="1" applyBorder="1" applyAlignment="1">
      <alignment horizontal="center" vertical="center" wrapText="1"/>
    </xf>
    <xf numFmtId="49" fontId="23" fillId="15" borderId="0" xfId="0" applyNumberFormat="1" applyFont="1" applyFill="1" applyBorder="1" applyAlignment="1">
      <alignment horizontal="center" vertical="center" wrapText="1"/>
    </xf>
    <xf numFmtId="49" fontId="55" fillId="51" borderId="42" xfId="0" applyNumberFormat="1" applyFont="1" applyFill="1" applyBorder="1" applyAlignment="1">
      <alignment horizontal="center" vertical="center" wrapText="1"/>
    </xf>
    <xf numFmtId="49" fontId="55" fillId="51" borderId="23" xfId="0" applyNumberFormat="1" applyFont="1" applyFill="1" applyBorder="1" applyAlignment="1">
      <alignment horizontal="center" vertical="center" wrapText="1"/>
    </xf>
    <xf numFmtId="49" fontId="55" fillId="51" borderId="22" xfId="0" applyNumberFormat="1" applyFont="1" applyFill="1" applyBorder="1" applyAlignment="1">
      <alignment horizontal="center" vertical="center" wrapText="1"/>
    </xf>
    <xf numFmtId="49" fontId="56" fillId="51" borderId="42" xfId="0" applyNumberFormat="1" applyFont="1" applyFill="1" applyBorder="1" applyAlignment="1">
      <alignment horizontal="center" vertical="center" wrapText="1"/>
    </xf>
    <xf numFmtId="49" fontId="56" fillId="51" borderId="23" xfId="0" applyNumberFormat="1" applyFont="1" applyFill="1" applyBorder="1" applyAlignment="1">
      <alignment horizontal="center" vertical="center" wrapText="1"/>
    </xf>
    <xf numFmtId="49" fontId="56" fillId="51" borderId="22" xfId="0" applyNumberFormat="1" applyFont="1" applyFill="1" applyBorder="1" applyAlignment="1">
      <alignment horizontal="center" vertical="center" wrapText="1"/>
    </xf>
    <xf numFmtId="49" fontId="106" fillId="15" borderId="0" xfId="0" applyNumberFormat="1" applyFont="1" applyFill="1" applyBorder="1" applyAlignment="1">
      <alignment horizontal="center" vertical="center" wrapText="1"/>
    </xf>
    <xf numFmtId="49" fontId="24" fillId="15" borderId="0" xfId="0" applyNumberFormat="1" applyFont="1" applyFill="1" applyBorder="1" applyAlignment="1">
      <alignment horizontal="center" vertical="center" wrapText="1"/>
    </xf>
    <xf numFmtId="49" fontId="55" fillId="0" borderId="3" xfId="0" applyNumberFormat="1" applyFont="1" applyBorder="1" applyAlignment="1">
      <alignment horizontal="center" vertical="center" wrapText="1"/>
    </xf>
    <xf numFmtId="49" fontId="56" fillId="51" borderId="43" xfId="0" applyNumberFormat="1" applyFont="1" applyFill="1" applyBorder="1" applyAlignment="1">
      <alignment horizontal="center" vertical="center" wrapText="1"/>
    </xf>
    <xf numFmtId="49" fontId="56" fillId="51" borderId="38" xfId="0" applyNumberFormat="1" applyFont="1" applyFill="1" applyBorder="1" applyAlignment="1">
      <alignment horizontal="center" vertical="center" wrapText="1"/>
    </xf>
    <xf numFmtId="49" fontId="56" fillId="51" borderId="34" xfId="0" applyNumberFormat="1" applyFont="1" applyFill="1" applyBorder="1" applyAlignment="1">
      <alignment horizontal="center" vertical="center" wrapText="1"/>
    </xf>
    <xf numFmtId="49" fontId="56" fillId="51" borderId="3" xfId="0" applyNumberFormat="1" applyFont="1" applyFill="1" applyBorder="1" applyAlignment="1">
      <alignment horizontal="center" vertical="center" wrapText="1"/>
    </xf>
    <xf numFmtId="49" fontId="107" fillId="15" borderId="0" xfId="0" applyNumberFormat="1" applyFont="1" applyFill="1" applyBorder="1" applyAlignment="1">
      <alignment horizontal="center" vertical="center" wrapText="1"/>
    </xf>
    <xf numFmtId="49" fontId="55" fillId="17" borderId="3" xfId="0" applyNumberFormat="1" applyFont="1" applyFill="1" applyBorder="1" applyAlignment="1">
      <alignment horizontal="center" vertical="center" wrapText="1"/>
    </xf>
    <xf numFmtId="49" fontId="108" fillId="17" borderId="3" xfId="0" applyNumberFormat="1" applyFont="1" applyFill="1" applyBorder="1" applyAlignment="1">
      <alignment horizontal="center" vertical="center" wrapText="1"/>
    </xf>
    <xf numFmtId="49" fontId="24" fillId="15" borderId="0" xfId="0" applyNumberFormat="1" applyFont="1" applyFill="1" applyAlignment="1">
      <alignment horizontal="center" vertical="center" wrapText="1"/>
    </xf>
    <xf numFmtId="49" fontId="109" fillId="15" borderId="0" xfId="0" applyNumberFormat="1" applyFont="1" applyFill="1" applyAlignment="1">
      <alignment horizontal="center" vertical="center" wrapText="1"/>
    </xf>
    <xf numFmtId="49" fontId="110" fillId="15" borderId="0" xfId="0" applyNumberFormat="1" applyFont="1" applyFill="1" applyAlignment="1">
      <alignment horizontal="center" vertical="center" wrapText="1"/>
    </xf>
    <xf numFmtId="49" fontId="72" fillId="40" borderId="3"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customXml" Target="../customXml/item2.xml"/><Relationship Id="rId12" Type="http://schemas.openxmlformats.org/officeDocument/2006/relationships/customXml" Target="../customXml/item1.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11</xdr:col>
      <xdr:colOff>97790</xdr:colOff>
      <xdr:row>22</xdr:row>
      <xdr:rowOff>114300</xdr:rowOff>
    </xdr:to>
    <xdr:pic>
      <xdr:nvPicPr>
        <xdr:cNvPr id="21" name="ID_C2CADAF95C284E5A917C647C21777D2E" descr="使用工具生成图片 (7)"/>
        <xdr:cNvPicPr>
          <a:picLocks noChangeAspect="1"/>
        </xdr:cNvPicPr>
      </xdr:nvPicPr>
      <xdr:blipFill>
        <a:blip r:embed="rId1"/>
        <a:srcRect l="22637" t="6397" r="9681" b="17508"/>
        <a:stretch>
          <a:fillRect/>
        </a:stretch>
      </xdr:blipFill>
      <xdr:spPr>
        <a:xfrm>
          <a:off x="58420" y="38414325"/>
          <a:ext cx="6803390" cy="4305300"/>
        </a:xfrm>
        <a:prstGeom prst="rect">
          <a:avLst/>
        </a:prstGeom>
      </xdr:spPr>
    </xdr:pic>
    <xdr:clientData/>
  </xdr:twoCellAnchor>
  <xdr:twoCellAnchor editAs="oneCell">
    <xdr:from>
      <xdr:col>0</xdr:col>
      <xdr:colOff>0</xdr:colOff>
      <xdr:row>0</xdr:row>
      <xdr:rowOff>0</xdr:rowOff>
    </xdr:from>
    <xdr:to>
      <xdr:col>10</xdr:col>
      <xdr:colOff>24130</xdr:colOff>
      <xdr:row>19</xdr:row>
      <xdr:rowOff>95250</xdr:rowOff>
    </xdr:to>
    <xdr:pic>
      <xdr:nvPicPr>
        <xdr:cNvPr id="2" name="ID_905036B919204912AC2E77D0BFCB8529" descr="抠图操作 (1)"/>
        <xdr:cNvPicPr>
          <a:picLocks noChangeAspect="1"/>
        </xdr:cNvPicPr>
      </xdr:nvPicPr>
      <xdr:blipFill>
        <a:blip r:embed="rId2"/>
        <a:srcRect l="27109" t="15681" r="11830" b="18598"/>
        <a:stretch>
          <a:fillRect/>
        </a:stretch>
      </xdr:blipFill>
      <xdr:spPr>
        <a:xfrm>
          <a:off x="7598410" y="102235"/>
          <a:ext cx="6120130" cy="3714750"/>
        </a:xfrm>
        <a:prstGeom prst="rect">
          <a:avLst/>
        </a:prstGeom>
      </xdr:spPr>
    </xdr:pic>
    <xdr:clientData/>
  </xdr:twoCellAnchor>
  <xdr:twoCellAnchor editAs="oneCell">
    <xdr:from>
      <xdr:col>0</xdr:col>
      <xdr:colOff>0</xdr:colOff>
      <xdr:row>0</xdr:row>
      <xdr:rowOff>0</xdr:rowOff>
    </xdr:from>
    <xdr:to>
      <xdr:col>9</xdr:col>
      <xdr:colOff>487045</xdr:colOff>
      <xdr:row>16</xdr:row>
      <xdr:rowOff>85725</xdr:rowOff>
    </xdr:to>
    <xdr:pic>
      <xdr:nvPicPr>
        <xdr:cNvPr id="7" name="ID_94116E2CF0374974B38D2D2E2C146B72" descr="生成主体图片"/>
        <xdr:cNvPicPr>
          <a:picLocks noChangeAspect="1"/>
        </xdr:cNvPicPr>
      </xdr:nvPicPr>
      <xdr:blipFill>
        <a:blip r:embed="rId3"/>
        <a:srcRect l="27190" t="24216" r="13462" b="19729"/>
        <a:stretch>
          <a:fillRect/>
        </a:stretch>
      </xdr:blipFill>
      <xdr:spPr>
        <a:xfrm>
          <a:off x="635" y="1457325"/>
          <a:ext cx="5973445" cy="3133725"/>
        </a:xfrm>
        <a:prstGeom prst="rect">
          <a:avLst/>
        </a:prstGeom>
      </xdr:spPr>
    </xdr:pic>
    <xdr:clientData/>
  </xdr:twoCellAnchor>
  <xdr:twoCellAnchor editAs="oneCell">
    <xdr:from>
      <xdr:col>0</xdr:col>
      <xdr:colOff>0</xdr:colOff>
      <xdr:row>0</xdr:row>
      <xdr:rowOff>0</xdr:rowOff>
    </xdr:from>
    <xdr:to>
      <xdr:col>11</xdr:col>
      <xdr:colOff>277495</xdr:colOff>
      <xdr:row>16</xdr:row>
      <xdr:rowOff>180975</xdr:rowOff>
    </xdr:to>
    <xdr:pic>
      <xdr:nvPicPr>
        <xdr:cNvPr id="8" name="ID_7C1CF1D005A043998AD9EAE738F36350" descr="使用工具生成图片 (2)"/>
        <xdr:cNvPicPr>
          <a:picLocks noChangeAspect="1"/>
        </xdr:cNvPicPr>
      </xdr:nvPicPr>
      <xdr:blipFill>
        <a:blip r:embed="rId4"/>
        <a:srcRect l="22678" t="17120" r="7806" b="24957"/>
        <a:stretch>
          <a:fillRect/>
        </a:stretch>
      </xdr:blipFill>
      <xdr:spPr>
        <a:xfrm>
          <a:off x="635" y="2924175"/>
          <a:ext cx="6983095" cy="3228975"/>
        </a:xfrm>
        <a:prstGeom prst="rect">
          <a:avLst/>
        </a:prstGeom>
      </xdr:spPr>
    </xdr:pic>
    <xdr:clientData/>
  </xdr:twoCellAnchor>
  <xdr:twoCellAnchor editAs="oneCell">
    <xdr:from>
      <xdr:col>0</xdr:col>
      <xdr:colOff>0</xdr:colOff>
      <xdr:row>0</xdr:row>
      <xdr:rowOff>0</xdr:rowOff>
    </xdr:from>
    <xdr:to>
      <xdr:col>9</xdr:col>
      <xdr:colOff>488315</xdr:colOff>
      <xdr:row>18</xdr:row>
      <xdr:rowOff>171450</xdr:rowOff>
    </xdr:to>
    <xdr:pic>
      <xdr:nvPicPr>
        <xdr:cNvPr id="4" name="ID_F57DCB0DEE9E44C3B217D9E7E1F60477" descr="生成主体图片 (1)"/>
        <xdr:cNvPicPr>
          <a:picLocks noChangeAspect="1"/>
        </xdr:cNvPicPr>
      </xdr:nvPicPr>
      <xdr:blipFill>
        <a:blip r:embed="rId5"/>
        <a:srcRect l="27462" t="15488" r="13163" b="20875"/>
        <a:stretch>
          <a:fillRect/>
        </a:stretch>
      </xdr:blipFill>
      <xdr:spPr>
        <a:xfrm>
          <a:off x="10795" y="7439025"/>
          <a:ext cx="5974715" cy="3600450"/>
        </a:xfrm>
        <a:prstGeom prst="rect">
          <a:avLst/>
        </a:prstGeom>
      </xdr:spPr>
    </xdr:pic>
    <xdr:clientData/>
  </xdr:twoCellAnchor>
  <xdr:twoCellAnchor editAs="oneCell">
    <xdr:from>
      <xdr:col>0</xdr:col>
      <xdr:colOff>0</xdr:colOff>
      <xdr:row>0</xdr:row>
      <xdr:rowOff>0</xdr:rowOff>
    </xdr:from>
    <xdr:to>
      <xdr:col>7</xdr:col>
      <xdr:colOff>468630</xdr:colOff>
      <xdr:row>19</xdr:row>
      <xdr:rowOff>66675</xdr:rowOff>
    </xdr:to>
    <xdr:pic>
      <xdr:nvPicPr>
        <xdr:cNvPr id="10" name="ID_D53D0CB664184BB9A9E8D0485CF632C0" descr="使用工具生成图片 (1)"/>
        <xdr:cNvPicPr>
          <a:picLocks noChangeAspect="1"/>
        </xdr:cNvPicPr>
      </xdr:nvPicPr>
      <xdr:blipFill>
        <a:blip r:embed="rId6"/>
        <a:srcRect l="28504" t="16835" r="24432" b="18013"/>
        <a:stretch>
          <a:fillRect/>
        </a:stretch>
      </xdr:blipFill>
      <xdr:spPr>
        <a:xfrm>
          <a:off x="635" y="10058400"/>
          <a:ext cx="4735830" cy="3686175"/>
        </a:xfrm>
        <a:prstGeom prst="rect">
          <a:avLst/>
        </a:prstGeom>
      </xdr:spPr>
    </xdr:pic>
    <xdr:clientData/>
  </xdr:twoCellAnchor>
  <xdr:twoCellAnchor editAs="oneCell">
    <xdr:from>
      <xdr:col>0</xdr:col>
      <xdr:colOff>0</xdr:colOff>
      <xdr:row>0</xdr:row>
      <xdr:rowOff>0</xdr:rowOff>
    </xdr:from>
    <xdr:to>
      <xdr:col>8</xdr:col>
      <xdr:colOff>591820</xdr:colOff>
      <xdr:row>20</xdr:row>
      <xdr:rowOff>55245</xdr:rowOff>
    </xdr:to>
    <xdr:pic>
      <xdr:nvPicPr>
        <xdr:cNvPr id="11" name="ID_BB50F31D943A4F69B5AF3D039B1809D2" descr="使用工具生成图片 (3)"/>
        <xdr:cNvPicPr>
          <a:picLocks noChangeAspect="1"/>
        </xdr:cNvPicPr>
      </xdr:nvPicPr>
      <xdr:blipFill>
        <a:blip r:embed="rId7"/>
        <a:srcRect l="28330" t="6521" r="17360" b="25163"/>
        <a:stretch>
          <a:fillRect/>
        </a:stretch>
      </xdr:blipFill>
      <xdr:spPr>
        <a:xfrm>
          <a:off x="1270" y="12457430"/>
          <a:ext cx="5468620" cy="3865245"/>
        </a:xfrm>
        <a:prstGeom prst="rect">
          <a:avLst/>
        </a:prstGeom>
      </xdr:spPr>
    </xdr:pic>
    <xdr:clientData/>
  </xdr:twoCellAnchor>
  <xdr:twoCellAnchor editAs="oneCell">
    <xdr:from>
      <xdr:col>0</xdr:col>
      <xdr:colOff>0</xdr:colOff>
      <xdr:row>0</xdr:row>
      <xdr:rowOff>0</xdr:rowOff>
    </xdr:from>
    <xdr:to>
      <xdr:col>12</xdr:col>
      <xdr:colOff>12700</xdr:colOff>
      <xdr:row>18</xdr:row>
      <xdr:rowOff>123825</xdr:rowOff>
    </xdr:to>
    <xdr:pic>
      <xdr:nvPicPr>
        <xdr:cNvPr id="13" name="ID_0DD1BF43779E4E00935DEDCD09891D8D" descr="生成主体图片 (2)"/>
        <xdr:cNvPicPr>
          <a:picLocks noChangeAspect="1"/>
        </xdr:cNvPicPr>
      </xdr:nvPicPr>
      <xdr:blipFill>
        <a:blip r:embed="rId8"/>
        <a:srcRect l="21399" t="13468" r="5700" b="23737"/>
        <a:stretch>
          <a:fillRect/>
        </a:stretch>
      </xdr:blipFill>
      <xdr:spPr>
        <a:xfrm>
          <a:off x="152400" y="15897225"/>
          <a:ext cx="7327900" cy="3552825"/>
        </a:xfrm>
        <a:prstGeom prst="rect">
          <a:avLst/>
        </a:prstGeom>
      </xdr:spPr>
    </xdr:pic>
    <xdr:clientData/>
  </xdr:twoCellAnchor>
  <xdr:twoCellAnchor editAs="oneCell">
    <xdr:from>
      <xdr:col>0</xdr:col>
      <xdr:colOff>0</xdr:colOff>
      <xdr:row>0</xdr:row>
      <xdr:rowOff>0</xdr:rowOff>
    </xdr:from>
    <xdr:to>
      <xdr:col>10</xdr:col>
      <xdr:colOff>40640</xdr:colOff>
      <xdr:row>18</xdr:row>
      <xdr:rowOff>180975</xdr:rowOff>
    </xdr:to>
    <xdr:pic>
      <xdr:nvPicPr>
        <xdr:cNvPr id="14" name="ID_F44435B06420494380CA7E101DF822F9" descr="使用工具生成图片 (4)"/>
        <xdr:cNvPicPr>
          <a:picLocks noChangeAspect="1"/>
        </xdr:cNvPicPr>
      </xdr:nvPicPr>
      <xdr:blipFill>
        <a:blip r:embed="rId9"/>
        <a:srcRect l="26121" t="14310" r="12886" b="21886"/>
        <a:stretch>
          <a:fillRect/>
        </a:stretch>
      </xdr:blipFill>
      <xdr:spPr>
        <a:xfrm>
          <a:off x="635" y="19640550"/>
          <a:ext cx="6136640" cy="3609975"/>
        </a:xfrm>
        <a:prstGeom prst="rect">
          <a:avLst/>
        </a:prstGeom>
      </xdr:spPr>
    </xdr:pic>
    <xdr:clientData/>
  </xdr:twoCellAnchor>
  <xdr:twoCellAnchor editAs="oneCell">
    <xdr:from>
      <xdr:col>0</xdr:col>
      <xdr:colOff>0</xdr:colOff>
      <xdr:row>0</xdr:row>
      <xdr:rowOff>0</xdr:rowOff>
    </xdr:from>
    <xdr:to>
      <xdr:col>8</xdr:col>
      <xdr:colOff>88265</xdr:colOff>
      <xdr:row>19</xdr:row>
      <xdr:rowOff>47625</xdr:rowOff>
    </xdr:to>
    <xdr:pic>
      <xdr:nvPicPr>
        <xdr:cNvPr id="15" name="ID_1DE8C63882E84E7889AF1A0C421B495F" descr="新对话 (1)"/>
        <xdr:cNvPicPr>
          <a:picLocks noChangeAspect="1"/>
        </xdr:cNvPicPr>
      </xdr:nvPicPr>
      <xdr:blipFill>
        <a:blip r:embed="rId10"/>
        <a:srcRect l="26723" t="13300" r="23905" b="21886"/>
        <a:stretch>
          <a:fillRect/>
        </a:stretch>
      </xdr:blipFill>
      <xdr:spPr>
        <a:xfrm>
          <a:off x="57150" y="22012275"/>
          <a:ext cx="4965065" cy="3667125"/>
        </a:xfrm>
        <a:prstGeom prst="rect">
          <a:avLst/>
        </a:prstGeom>
      </xdr:spPr>
    </xdr:pic>
    <xdr:clientData/>
  </xdr:twoCellAnchor>
  <xdr:twoCellAnchor editAs="oneCell">
    <xdr:from>
      <xdr:col>0</xdr:col>
      <xdr:colOff>0</xdr:colOff>
      <xdr:row>0</xdr:row>
      <xdr:rowOff>0</xdr:rowOff>
    </xdr:from>
    <xdr:to>
      <xdr:col>10</xdr:col>
      <xdr:colOff>240665</xdr:colOff>
      <xdr:row>21</xdr:row>
      <xdr:rowOff>152400</xdr:rowOff>
    </xdr:to>
    <xdr:pic>
      <xdr:nvPicPr>
        <xdr:cNvPr id="17" name="ID_4DC45F73BB784440978122F3D8552868" descr="新对话"/>
        <xdr:cNvPicPr>
          <a:picLocks noChangeAspect="1"/>
        </xdr:cNvPicPr>
      </xdr:nvPicPr>
      <xdr:blipFill>
        <a:blip r:embed="rId11"/>
        <a:srcRect l="24739" t="4545" r="12227" b="22054"/>
        <a:stretch>
          <a:fillRect/>
        </a:stretch>
      </xdr:blipFill>
      <xdr:spPr>
        <a:xfrm>
          <a:off x="635" y="25317450"/>
          <a:ext cx="6336665" cy="4152900"/>
        </a:xfrm>
        <a:prstGeom prst="rect">
          <a:avLst/>
        </a:prstGeom>
      </xdr:spPr>
    </xdr:pic>
    <xdr:clientData/>
  </xdr:twoCellAnchor>
  <xdr:twoCellAnchor editAs="oneCell">
    <xdr:from>
      <xdr:col>0</xdr:col>
      <xdr:colOff>0</xdr:colOff>
      <xdr:row>0</xdr:row>
      <xdr:rowOff>0</xdr:rowOff>
    </xdr:from>
    <xdr:to>
      <xdr:col>12</xdr:col>
      <xdr:colOff>348615</xdr:colOff>
      <xdr:row>13</xdr:row>
      <xdr:rowOff>57150</xdr:rowOff>
    </xdr:to>
    <xdr:pic>
      <xdr:nvPicPr>
        <xdr:cNvPr id="18" name="ID_1F17FB30125643AE8546E3AC0D63A2C9" descr="新对话 (2)"/>
        <xdr:cNvPicPr>
          <a:picLocks noChangeAspect="1"/>
        </xdr:cNvPicPr>
      </xdr:nvPicPr>
      <xdr:blipFill>
        <a:blip r:embed="rId12"/>
        <a:srcRect l="2369" t="22391" r="21447" b="32828"/>
        <a:stretch>
          <a:fillRect/>
        </a:stretch>
      </xdr:blipFill>
      <xdr:spPr>
        <a:xfrm>
          <a:off x="142875" y="27593925"/>
          <a:ext cx="7663815" cy="2533650"/>
        </a:xfrm>
        <a:prstGeom prst="rect">
          <a:avLst/>
        </a:prstGeom>
      </xdr:spPr>
    </xdr:pic>
    <xdr:clientData/>
  </xdr:twoCellAnchor>
  <xdr:twoCellAnchor editAs="oneCell">
    <xdr:from>
      <xdr:col>0</xdr:col>
      <xdr:colOff>0</xdr:colOff>
      <xdr:row>0</xdr:row>
      <xdr:rowOff>0</xdr:rowOff>
    </xdr:from>
    <xdr:to>
      <xdr:col>12</xdr:col>
      <xdr:colOff>307975</xdr:colOff>
      <xdr:row>12</xdr:row>
      <xdr:rowOff>47625</xdr:rowOff>
    </xdr:to>
    <xdr:pic>
      <xdr:nvPicPr>
        <xdr:cNvPr id="19" name="ID_088EAC1E37574B33B18597AD7BCBCCDE" descr="使用工具生成图片 (6)"/>
        <xdr:cNvPicPr>
          <a:picLocks noChangeAspect="1"/>
        </xdr:cNvPicPr>
      </xdr:nvPicPr>
      <xdr:blipFill>
        <a:blip r:embed="rId13"/>
        <a:srcRect l="4357" t="24747" r="19861" b="34007"/>
        <a:stretch>
          <a:fillRect/>
        </a:stretch>
      </xdr:blipFill>
      <xdr:spPr>
        <a:xfrm>
          <a:off x="635" y="30689550"/>
          <a:ext cx="7623175" cy="2333625"/>
        </a:xfrm>
        <a:prstGeom prst="rect">
          <a:avLst/>
        </a:prstGeom>
      </xdr:spPr>
    </xdr:pic>
    <xdr:clientData/>
  </xdr:twoCellAnchor>
  <xdr:twoCellAnchor editAs="oneCell">
    <xdr:from>
      <xdr:col>0</xdr:col>
      <xdr:colOff>0</xdr:colOff>
      <xdr:row>0</xdr:row>
      <xdr:rowOff>0</xdr:rowOff>
    </xdr:from>
    <xdr:to>
      <xdr:col>9</xdr:col>
      <xdr:colOff>383540</xdr:colOff>
      <xdr:row>23</xdr:row>
      <xdr:rowOff>152400</xdr:rowOff>
    </xdr:to>
    <xdr:pic>
      <xdr:nvPicPr>
        <xdr:cNvPr id="20" name="ID_8F84941DE26D460E99BFAEFEC3D0B000" descr="使用工具生成图片 (5)"/>
        <xdr:cNvPicPr>
          <a:picLocks noChangeAspect="1"/>
        </xdr:cNvPicPr>
      </xdr:nvPicPr>
      <xdr:blipFill>
        <a:blip r:embed="rId14"/>
        <a:srcRect l="25118" t="8081" r="16493" b="11785"/>
        <a:stretch>
          <a:fillRect/>
        </a:stretch>
      </xdr:blipFill>
      <xdr:spPr>
        <a:xfrm>
          <a:off x="257175" y="33204150"/>
          <a:ext cx="5869940" cy="4533900"/>
        </a:xfrm>
        <a:prstGeom prst="rect">
          <a:avLst/>
        </a:prstGeom>
      </xdr:spPr>
    </xdr:pic>
    <xdr:clientData/>
  </xdr:twoCellAnchor>
  <xdr:twoCellAnchor editAs="oneCell">
    <xdr:from>
      <xdr:col>0</xdr:col>
      <xdr:colOff>0</xdr:colOff>
      <xdr:row>0</xdr:row>
      <xdr:rowOff>0</xdr:rowOff>
    </xdr:from>
    <xdr:to>
      <xdr:col>11</xdr:col>
      <xdr:colOff>361950</xdr:colOff>
      <xdr:row>13</xdr:row>
      <xdr:rowOff>114300</xdr:rowOff>
    </xdr:to>
    <xdr:pic>
      <xdr:nvPicPr>
        <xdr:cNvPr id="5" name="ID_8E789D3F786B4C92942401600651498E" descr="post_object_image_3319004715"/>
        <xdr:cNvPicPr/>
      </xdr:nvPicPr>
      <xdr:blipFill>
        <a:blip r:embed="rId15"/>
        <a:stretch>
          <a:fillRect/>
        </a:stretch>
      </xdr:blipFill>
      <xdr:spPr>
        <a:xfrm>
          <a:off x="0" y="0"/>
          <a:ext cx="7067550" cy="2590800"/>
        </a:xfrm>
        <a:prstGeom prst="rect">
          <a:avLst/>
        </a:prstGeom>
      </xdr:spPr>
    </xdr:pic>
    <xdr:clientData/>
  </xdr:twoCellAnchor>
  <xdr:twoCellAnchor editAs="oneCell">
    <xdr:from>
      <xdr:col>0</xdr:col>
      <xdr:colOff>0</xdr:colOff>
      <xdr:row>0</xdr:row>
      <xdr:rowOff>0</xdr:rowOff>
    </xdr:from>
    <xdr:to>
      <xdr:col>11</xdr:col>
      <xdr:colOff>314325</xdr:colOff>
      <xdr:row>15</xdr:row>
      <xdr:rowOff>123825</xdr:rowOff>
    </xdr:to>
    <xdr:pic>
      <xdr:nvPicPr>
        <xdr:cNvPr id="6" name="ID_76E0C583F8414AD5B9F0E0EE0F91D111" descr="post_object_image_801568619"/>
        <xdr:cNvPicPr/>
      </xdr:nvPicPr>
      <xdr:blipFill>
        <a:blip r:embed="rId16"/>
        <a:stretch>
          <a:fillRect/>
        </a:stretch>
      </xdr:blipFill>
      <xdr:spPr>
        <a:xfrm>
          <a:off x="0" y="0"/>
          <a:ext cx="7019925" cy="2981325"/>
        </a:xfrm>
        <a:prstGeom prst="rect">
          <a:avLst/>
        </a:prstGeom>
      </xdr:spPr>
    </xdr:pic>
    <xdr:clientData/>
  </xdr:twoCellAnchor>
  <xdr:twoCellAnchor editAs="oneCell">
    <xdr:from>
      <xdr:col>0</xdr:col>
      <xdr:colOff>0</xdr:colOff>
      <xdr:row>0</xdr:row>
      <xdr:rowOff>0</xdr:rowOff>
    </xdr:from>
    <xdr:to>
      <xdr:col>6</xdr:col>
      <xdr:colOff>466725</xdr:colOff>
      <xdr:row>19</xdr:row>
      <xdr:rowOff>76200</xdr:rowOff>
    </xdr:to>
    <xdr:pic>
      <xdr:nvPicPr>
        <xdr:cNvPr id="9" name="ID_7614E479D0384FE1AFA42BC040339EE7" descr="post_object_image_894759363"/>
        <xdr:cNvPicPr/>
      </xdr:nvPicPr>
      <xdr:blipFill>
        <a:blip r:embed="rId17"/>
        <a:stretch>
          <a:fillRect/>
        </a:stretch>
      </xdr:blipFill>
      <xdr:spPr>
        <a:xfrm>
          <a:off x="0" y="0"/>
          <a:ext cx="4124325" cy="3695700"/>
        </a:xfrm>
        <a:prstGeom prst="rect">
          <a:avLst/>
        </a:prstGeom>
      </xdr:spPr>
    </xdr:pic>
    <xdr:clientData/>
  </xdr:twoCellAnchor>
  <xdr:twoCellAnchor editAs="oneCell">
    <xdr:from>
      <xdr:col>0</xdr:col>
      <xdr:colOff>0</xdr:colOff>
      <xdr:row>0</xdr:row>
      <xdr:rowOff>0</xdr:rowOff>
    </xdr:from>
    <xdr:to>
      <xdr:col>11</xdr:col>
      <xdr:colOff>209550</xdr:colOff>
      <xdr:row>20</xdr:row>
      <xdr:rowOff>85725</xdr:rowOff>
    </xdr:to>
    <xdr:pic>
      <xdr:nvPicPr>
        <xdr:cNvPr id="12" name="ID_2C4BB6A52FA546759D59AF5EA454D6A2" descr="post_object_image_3011310953"/>
        <xdr:cNvPicPr/>
      </xdr:nvPicPr>
      <xdr:blipFill>
        <a:blip r:embed="rId18"/>
        <a:stretch>
          <a:fillRect/>
        </a:stretch>
      </xdr:blipFill>
      <xdr:spPr>
        <a:xfrm>
          <a:off x="0" y="0"/>
          <a:ext cx="6915150" cy="3895725"/>
        </a:xfrm>
        <a:prstGeom prst="rect">
          <a:avLst/>
        </a:prstGeom>
      </xdr:spPr>
    </xdr:pic>
    <xdr:clientData/>
  </xdr:twoCellAnchor>
  <xdr:twoCellAnchor editAs="oneCell">
    <xdr:from>
      <xdr:col>0</xdr:col>
      <xdr:colOff>0</xdr:colOff>
      <xdr:row>0</xdr:row>
      <xdr:rowOff>0</xdr:rowOff>
    </xdr:from>
    <xdr:to>
      <xdr:col>11</xdr:col>
      <xdr:colOff>57150</xdr:colOff>
      <xdr:row>12</xdr:row>
      <xdr:rowOff>9525</xdr:rowOff>
    </xdr:to>
    <xdr:pic>
      <xdr:nvPicPr>
        <xdr:cNvPr id="16" name="ID_E25C9709D406475CA574913376428832" descr="post_object_image_243297580"/>
        <xdr:cNvPicPr/>
      </xdr:nvPicPr>
      <xdr:blipFill>
        <a:blip r:embed="rId19"/>
        <a:stretch>
          <a:fillRect/>
        </a:stretch>
      </xdr:blipFill>
      <xdr:spPr>
        <a:xfrm>
          <a:off x="0" y="0"/>
          <a:ext cx="6762750" cy="2295525"/>
        </a:xfrm>
        <a:prstGeom prst="rect">
          <a:avLst/>
        </a:prstGeom>
      </xdr:spPr>
    </xdr:pic>
    <xdr:clientData/>
  </xdr:twoCellAnchor>
  <xdr:twoCellAnchor editAs="oneCell">
    <xdr:from>
      <xdr:col>0</xdr:col>
      <xdr:colOff>0</xdr:colOff>
      <xdr:row>0</xdr:row>
      <xdr:rowOff>0</xdr:rowOff>
    </xdr:from>
    <xdr:to>
      <xdr:col>14</xdr:col>
      <xdr:colOff>390525</xdr:colOff>
      <xdr:row>29</xdr:row>
      <xdr:rowOff>57150</xdr:rowOff>
    </xdr:to>
    <xdr:pic>
      <xdr:nvPicPr>
        <xdr:cNvPr id="24" name="ID_B09DB1F5857D414BA280BF1A4232496E" descr="post_object_image_3734866632"/>
        <xdr:cNvPicPr/>
      </xdr:nvPicPr>
      <xdr:blipFill>
        <a:blip r:embed="rId20"/>
        <a:stretch>
          <a:fillRect/>
        </a:stretch>
      </xdr:blipFill>
      <xdr:spPr>
        <a:xfrm>
          <a:off x="0" y="0"/>
          <a:ext cx="8924925" cy="5581650"/>
        </a:xfrm>
        <a:prstGeom prst="rect">
          <a:avLst/>
        </a:prstGeom>
      </xdr:spPr>
    </xdr:pic>
    <xdr:clientData/>
  </xdr:twoCellAnchor>
  <xdr:twoCellAnchor editAs="oneCell">
    <xdr:from>
      <xdr:col>0</xdr:col>
      <xdr:colOff>0</xdr:colOff>
      <xdr:row>0</xdr:row>
      <xdr:rowOff>0</xdr:rowOff>
    </xdr:from>
    <xdr:to>
      <xdr:col>6</xdr:col>
      <xdr:colOff>351790</xdr:colOff>
      <xdr:row>11</xdr:row>
      <xdr:rowOff>76200</xdr:rowOff>
    </xdr:to>
    <xdr:pic>
      <xdr:nvPicPr>
        <xdr:cNvPr id="25" name="ID_8AFE810737D6497CB18E016E5D1A6840" descr="使用工具生成图片 (16)"/>
        <xdr:cNvPicPr>
          <a:picLocks noChangeAspect="1"/>
        </xdr:cNvPicPr>
      </xdr:nvPicPr>
      <xdr:blipFill>
        <a:blip r:embed="rId21"/>
        <a:srcRect l="27367" t="26094" r="32765" b="35522"/>
        <a:stretch>
          <a:fillRect/>
        </a:stretch>
      </xdr:blipFill>
      <xdr:spPr>
        <a:xfrm>
          <a:off x="29845" y="9439275"/>
          <a:ext cx="4009390" cy="2171700"/>
        </a:xfrm>
        <a:prstGeom prst="rect">
          <a:avLst/>
        </a:prstGeom>
      </xdr:spPr>
    </xdr:pic>
    <xdr:clientData/>
  </xdr:twoCellAnchor>
  <xdr:twoCellAnchor editAs="oneCell">
    <xdr:from>
      <xdr:col>0</xdr:col>
      <xdr:colOff>0</xdr:colOff>
      <xdr:row>0</xdr:row>
      <xdr:rowOff>0</xdr:rowOff>
    </xdr:from>
    <xdr:to>
      <xdr:col>7</xdr:col>
      <xdr:colOff>285115</xdr:colOff>
      <xdr:row>12</xdr:row>
      <xdr:rowOff>171450</xdr:rowOff>
    </xdr:to>
    <xdr:pic>
      <xdr:nvPicPr>
        <xdr:cNvPr id="26" name="ID_1EF6470A50094CC48054EF0AEC461117" descr="使用工具生成图片 (15)"/>
        <xdr:cNvPicPr>
          <a:picLocks noChangeAspect="1"/>
        </xdr:cNvPicPr>
      </xdr:nvPicPr>
      <xdr:blipFill>
        <a:blip r:embed="rId22"/>
        <a:srcRect l="25852" t="24916" r="28883" b="31650"/>
        <a:stretch>
          <a:fillRect/>
        </a:stretch>
      </xdr:blipFill>
      <xdr:spPr>
        <a:xfrm>
          <a:off x="161925" y="6486525"/>
          <a:ext cx="4552315" cy="2457450"/>
        </a:xfrm>
        <a:prstGeom prst="rect">
          <a:avLst/>
        </a:prstGeom>
      </xdr:spPr>
    </xdr:pic>
    <xdr:clientData/>
  </xdr:twoCellAnchor>
  <xdr:twoCellAnchor editAs="oneCell">
    <xdr:from>
      <xdr:col>0</xdr:col>
      <xdr:colOff>0</xdr:colOff>
      <xdr:row>0</xdr:row>
      <xdr:rowOff>0</xdr:rowOff>
    </xdr:from>
    <xdr:to>
      <xdr:col>9</xdr:col>
      <xdr:colOff>34925</xdr:colOff>
      <xdr:row>16</xdr:row>
      <xdr:rowOff>123825</xdr:rowOff>
    </xdr:to>
    <xdr:pic>
      <xdr:nvPicPr>
        <xdr:cNvPr id="27" name="ID_2221DA815D04484387C3221A7E08B441" descr="使用工具生成图片 (14)"/>
        <xdr:cNvPicPr>
          <a:picLocks noChangeAspect="1"/>
        </xdr:cNvPicPr>
      </xdr:nvPicPr>
      <xdr:blipFill>
        <a:blip r:embed="rId23"/>
        <a:srcRect l="27273" t="16667" r="17898" b="27273"/>
        <a:stretch>
          <a:fillRect/>
        </a:stretch>
      </xdr:blipFill>
      <xdr:spPr>
        <a:xfrm>
          <a:off x="635" y="4381500"/>
          <a:ext cx="5521325" cy="3171825"/>
        </a:xfrm>
        <a:prstGeom prst="rect">
          <a:avLst/>
        </a:prstGeom>
      </xdr:spPr>
    </xdr:pic>
    <xdr:clientData/>
  </xdr:twoCellAnchor>
  <xdr:twoCellAnchor editAs="oneCell">
    <xdr:from>
      <xdr:col>0</xdr:col>
      <xdr:colOff>0</xdr:colOff>
      <xdr:row>0</xdr:row>
      <xdr:rowOff>0</xdr:rowOff>
    </xdr:from>
    <xdr:to>
      <xdr:col>7</xdr:col>
      <xdr:colOff>584200</xdr:colOff>
      <xdr:row>14</xdr:row>
      <xdr:rowOff>180975</xdr:rowOff>
    </xdr:to>
    <xdr:pic>
      <xdr:nvPicPr>
        <xdr:cNvPr id="28" name="ID_1EA769FD78674F238592E9781514FCF5" descr="使用工具生成图片 (13)"/>
        <xdr:cNvPicPr>
          <a:picLocks noChangeAspect="1"/>
        </xdr:cNvPicPr>
      </xdr:nvPicPr>
      <xdr:blipFill>
        <a:blip r:embed="rId24"/>
        <a:srcRect l="27557" t="17340" r="24242" b="32323"/>
        <a:stretch>
          <a:fillRect/>
        </a:stretch>
      </xdr:blipFill>
      <xdr:spPr>
        <a:xfrm>
          <a:off x="635" y="2514600"/>
          <a:ext cx="4851400" cy="2847975"/>
        </a:xfrm>
        <a:prstGeom prst="rect">
          <a:avLst/>
        </a:prstGeom>
      </xdr:spPr>
    </xdr:pic>
    <xdr:clientData/>
  </xdr:twoCellAnchor>
  <xdr:twoCellAnchor editAs="oneCell">
    <xdr:from>
      <xdr:col>0</xdr:col>
      <xdr:colOff>0</xdr:colOff>
      <xdr:row>0</xdr:row>
      <xdr:rowOff>0</xdr:rowOff>
    </xdr:from>
    <xdr:to>
      <xdr:col>7</xdr:col>
      <xdr:colOff>46990</xdr:colOff>
      <xdr:row>14</xdr:row>
      <xdr:rowOff>28575</xdr:rowOff>
    </xdr:to>
    <xdr:pic>
      <xdr:nvPicPr>
        <xdr:cNvPr id="29" name="ID_F159F95F481D4338822838F5A7F22FAC" descr="使用工具生成图片 (12)"/>
        <xdr:cNvPicPr>
          <a:picLocks noChangeAspect="1"/>
        </xdr:cNvPicPr>
      </xdr:nvPicPr>
      <xdr:blipFill>
        <a:blip r:embed="rId25"/>
        <a:srcRect l="31008" t="24720" r="26009" b="27624"/>
        <a:stretch>
          <a:fillRect/>
        </a:stretch>
      </xdr:blipFill>
      <xdr:spPr>
        <a:xfrm>
          <a:off x="635" y="914400"/>
          <a:ext cx="4314190" cy="2695575"/>
        </a:xfrm>
        <a:prstGeom prst="rect">
          <a:avLst/>
        </a:prstGeom>
      </xdr:spPr>
    </xdr:pic>
    <xdr:clientData/>
  </xdr:twoCellAnchor>
  <xdr:twoCellAnchor editAs="oneCell">
    <xdr:from>
      <xdr:col>0</xdr:col>
      <xdr:colOff>0</xdr:colOff>
      <xdr:row>0</xdr:row>
      <xdr:rowOff>0</xdr:rowOff>
    </xdr:from>
    <xdr:to>
      <xdr:col>5</xdr:col>
      <xdr:colOff>466725</xdr:colOff>
      <xdr:row>9</xdr:row>
      <xdr:rowOff>133350</xdr:rowOff>
    </xdr:to>
    <xdr:pic>
      <xdr:nvPicPr>
        <xdr:cNvPr id="30" name="ID_9556FE0AC6F94BCEA68CC3656534977D" descr="post_object_image_1808273881"/>
        <xdr:cNvPicPr/>
      </xdr:nvPicPr>
      <xdr:blipFill>
        <a:blip r:embed="rId26"/>
        <a:stretch>
          <a:fillRect/>
        </a:stretch>
      </xdr:blipFill>
      <xdr:spPr>
        <a:xfrm>
          <a:off x="0" y="0"/>
          <a:ext cx="3514725" cy="1847850"/>
        </a:xfrm>
        <a:prstGeom prst="rect">
          <a:avLst/>
        </a:prstGeom>
      </xdr:spPr>
    </xdr:pic>
    <xdr:clientData/>
  </xdr:twoCellAnchor>
  <xdr:twoCellAnchor editAs="oneCell">
    <xdr:from>
      <xdr:col>0</xdr:col>
      <xdr:colOff>0</xdr:colOff>
      <xdr:row>0</xdr:row>
      <xdr:rowOff>0</xdr:rowOff>
    </xdr:from>
    <xdr:to>
      <xdr:col>8</xdr:col>
      <xdr:colOff>409575</xdr:colOff>
      <xdr:row>15</xdr:row>
      <xdr:rowOff>47625</xdr:rowOff>
    </xdr:to>
    <xdr:pic>
      <xdr:nvPicPr>
        <xdr:cNvPr id="32" name="ID_C9B7CB68721A492F9B8E0BD728E072F8" descr="post_object_image_4213699284"/>
        <xdr:cNvPicPr/>
      </xdr:nvPicPr>
      <xdr:blipFill>
        <a:blip r:embed="rId27"/>
        <a:stretch>
          <a:fillRect/>
        </a:stretch>
      </xdr:blipFill>
      <xdr:spPr>
        <a:xfrm>
          <a:off x="0" y="0"/>
          <a:ext cx="5286375" cy="2905125"/>
        </a:xfrm>
        <a:prstGeom prst="rect">
          <a:avLst/>
        </a:prstGeom>
      </xdr:spPr>
    </xdr:pic>
    <xdr:clientData/>
  </xdr:twoCellAnchor>
  <xdr:twoCellAnchor editAs="oneCell">
    <xdr:from>
      <xdr:col>0</xdr:col>
      <xdr:colOff>0</xdr:colOff>
      <xdr:row>0</xdr:row>
      <xdr:rowOff>0</xdr:rowOff>
    </xdr:from>
    <xdr:to>
      <xdr:col>14</xdr:col>
      <xdr:colOff>371475</xdr:colOff>
      <xdr:row>26</xdr:row>
      <xdr:rowOff>28575</xdr:rowOff>
    </xdr:to>
    <xdr:pic>
      <xdr:nvPicPr>
        <xdr:cNvPr id="33" name="ID_8DBAACD5A1414D878B3AA220B442518C" descr="post_object_image_1958570279"/>
        <xdr:cNvPicPr/>
      </xdr:nvPicPr>
      <xdr:blipFill>
        <a:blip r:embed="rId28"/>
        <a:stretch>
          <a:fillRect/>
        </a:stretch>
      </xdr:blipFill>
      <xdr:spPr>
        <a:xfrm>
          <a:off x="0" y="0"/>
          <a:ext cx="8905875" cy="4981575"/>
        </a:xfrm>
        <a:prstGeom prst="rect">
          <a:avLst/>
        </a:prstGeom>
      </xdr:spPr>
    </xdr:pic>
    <xdr:clientData/>
  </xdr:twoCellAnchor>
  <xdr:twoCellAnchor editAs="oneCell">
    <xdr:from>
      <xdr:col>0</xdr:col>
      <xdr:colOff>0</xdr:colOff>
      <xdr:row>0</xdr:row>
      <xdr:rowOff>0</xdr:rowOff>
    </xdr:from>
    <xdr:to>
      <xdr:col>5</xdr:col>
      <xdr:colOff>333375</xdr:colOff>
      <xdr:row>14</xdr:row>
      <xdr:rowOff>66675</xdr:rowOff>
    </xdr:to>
    <xdr:pic>
      <xdr:nvPicPr>
        <xdr:cNvPr id="3" name="ID_74BCB85D4AA8423486E52C18604D194B" descr="post_object_image_2891725579"/>
        <xdr:cNvPicPr/>
      </xdr:nvPicPr>
      <xdr:blipFill>
        <a:blip r:embed="rId29"/>
        <a:stretch>
          <a:fillRect/>
        </a:stretch>
      </xdr:blipFill>
      <xdr:spPr>
        <a:xfrm>
          <a:off x="0" y="0"/>
          <a:ext cx="3381375" cy="2733675"/>
        </a:xfrm>
        <a:prstGeom prst="rect">
          <a:avLst/>
        </a:prstGeom>
      </xdr:spPr>
    </xdr:pic>
    <xdr:clientData/>
  </xdr:twoCellAnchor>
  <xdr:twoCellAnchor editAs="oneCell">
    <xdr:from>
      <xdr:col>0</xdr:col>
      <xdr:colOff>0</xdr:colOff>
      <xdr:row>0</xdr:row>
      <xdr:rowOff>0</xdr:rowOff>
    </xdr:from>
    <xdr:to>
      <xdr:col>8</xdr:col>
      <xdr:colOff>381000</xdr:colOff>
      <xdr:row>14</xdr:row>
      <xdr:rowOff>28575</xdr:rowOff>
    </xdr:to>
    <xdr:pic>
      <xdr:nvPicPr>
        <xdr:cNvPr id="23" name="ID_72F8F3AC10174B4A943A8D388BAD04BB" descr="post_object_image_2030671260"/>
        <xdr:cNvPicPr/>
      </xdr:nvPicPr>
      <xdr:blipFill>
        <a:blip r:embed="rId30"/>
        <a:stretch>
          <a:fillRect/>
        </a:stretch>
      </xdr:blipFill>
      <xdr:spPr>
        <a:xfrm>
          <a:off x="0" y="0"/>
          <a:ext cx="5257800" cy="2695575"/>
        </a:xfrm>
        <a:prstGeom prst="rect">
          <a:avLst/>
        </a:prstGeom>
      </xdr:spPr>
    </xdr:pic>
    <xdr:clientData/>
  </xdr:twoCellAnchor>
  <xdr:twoCellAnchor editAs="oneCell">
    <xdr:from>
      <xdr:col>0</xdr:col>
      <xdr:colOff>0</xdr:colOff>
      <xdr:row>0</xdr:row>
      <xdr:rowOff>0</xdr:rowOff>
    </xdr:from>
    <xdr:to>
      <xdr:col>7</xdr:col>
      <xdr:colOff>314325</xdr:colOff>
      <xdr:row>20</xdr:row>
      <xdr:rowOff>76200</xdr:rowOff>
    </xdr:to>
    <xdr:pic>
      <xdr:nvPicPr>
        <xdr:cNvPr id="31" name="ID_FAFD5FC1A6704912A27A00BAB6860654" descr="post_object_image_3336217281"/>
        <xdr:cNvPicPr/>
      </xdr:nvPicPr>
      <xdr:blipFill>
        <a:blip r:embed="rId31"/>
        <a:stretch>
          <a:fillRect/>
        </a:stretch>
      </xdr:blipFill>
      <xdr:spPr>
        <a:xfrm>
          <a:off x="0" y="0"/>
          <a:ext cx="4581525" cy="3886200"/>
        </a:xfrm>
        <a:prstGeom prst="rect">
          <a:avLst/>
        </a:prstGeom>
      </xdr:spPr>
    </xdr:pic>
    <xdr:clientData/>
  </xdr:twoCellAnchor>
  <xdr:twoCellAnchor editAs="oneCell">
    <xdr:from>
      <xdr:col>0</xdr:col>
      <xdr:colOff>0</xdr:colOff>
      <xdr:row>0</xdr:row>
      <xdr:rowOff>0</xdr:rowOff>
    </xdr:from>
    <xdr:to>
      <xdr:col>12</xdr:col>
      <xdr:colOff>104775</xdr:colOff>
      <xdr:row>10</xdr:row>
      <xdr:rowOff>28575</xdr:rowOff>
    </xdr:to>
    <xdr:pic>
      <xdr:nvPicPr>
        <xdr:cNvPr id="37" name="ID_0DA682E5CAD342158C12A384F087BF43" descr="post_object_image_1444117132"/>
        <xdr:cNvPicPr/>
      </xdr:nvPicPr>
      <xdr:blipFill>
        <a:blip r:embed="rId32"/>
        <a:stretch>
          <a:fillRect/>
        </a:stretch>
      </xdr:blipFill>
      <xdr:spPr>
        <a:xfrm>
          <a:off x="0" y="0"/>
          <a:ext cx="7419975" cy="193357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34" name="ID_ABB6160E1BE94E8D858270A938775D3C" descr="post_object_image_2730236050"/>
        <xdr:cNvPicPr/>
      </xdr:nvPicPr>
      <xdr:blipFill>
        <a:blip r:embed="rId33"/>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0" name="ID_4B1A150C84CD455193A27CDEEABD3446" descr="post_object_image_3919047014"/>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1" name="ID_F294E72A702344348CE0FACA5A1704A1" descr="post_object_image_2772066597"/>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2" name="ID_66EFCC213BD64063B3F45E5D453D2293" descr="post_object_image_1538251481"/>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3" name="ID_B01663F006EE40F18286F1E76FFFACB7" descr="post_object_image_1168032863"/>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4" name="ID_A5B06EB5F989468F965F89A6FC41B63D" descr="post_object_image_2647750746"/>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5" name="ID_8E9076CF41334E34B0BE0213CB98F366" descr="post_object_image_369920058"/>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6" name="ID_8A71A8157F9C4987BDCDB0AF8CA4E9B0" descr="post_object_image_111459752"/>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7" name="ID_42E0C42E388C4AF3AA5764CC79DC2E9C" descr="post_object_image_4045869883"/>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8" name="ID_614ECA8B6DC9426BA6AA7C1BAFECFE18" descr="post_object_image_3107460731"/>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49" name="ID_2C3BAF1F32A64C80BFB8BC1E2040EE09" descr="post_object_image_3404222649"/>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50" name="ID_FF0843B01E4848A9A6D04B64CD2FC146" descr="post_object_image_1421327375"/>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51" name="ID_482A95CE51EF426FA1789FF7C3638E96" descr="post_object_image_3165427470"/>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1</xdr:col>
      <xdr:colOff>133350</xdr:colOff>
      <xdr:row>3</xdr:row>
      <xdr:rowOff>85725</xdr:rowOff>
    </xdr:to>
    <xdr:pic>
      <xdr:nvPicPr>
        <xdr:cNvPr id="52" name="ID_8F776D277D214ADD999607E52FAF2084" descr="post_object_image_1724725393"/>
        <xdr:cNvPicPr/>
      </xdr:nvPicPr>
      <xdr:blipFill>
        <a:blip r:embed="rId34"/>
        <a:stretch>
          <a:fillRect/>
        </a:stretch>
      </xdr:blipFill>
      <xdr:spPr>
        <a:xfrm>
          <a:off x="0" y="0"/>
          <a:ext cx="742950" cy="657225"/>
        </a:xfrm>
        <a:prstGeom prst="rect">
          <a:avLst/>
        </a:prstGeom>
      </xdr:spPr>
    </xdr:pic>
    <xdr:clientData/>
  </xdr:twoCellAnchor>
  <xdr:twoCellAnchor editAs="oneCell">
    <xdr:from>
      <xdr:col>0</xdr:col>
      <xdr:colOff>0</xdr:colOff>
      <xdr:row>0</xdr:row>
      <xdr:rowOff>0</xdr:rowOff>
    </xdr:from>
    <xdr:to>
      <xdr:col>8</xdr:col>
      <xdr:colOff>533400</xdr:colOff>
      <xdr:row>14</xdr:row>
      <xdr:rowOff>152400</xdr:rowOff>
    </xdr:to>
    <xdr:pic>
      <xdr:nvPicPr>
        <xdr:cNvPr id="53" name="ID_660B47126AA540E88B1C2C79CCCB1657" descr="post_object_image_1337143896"/>
        <xdr:cNvPicPr/>
      </xdr:nvPicPr>
      <xdr:blipFill>
        <a:blip r:embed="rId35"/>
        <a:stretch>
          <a:fillRect/>
        </a:stretch>
      </xdr:blipFill>
      <xdr:spPr>
        <a:xfrm>
          <a:off x="0" y="0"/>
          <a:ext cx="5410200" cy="2819400"/>
        </a:xfrm>
        <a:prstGeom prst="rect">
          <a:avLst/>
        </a:prstGeom>
      </xdr:spPr>
    </xdr:pic>
    <xdr:clientData/>
  </xdr:twoCellAnchor>
  <xdr:twoCellAnchor editAs="oneCell">
    <xdr:from>
      <xdr:col>0</xdr:col>
      <xdr:colOff>0</xdr:colOff>
      <xdr:row>0</xdr:row>
      <xdr:rowOff>0</xdr:rowOff>
    </xdr:from>
    <xdr:to>
      <xdr:col>7</xdr:col>
      <xdr:colOff>485775</xdr:colOff>
      <xdr:row>18</xdr:row>
      <xdr:rowOff>85725</xdr:rowOff>
    </xdr:to>
    <xdr:pic>
      <xdr:nvPicPr>
        <xdr:cNvPr id="54" name="ID_FD14B249294442A989DAFC5005C51709" descr="post_object_image_222197006"/>
        <xdr:cNvPicPr/>
      </xdr:nvPicPr>
      <xdr:blipFill>
        <a:blip r:embed="rId36"/>
        <a:stretch>
          <a:fillRect/>
        </a:stretch>
      </xdr:blipFill>
      <xdr:spPr>
        <a:xfrm>
          <a:off x="0" y="0"/>
          <a:ext cx="4752975" cy="3514725"/>
        </a:xfrm>
        <a:prstGeom prst="rect">
          <a:avLst/>
        </a:prstGeom>
      </xdr:spPr>
    </xdr:pic>
    <xdr:clientData/>
  </xdr:twoCellAnchor>
  <xdr:twoCellAnchor editAs="oneCell">
    <xdr:from>
      <xdr:col>0</xdr:col>
      <xdr:colOff>0</xdr:colOff>
      <xdr:row>0</xdr:row>
      <xdr:rowOff>0</xdr:rowOff>
    </xdr:from>
    <xdr:to>
      <xdr:col>8</xdr:col>
      <xdr:colOff>47625</xdr:colOff>
      <xdr:row>11</xdr:row>
      <xdr:rowOff>104775</xdr:rowOff>
    </xdr:to>
    <xdr:pic>
      <xdr:nvPicPr>
        <xdr:cNvPr id="55" name="ID_059AF2838E88415FB6B345109828862B" descr="post_object_image_2396211174"/>
        <xdr:cNvPicPr/>
      </xdr:nvPicPr>
      <xdr:blipFill>
        <a:blip r:embed="rId37"/>
        <a:stretch>
          <a:fillRect/>
        </a:stretch>
      </xdr:blipFill>
      <xdr:spPr>
        <a:xfrm>
          <a:off x="0" y="0"/>
          <a:ext cx="4924425" cy="2200275"/>
        </a:xfrm>
        <a:prstGeom prst="rect">
          <a:avLst/>
        </a:prstGeom>
      </xdr:spPr>
    </xdr:pic>
    <xdr:clientData/>
  </xdr:twoCellAnchor>
  <xdr:twoCellAnchor editAs="oneCell">
    <xdr:from>
      <xdr:col>0</xdr:col>
      <xdr:colOff>0</xdr:colOff>
      <xdr:row>0</xdr:row>
      <xdr:rowOff>0</xdr:rowOff>
    </xdr:from>
    <xdr:to>
      <xdr:col>1</xdr:col>
      <xdr:colOff>247650</xdr:colOff>
      <xdr:row>3</xdr:row>
      <xdr:rowOff>171450</xdr:rowOff>
    </xdr:to>
    <xdr:pic>
      <xdr:nvPicPr>
        <xdr:cNvPr id="35" name="ID_533B7A1EB7654EB78E2F235174323D83" descr="post_object_image_3562486000"/>
        <xdr:cNvPicPr/>
      </xdr:nvPicPr>
      <xdr:blipFill>
        <a:blip r:embed="rId38"/>
        <a:stretch>
          <a:fillRect/>
        </a:stretch>
      </xdr:blipFill>
      <xdr:spPr>
        <a:xfrm>
          <a:off x="0" y="0"/>
          <a:ext cx="857250" cy="742950"/>
        </a:xfrm>
        <a:prstGeom prst="rect">
          <a:avLst/>
        </a:prstGeom>
      </xdr:spPr>
    </xdr:pic>
    <xdr:clientData/>
  </xdr:twoCellAnchor>
  <xdr:twoCellAnchor editAs="oneCell">
    <xdr:from>
      <xdr:col>0</xdr:col>
      <xdr:colOff>0</xdr:colOff>
      <xdr:row>0</xdr:row>
      <xdr:rowOff>0</xdr:rowOff>
    </xdr:from>
    <xdr:to>
      <xdr:col>1</xdr:col>
      <xdr:colOff>247650</xdr:colOff>
      <xdr:row>3</xdr:row>
      <xdr:rowOff>171450</xdr:rowOff>
    </xdr:to>
    <xdr:pic>
      <xdr:nvPicPr>
        <xdr:cNvPr id="36" name="ID_6D38B257D0714185A1E0374A88794078" descr="post_object_image_1623241361"/>
        <xdr:cNvPicPr/>
      </xdr:nvPicPr>
      <xdr:blipFill>
        <a:blip r:embed="rId38"/>
        <a:stretch>
          <a:fillRect/>
        </a:stretch>
      </xdr:blipFill>
      <xdr:spPr>
        <a:xfrm>
          <a:off x="0" y="0"/>
          <a:ext cx="857250" cy="742950"/>
        </a:xfrm>
        <a:prstGeom prst="rect">
          <a:avLst/>
        </a:prstGeom>
      </xdr:spPr>
    </xdr:pic>
    <xdr:clientData/>
  </xdr:twoCellAnchor>
  <xdr:twoCellAnchor editAs="oneCell">
    <xdr:from>
      <xdr:col>0</xdr:col>
      <xdr:colOff>0</xdr:colOff>
      <xdr:row>0</xdr:row>
      <xdr:rowOff>0</xdr:rowOff>
    </xdr:from>
    <xdr:to>
      <xdr:col>1</xdr:col>
      <xdr:colOff>247650</xdr:colOff>
      <xdr:row>3</xdr:row>
      <xdr:rowOff>171450</xdr:rowOff>
    </xdr:to>
    <xdr:pic>
      <xdr:nvPicPr>
        <xdr:cNvPr id="38" name="ID_52425DBE279840599F2E079BE132D048" descr="post_object_image_300814397"/>
        <xdr:cNvPicPr/>
      </xdr:nvPicPr>
      <xdr:blipFill>
        <a:blip r:embed="rId38"/>
        <a:stretch>
          <a:fillRect/>
        </a:stretch>
      </xdr:blipFill>
      <xdr:spPr>
        <a:xfrm>
          <a:off x="0" y="0"/>
          <a:ext cx="857250" cy="742950"/>
        </a:xfrm>
        <a:prstGeom prst="rect">
          <a:avLst/>
        </a:prstGeom>
      </xdr:spPr>
    </xdr:pic>
    <xdr:clientData/>
  </xdr:twoCellAnchor>
  <xdr:twoCellAnchor editAs="oneCell">
    <xdr:from>
      <xdr:col>0</xdr:col>
      <xdr:colOff>0</xdr:colOff>
      <xdr:row>0</xdr:row>
      <xdr:rowOff>0</xdr:rowOff>
    </xdr:from>
    <xdr:to>
      <xdr:col>1</xdr:col>
      <xdr:colOff>247650</xdr:colOff>
      <xdr:row>3</xdr:row>
      <xdr:rowOff>171450</xdr:rowOff>
    </xdr:to>
    <xdr:pic>
      <xdr:nvPicPr>
        <xdr:cNvPr id="39" name="ID_B80CBA63583840039CA91AC315618620" descr="post_object_image_4128841973"/>
        <xdr:cNvPicPr/>
      </xdr:nvPicPr>
      <xdr:blipFill>
        <a:blip r:embed="rId38"/>
        <a:stretch>
          <a:fillRect/>
        </a:stretch>
      </xdr:blipFill>
      <xdr:spPr>
        <a:xfrm>
          <a:off x="0" y="0"/>
          <a:ext cx="857250" cy="742950"/>
        </a:xfrm>
        <a:prstGeom prst="rect">
          <a:avLst/>
        </a:prstGeom>
      </xdr:spPr>
    </xdr:pic>
    <xdr:clientData/>
  </xdr:twoCellAnchor>
  <xdr:twoCellAnchor editAs="oneCell">
    <xdr:from>
      <xdr:col>0</xdr:col>
      <xdr:colOff>0</xdr:colOff>
      <xdr:row>0</xdr:row>
      <xdr:rowOff>0</xdr:rowOff>
    </xdr:from>
    <xdr:to>
      <xdr:col>1</xdr:col>
      <xdr:colOff>247650</xdr:colOff>
      <xdr:row>3</xdr:row>
      <xdr:rowOff>171450</xdr:rowOff>
    </xdr:to>
    <xdr:pic>
      <xdr:nvPicPr>
        <xdr:cNvPr id="56" name="ID_7858360CF38742268D69DB96CADC22F8" descr="post_object_image_1173593390"/>
        <xdr:cNvPicPr/>
      </xdr:nvPicPr>
      <xdr:blipFill>
        <a:blip r:embed="rId38"/>
        <a:stretch>
          <a:fillRect/>
        </a:stretch>
      </xdr:blipFill>
      <xdr:spPr>
        <a:xfrm>
          <a:off x="0" y="0"/>
          <a:ext cx="857250" cy="742950"/>
        </a:xfrm>
        <a:prstGeom prst="rect">
          <a:avLst/>
        </a:prstGeom>
      </xdr:spPr>
    </xdr:pic>
    <xdr:clientData/>
  </xdr:twoCellAnchor>
  <xdr:twoCellAnchor editAs="oneCell">
    <xdr:from>
      <xdr:col>0</xdr:col>
      <xdr:colOff>0</xdr:colOff>
      <xdr:row>0</xdr:row>
      <xdr:rowOff>0</xdr:rowOff>
    </xdr:from>
    <xdr:to>
      <xdr:col>1</xdr:col>
      <xdr:colOff>247650</xdr:colOff>
      <xdr:row>3</xdr:row>
      <xdr:rowOff>171450</xdr:rowOff>
    </xdr:to>
    <xdr:pic>
      <xdr:nvPicPr>
        <xdr:cNvPr id="57" name="ID_3A367BBA922A473E85D32844824DA564" descr="post_object_image_3252291671"/>
        <xdr:cNvPicPr/>
      </xdr:nvPicPr>
      <xdr:blipFill>
        <a:blip r:embed="rId38"/>
        <a:stretch>
          <a:fillRect/>
        </a:stretch>
      </xdr:blipFill>
      <xdr:spPr>
        <a:xfrm>
          <a:off x="0" y="0"/>
          <a:ext cx="857250" cy="742950"/>
        </a:xfrm>
        <a:prstGeom prst="rect">
          <a:avLst/>
        </a:prstGeom>
      </xdr:spPr>
    </xdr:pic>
    <xdr:clientData/>
  </xdr:twoCellAnchor>
  <xdr:twoCellAnchor editAs="oneCell">
    <xdr:from>
      <xdr:col>0</xdr:col>
      <xdr:colOff>0</xdr:colOff>
      <xdr:row>0</xdr:row>
      <xdr:rowOff>0</xdr:rowOff>
    </xdr:from>
    <xdr:to>
      <xdr:col>13</xdr:col>
      <xdr:colOff>476250</xdr:colOff>
      <xdr:row>17</xdr:row>
      <xdr:rowOff>0</xdr:rowOff>
    </xdr:to>
    <xdr:pic>
      <xdr:nvPicPr>
        <xdr:cNvPr id="22" name="ID_8A801A45A5BE4740B5CD0BB6AFA6006F" descr="core_image_url__exec_download_1649300159"/>
        <xdr:cNvPicPr/>
      </xdr:nvPicPr>
      <xdr:blipFill>
        <a:blip r:embed="rId39"/>
        <a:stretch>
          <a:fillRect/>
        </a:stretch>
      </xdr:blipFill>
      <xdr:spPr>
        <a:xfrm>
          <a:off x="0" y="0"/>
          <a:ext cx="8401050" cy="3238500"/>
        </a:xfrm>
        <a:prstGeom prst="rect">
          <a:avLst/>
        </a:prstGeom>
      </xdr:spPr>
    </xdr:pic>
    <xdr:clientData/>
  </xdr:twoCellAnchor>
  <xdr:twoCellAnchor editAs="oneCell">
    <xdr:from>
      <xdr:col>0</xdr:col>
      <xdr:colOff>0</xdr:colOff>
      <xdr:row>0</xdr:row>
      <xdr:rowOff>0</xdr:rowOff>
    </xdr:from>
    <xdr:to>
      <xdr:col>12</xdr:col>
      <xdr:colOff>19050</xdr:colOff>
      <xdr:row>11</xdr:row>
      <xdr:rowOff>47625</xdr:rowOff>
    </xdr:to>
    <xdr:pic>
      <xdr:nvPicPr>
        <xdr:cNvPr id="58" name="ID_37F39FFFD78140ADB247AF90644F7720" descr="post_object_image_1827638201"/>
        <xdr:cNvPicPr/>
      </xdr:nvPicPr>
      <xdr:blipFill>
        <a:blip r:embed="rId40"/>
        <a:stretch>
          <a:fillRect/>
        </a:stretch>
      </xdr:blipFill>
      <xdr:spPr>
        <a:xfrm>
          <a:off x="0" y="0"/>
          <a:ext cx="7334250" cy="2143125"/>
        </a:xfrm>
        <a:prstGeom prst="rect">
          <a:avLst/>
        </a:prstGeom>
      </xdr:spPr>
    </xdr:pic>
    <xdr:clientData/>
  </xdr:twoCellAnchor>
  <xdr:twoCellAnchor editAs="oneCell">
    <xdr:from>
      <xdr:col>0</xdr:col>
      <xdr:colOff>0</xdr:colOff>
      <xdr:row>0</xdr:row>
      <xdr:rowOff>0</xdr:rowOff>
    </xdr:from>
    <xdr:to>
      <xdr:col>13</xdr:col>
      <xdr:colOff>342900</xdr:colOff>
      <xdr:row>20</xdr:row>
      <xdr:rowOff>57150</xdr:rowOff>
    </xdr:to>
    <xdr:pic>
      <xdr:nvPicPr>
        <xdr:cNvPr id="59" name="ID_7332DDD812B84E2EBB8107645D8240F1" descr="post_object_image_502799549"/>
        <xdr:cNvPicPr/>
      </xdr:nvPicPr>
      <xdr:blipFill>
        <a:blip r:embed="rId41"/>
        <a:stretch>
          <a:fillRect/>
        </a:stretch>
      </xdr:blipFill>
      <xdr:spPr>
        <a:xfrm>
          <a:off x="0" y="0"/>
          <a:ext cx="8267700" cy="3867150"/>
        </a:xfrm>
        <a:prstGeom prst="rect">
          <a:avLst/>
        </a:prstGeom>
      </xdr:spPr>
    </xdr:pic>
    <xdr:clientData/>
  </xdr:twoCellAnchor>
  <xdr:twoCellAnchor editAs="oneCell">
    <xdr:from>
      <xdr:col>0</xdr:col>
      <xdr:colOff>0</xdr:colOff>
      <xdr:row>0</xdr:row>
      <xdr:rowOff>0</xdr:rowOff>
    </xdr:from>
    <xdr:to>
      <xdr:col>15</xdr:col>
      <xdr:colOff>457200</xdr:colOff>
      <xdr:row>28</xdr:row>
      <xdr:rowOff>123825</xdr:rowOff>
    </xdr:to>
    <xdr:pic>
      <xdr:nvPicPr>
        <xdr:cNvPr id="61" name="ID_70D05FE3760D48269DD649B8238D4255" descr="core_image_url__exec_download_3498656985"/>
        <xdr:cNvPicPr/>
      </xdr:nvPicPr>
      <xdr:blipFill>
        <a:blip r:embed="rId42"/>
        <a:stretch>
          <a:fillRect/>
        </a:stretch>
      </xdr:blipFill>
      <xdr:spPr>
        <a:xfrm>
          <a:off x="0" y="0"/>
          <a:ext cx="9601200" cy="5457825"/>
        </a:xfrm>
        <a:prstGeom prst="rect">
          <a:avLst/>
        </a:prstGeom>
      </xdr:spPr>
    </xdr:pic>
    <xdr:clientData/>
  </xdr:twoCellAnchor>
  <xdr:twoCellAnchor editAs="oneCell">
    <xdr:from>
      <xdr:col>0</xdr:col>
      <xdr:colOff>0</xdr:colOff>
      <xdr:row>0</xdr:row>
      <xdr:rowOff>0</xdr:rowOff>
    </xdr:from>
    <xdr:to>
      <xdr:col>12</xdr:col>
      <xdr:colOff>466725</xdr:colOff>
      <xdr:row>26</xdr:row>
      <xdr:rowOff>133350</xdr:rowOff>
    </xdr:to>
    <xdr:pic>
      <xdr:nvPicPr>
        <xdr:cNvPr id="62" name="ID_109D94B9D863460B9E9C0175C41CF732" descr="core_image_url__exec_download_2026671931"/>
        <xdr:cNvPicPr/>
      </xdr:nvPicPr>
      <xdr:blipFill>
        <a:blip r:embed="rId43"/>
        <a:stretch>
          <a:fillRect/>
        </a:stretch>
      </xdr:blipFill>
      <xdr:spPr>
        <a:xfrm>
          <a:off x="0" y="0"/>
          <a:ext cx="7781925" cy="5086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5"/>
  <sheetViews>
    <sheetView tabSelected="1" zoomScale="50" zoomScaleNormal="50" workbookViewId="0">
      <selection activeCell="Y24" sqref="Y24"/>
    </sheetView>
  </sheetViews>
  <sheetFormatPr defaultColWidth="10.2857142857143" defaultRowHeight="22.5" customHeight="1"/>
  <cols>
    <col min="1" max="1" width="5.72380952380952" customWidth="1"/>
    <col min="2" max="2" width="27.4857142857143" customWidth="1"/>
    <col min="3" max="3" width="16.152380952381" customWidth="1"/>
    <col min="4" max="4" width="25.7809523809524" customWidth="1"/>
    <col min="5" max="5" width="5.72380952380952" customWidth="1"/>
    <col min="6" max="6" width="25.7714285714286" customWidth="1"/>
    <col min="7" max="7" width="16.152380952381" customWidth="1"/>
    <col min="8" max="8" width="25.7809523809524" customWidth="1"/>
    <col min="9" max="9" width="5.71428571428571" customWidth="1"/>
    <col min="10" max="10" width="25.7714285714286" customWidth="1"/>
    <col min="11" max="11" width="28.0571428571429" customWidth="1"/>
    <col min="12" max="12" width="25.7809523809524" customWidth="1"/>
    <col min="13" max="13" width="5.71428571428571" customWidth="1"/>
    <col min="14" max="14" width="25.7714285714286" customWidth="1"/>
    <col min="15" max="15" width="16.5333333333333" customWidth="1"/>
    <col min="16" max="16" width="25.7809523809524" customWidth="1"/>
    <col min="17" max="17" width="5.71428571428571" customWidth="1"/>
    <col min="18" max="18" width="25.7809523809524" customWidth="1"/>
    <col min="19" max="19" width="16.152380952381" customWidth="1"/>
    <col min="20" max="20" width="25.7809523809524" customWidth="1"/>
    <col min="21" max="21" width="5.71428571428571" customWidth="1"/>
    <col min="22" max="22" width="23.1047619047619" customWidth="1"/>
    <col min="23" max="23" width="16.152380952381" customWidth="1"/>
    <col min="24" max="24" width="18.4380952380952" customWidth="1"/>
    <col min="25" max="25" width="5.71428571428571" customWidth="1"/>
    <col min="26" max="26" width="25.7809523809524" customWidth="1"/>
    <col min="27" max="27" width="18.8857142857143" customWidth="1"/>
    <col min="28" max="28" width="25.7809523809524" customWidth="1"/>
    <col min="29" max="29" width="5.72380952380952" customWidth="1"/>
    <col min="30" max="30" width="29.3619047619048" customWidth="1"/>
    <col min="31" max="31" width="21.4761904761905" customWidth="1"/>
    <col min="32" max="32" width="29.3619047619048" customWidth="1"/>
  </cols>
  <sheetData>
    <row r="1" s="578" customFormat="1" customHeight="1" spans="1:32">
      <c r="A1" s="579" t="s">
        <v>0</v>
      </c>
    </row>
    <row r="2" s="578" customFormat="1" customHeight="1"/>
    <row r="3" ht="38.75" customHeight="1" spans="1:32">
      <c r="B3" s="580" t="str">
        <f>_xlfn.DISPIMG("ID_8E789D3F786B4C92942401600651498E",1)</f>
        <v>=DISPIMG("ID_8E789D3F786B4C92942401600651498E",1)</v>
      </c>
      <c r="C3" s="580"/>
      <c r="D3" s="580"/>
      <c r="E3" s="581"/>
      <c r="F3" s="580" t="str">
        <f>_xlfn.DISPIMG("ID_76E0C583F8414AD5B9F0E0EE0F91D111",1)</f>
        <v>=DISPIMG("ID_76E0C583F8414AD5B9F0E0EE0F91D111",1)</v>
      </c>
      <c r="G3" s="580"/>
      <c r="H3" s="580"/>
      <c r="I3" s="582"/>
      <c r="J3" s="580" t="str">
        <f>_xlfn.DISPIMG("ID_7614E479D0384FE1AFA42BC040339EE7",1)</f>
        <v>=DISPIMG("ID_7614E479D0384FE1AFA42BC040339EE7",1)</v>
      </c>
      <c r="K3" s="580"/>
      <c r="L3" s="580"/>
      <c r="M3" s="582"/>
      <c r="N3" s="580" t="str">
        <f>_xlfn.DISPIMG("ID_2C4BB6A52FA546759D59AF5EA454D6A2",1)</f>
        <v>=DISPIMG("ID_2C4BB6A52FA546759D59AF5EA454D6A2",1)</v>
      </c>
      <c r="O3" s="580"/>
      <c r="P3" s="580"/>
      <c r="Q3" s="582"/>
      <c r="R3" s="580" t="str">
        <f>_xlfn.DISPIMG("ID_E25C9709D406475CA574913376428832",1)</f>
        <v>=DISPIMG("ID_E25C9709D406475CA574913376428832",1)</v>
      </c>
      <c r="S3" s="580"/>
      <c r="T3" s="580"/>
      <c r="U3" s="582"/>
      <c r="V3" s="583" t="str">
        <f>_xlfn.DISPIMG("ID_B09DB1F5857D414BA280BF1A4232496E",1)</f>
        <v>=DISPIMG("ID_B09DB1F5857D414BA280BF1A4232496E",1)</v>
      </c>
      <c r="W3" s="584"/>
      <c r="X3" s="585"/>
      <c r="Y3" s="582"/>
      <c r="Z3" s="580" t="str">
        <f>_xlfn.DISPIMG("ID_FAFD5FC1A6704912A27A00BAB6860654",1)</f>
        <v>=DISPIMG("ID_FAFD5FC1A6704912A27A00BAB6860654",1)</v>
      </c>
      <c r="AA3" s="580"/>
      <c r="AB3" s="580"/>
      <c r="AD3" s="586" t="str">
        <f>_xlfn.DISPIMG("ID_37F39FFFD78140ADB247AF90644F7720",1)</f>
        <v>=DISPIMG("ID_37F39FFFD78140ADB247AF90644F7720",1)</v>
      </c>
      <c r="AE3" s="587"/>
      <c r="AF3" s="587"/>
    </row>
    <row r="4" ht="38.75" customHeight="1" spans="1:32">
      <c r="B4" s="588"/>
      <c r="C4" s="588"/>
      <c r="D4" s="588"/>
      <c r="E4" s="582"/>
      <c r="F4" s="588"/>
      <c r="G4" s="588"/>
      <c r="H4" s="588"/>
      <c r="I4" s="582"/>
      <c r="J4" s="588"/>
      <c r="K4" s="588"/>
      <c r="L4" s="588"/>
      <c r="M4" s="582"/>
      <c r="N4" s="588"/>
      <c r="O4" s="588"/>
      <c r="P4" s="588"/>
      <c r="Q4" s="582"/>
      <c r="R4" s="588"/>
      <c r="S4" s="588"/>
      <c r="T4" s="588"/>
      <c r="U4" s="582"/>
      <c r="V4" s="583"/>
      <c r="W4" s="589"/>
      <c r="X4" s="585"/>
      <c r="Y4" s="582"/>
      <c r="Z4" s="588"/>
      <c r="AA4" s="588"/>
      <c r="AB4" s="588"/>
      <c r="AD4" s="587"/>
      <c r="AE4" s="587"/>
      <c r="AF4" s="587"/>
    </row>
    <row r="5" ht="38.75" customHeight="1" spans="1:32">
      <c r="B5" s="588"/>
      <c r="C5" s="588"/>
      <c r="D5" s="588"/>
      <c r="E5" s="582"/>
      <c r="F5" s="588"/>
      <c r="G5" s="588"/>
      <c r="H5" s="588"/>
      <c r="I5" s="582"/>
      <c r="J5" s="588"/>
      <c r="K5" s="588"/>
      <c r="L5" s="588"/>
      <c r="M5" s="582"/>
      <c r="N5" s="588"/>
      <c r="O5" s="588"/>
      <c r="P5" s="588"/>
      <c r="Q5" s="582"/>
      <c r="R5" s="588"/>
      <c r="S5" s="588"/>
      <c r="T5" s="588"/>
      <c r="U5" s="582"/>
      <c r="V5" s="583"/>
      <c r="W5" s="589"/>
      <c r="X5" s="585"/>
      <c r="Y5" s="582"/>
      <c r="Z5" s="588"/>
      <c r="AA5" s="588"/>
      <c r="AB5" s="588"/>
      <c r="AD5" s="587"/>
      <c r="AE5" s="587"/>
      <c r="AF5" s="587"/>
    </row>
    <row r="6" ht="38.75" customHeight="1" spans="1:32">
      <c r="B6" s="588"/>
      <c r="C6" s="588"/>
      <c r="D6" s="588"/>
      <c r="E6" s="582"/>
      <c r="F6" s="588"/>
      <c r="G6" s="588"/>
      <c r="H6" s="588"/>
      <c r="I6" s="582"/>
      <c r="J6" s="588"/>
      <c r="K6" s="588"/>
      <c r="L6" s="588"/>
      <c r="M6" s="582"/>
      <c r="N6" s="588"/>
      <c r="O6" s="588"/>
      <c r="P6" s="588"/>
      <c r="Q6" s="582"/>
      <c r="R6" s="588"/>
      <c r="S6" s="588"/>
      <c r="T6" s="588"/>
      <c r="U6" s="582"/>
      <c r="V6" s="590"/>
      <c r="W6" s="591"/>
      <c r="X6" s="592"/>
      <c r="Y6" s="582"/>
      <c r="Z6" s="588"/>
      <c r="AA6" s="588"/>
      <c r="AB6" s="588"/>
      <c r="AD6" s="587"/>
      <c r="AE6" s="587"/>
      <c r="AF6" s="587"/>
    </row>
    <row r="7" ht="38.75" customHeight="1" spans="1:32">
      <c r="B7" s="593" t="s">
        <v>1</v>
      </c>
      <c r="C7" s="594"/>
      <c r="D7" s="595"/>
      <c r="E7" s="582"/>
      <c r="F7" s="593" t="s">
        <v>1</v>
      </c>
      <c r="G7" s="594"/>
      <c r="H7" s="595"/>
      <c r="I7" s="582"/>
      <c r="J7" s="593" t="s">
        <v>1</v>
      </c>
      <c r="K7" s="594"/>
      <c r="L7" s="595"/>
      <c r="M7" s="582"/>
      <c r="N7" s="593" t="s">
        <v>1</v>
      </c>
      <c r="O7" s="594"/>
      <c r="P7" s="595"/>
      <c r="Q7" s="582"/>
      <c r="R7" s="593" t="s">
        <v>1</v>
      </c>
      <c r="S7" s="594"/>
      <c r="T7" s="595"/>
      <c r="U7" s="582"/>
      <c r="V7" s="593" t="s">
        <v>2</v>
      </c>
      <c r="W7" s="594"/>
      <c r="X7" s="595"/>
      <c r="Y7" s="582"/>
      <c r="Z7" s="593" t="s">
        <v>1</v>
      </c>
      <c r="AA7" s="594"/>
      <c r="AB7" s="595"/>
      <c r="AD7" s="596" t="s">
        <v>1</v>
      </c>
      <c r="AE7" s="596"/>
      <c r="AF7" s="596"/>
    </row>
    <row r="8" ht="31.25" customHeight="1" spans="1:32">
      <c r="B8" s="597" t="s">
        <v>3</v>
      </c>
      <c r="C8" s="598" t="s">
        <v>4</v>
      </c>
      <c r="D8" s="599" t="s">
        <v>5</v>
      </c>
      <c r="E8" s="582"/>
      <c r="F8" s="597" t="s">
        <v>3</v>
      </c>
      <c r="G8" s="598" t="s">
        <v>4</v>
      </c>
      <c r="H8" s="599" t="s">
        <v>5</v>
      </c>
      <c r="I8" s="582"/>
      <c r="J8" s="597" t="s">
        <v>3</v>
      </c>
      <c r="K8" s="598" t="s">
        <v>4</v>
      </c>
      <c r="L8" s="599" t="s">
        <v>5</v>
      </c>
      <c r="M8" s="582"/>
      <c r="N8" s="597" t="s">
        <v>3</v>
      </c>
      <c r="O8" s="598" t="s">
        <v>4</v>
      </c>
      <c r="P8" s="599" t="s">
        <v>5</v>
      </c>
      <c r="Q8" s="582"/>
      <c r="R8" s="597" t="s">
        <v>3</v>
      </c>
      <c r="S8" s="598" t="s">
        <v>4</v>
      </c>
      <c r="T8" s="599" t="s">
        <v>5</v>
      </c>
      <c r="U8" s="582"/>
      <c r="V8" s="597" t="s">
        <v>3</v>
      </c>
      <c r="W8" s="598" t="s">
        <v>4</v>
      </c>
      <c r="X8" s="597" t="s">
        <v>6</v>
      </c>
      <c r="Y8" s="582"/>
      <c r="Z8" s="597" t="s">
        <v>3</v>
      </c>
      <c r="AA8" s="598" t="s">
        <v>4</v>
      </c>
      <c r="AB8" s="599" t="s">
        <v>5</v>
      </c>
      <c r="AD8" s="600" t="s">
        <v>3</v>
      </c>
      <c r="AE8" s="600" t="s">
        <v>4</v>
      </c>
      <c r="AF8" s="601" t="s">
        <v>5</v>
      </c>
    </row>
    <row r="9" ht="30.5" customHeight="1" spans="1:32">
      <c r="B9" s="602" t="s">
        <v>7</v>
      </c>
      <c r="C9" s="603" t="s">
        <v>8</v>
      </c>
      <c r="D9" s="604" t="s">
        <v>9</v>
      </c>
      <c r="E9" s="582"/>
      <c r="F9" s="602" t="s">
        <v>10</v>
      </c>
      <c r="G9" s="603" t="s">
        <v>11</v>
      </c>
      <c r="H9" s="604" t="s">
        <v>9</v>
      </c>
      <c r="I9" s="582"/>
      <c r="J9" s="602" t="s">
        <v>12</v>
      </c>
      <c r="K9" s="605" t="s">
        <v>13</v>
      </c>
      <c r="L9" s="604" t="s">
        <v>14</v>
      </c>
      <c r="M9" s="582"/>
      <c r="N9" s="606" t="s">
        <v>15</v>
      </c>
      <c r="O9" s="605" t="s">
        <v>16</v>
      </c>
      <c r="P9" s="607" t="s">
        <v>17</v>
      </c>
      <c r="Q9" s="582"/>
      <c r="R9" s="602" t="s">
        <v>18</v>
      </c>
      <c r="S9" s="603" t="s">
        <v>19</v>
      </c>
      <c r="T9" s="604" t="s">
        <v>20</v>
      </c>
      <c r="U9" s="582"/>
      <c r="V9" s="608" t="s">
        <v>21</v>
      </c>
      <c r="W9" s="607">
        <v>10</v>
      </c>
      <c r="X9" s="607" t="s">
        <v>22</v>
      </c>
      <c r="Y9" s="582"/>
      <c r="Z9" s="602" t="s">
        <v>23</v>
      </c>
      <c r="AA9" s="603" t="s">
        <v>24</v>
      </c>
      <c r="AB9" s="604" t="s">
        <v>9</v>
      </c>
      <c r="AD9" s="609" t="s">
        <v>25</v>
      </c>
      <c r="AE9" s="610" t="s">
        <v>26</v>
      </c>
      <c r="AF9" s="611" t="s">
        <v>9</v>
      </c>
    </row>
    <row r="10" ht="30.5" customHeight="1" spans="1:32">
      <c r="B10" s="602" t="s">
        <v>27</v>
      </c>
      <c r="C10" s="610" t="s">
        <v>28</v>
      </c>
      <c r="D10" s="604" t="s">
        <v>29</v>
      </c>
      <c r="E10" s="582"/>
      <c r="F10" s="606" t="s">
        <v>30</v>
      </c>
      <c r="G10" s="610" t="s">
        <v>31</v>
      </c>
      <c r="H10" s="607" t="s">
        <v>32</v>
      </c>
      <c r="I10" s="582"/>
      <c r="J10" s="606" t="s">
        <v>33</v>
      </c>
      <c r="K10" s="612" t="s">
        <v>34</v>
      </c>
      <c r="L10" s="607" t="s">
        <v>35</v>
      </c>
      <c r="M10" s="582"/>
      <c r="N10" s="613" t="s">
        <v>36</v>
      </c>
      <c r="O10" s="610" t="s">
        <v>37</v>
      </c>
      <c r="P10" s="712" t="s">
        <v>38</v>
      </c>
      <c r="Q10" s="582"/>
      <c r="R10" s="606" t="s">
        <v>39</v>
      </c>
      <c r="S10" s="610" t="s">
        <v>40</v>
      </c>
      <c r="T10" s="607" t="s">
        <v>41</v>
      </c>
      <c r="U10" s="582"/>
      <c r="V10" s="615"/>
      <c r="W10" s="615"/>
      <c r="X10" s="615"/>
      <c r="Y10" s="582"/>
      <c r="Z10" s="616" t="s">
        <v>42</v>
      </c>
      <c r="AA10" s="612" t="s">
        <v>43</v>
      </c>
      <c r="AB10" s="617" t="s">
        <v>41</v>
      </c>
      <c r="AD10" s="616" t="s">
        <v>44</v>
      </c>
      <c r="AE10" s="612" t="s">
        <v>45</v>
      </c>
      <c r="AF10" s="617" t="s">
        <v>46</v>
      </c>
    </row>
    <row r="11" ht="30.5" customHeight="1" spans="1:32">
      <c r="B11" s="602" t="s">
        <v>47</v>
      </c>
      <c r="C11" s="610" t="s">
        <v>48</v>
      </c>
      <c r="D11" s="604" t="s">
        <v>35</v>
      </c>
      <c r="E11" s="582"/>
      <c r="F11" s="606" t="s">
        <v>49</v>
      </c>
      <c r="G11" s="605" t="s">
        <v>50</v>
      </c>
      <c r="H11" s="607" t="s">
        <v>51</v>
      </c>
      <c r="I11" s="582"/>
      <c r="J11" s="613" t="s">
        <v>52</v>
      </c>
      <c r="K11" s="610" t="s">
        <v>53</v>
      </c>
      <c r="L11" s="614" t="s">
        <v>54</v>
      </c>
      <c r="M11" s="582"/>
      <c r="N11" s="618" t="s">
        <v>55</v>
      </c>
      <c r="O11" s="612" t="s">
        <v>56</v>
      </c>
      <c r="P11" s="619" t="s">
        <v>57</v>
      </c>
      <c r="Q11" s="582"/>
      <c r="R11" s="606" t="s">
        <v>58</v>
      </c>
      <c r="S11" s="605" t="s">
        <v>59</v>
      </c>
      <c r="T11" s="607" t="s">
        <v>60</v>
      </c>
      <c r="U11" s="582"/>
      <c r="V11" s="615"/>
      <c r="W11" s="615"/>
      <c r="X11" s="615"/>
      <c r="Y11" s="582"/>
      <c r="Z11" s="613" t="s">
        <v>61</v>
      </c>
      <c r="AA11" s="610" t="s">
        <v>62</v>
      </c>
      <c r="AB11" s="614" t="s">
        <v>51</v>
      </c>
      <c r="AD11" s="609" t="s">
        <v>63</v>
      </c>
      <c r="AE11" s="610" t="s">
        <v>64</v>
      </c>
      <c r="AF11" s="611" t="s">
        <v>65</v>
      </c>
    </row>
    <row r="12" ht="30.5" customHeight="1" spans="1:32">
      <c r="B12" s="602" t="s">
        <v>66</v>
      </c>
      <c r="C12" s="603" t="s">
        <v>67</v>
      </c>
      <c r="D12" s="604" t="s">
        <v>54</v>
      </c>
      <c r="E12" s="582"/>
      <c r="F12" s="609" t="s">
        <v>68</v>
      </c>
      <c r="G12" s="610" t="s">
        <v>69</v>
      </c>
      <c r="H12" s="611" t="s">
        <v>70</v>
      </c>
      <c r="I12" s="582"/>
      <c r="J12" s="616" t="s">
        <v>71</v>
      </c>
      <c r="K12" s="612" t="s">
        <v>72</v>
      </c>
      <c r="L12" s="619" t="s">
        <v>73</v>
      </c>
      <c r="M12" s="582"/>
      <c r="N12" s="616" t="s">
        <v>74</v>
      </c>
      <c r="O12" s="612" t="s">
        <v>56</v>
      </c>
      <c r="P12" s="619" t="s">
        <v>75</v>
      </c>
      <c r="Q12" s="582"/>
      <c r="R12" s="609" t="s">
        <v>76</v>
      </c>
      <c r="S12" s="610" t="s">
        <v>77</v>
      </c>
      <c r="T12" s="611" t="s">
        <v>78</v>
      </c>
      <c r="U12" s="582"/>
      <c r="V12" s="615"/>
      <c r="W12" s="615"/>
      <c r="X12" s="615"/>
      <c r="Y12" s="582"/>
      <c r="Z12" s="609" t="s">
        <v>79</v>
      </c>
      <c r="AA12" s="610" t="s">
        <v>62</v>
      </c>
      <c r="AB12" s="614" t="s">
        <v>80</v>
      </c>
      <c r="AD12" s="609" t="s">
        <v>81</v>
      </c>
      <c r="AE12" s="610" t="s">
        <v>82</v>
      </c>
      <c r="AF12" s="611" t="s">
        <v>83</v>
      </c>
    </row>
    <row r="13" ht="30.5" customHeight="1" spans="1:32">
      <c r="B13" s="620" t="s">
        <v>84</v>
      </c>
      <c r="C13" s="610" t="s">
        <v>28</v>
      </c>
      <c r="D13" s="621" t="s">
        <v>85</v>
      </c>
      <c r="E13" s="582"/>
      <c r="F13" s="609" t="s">
        <v>86</v>
      </c>
      <c r="G13" s="610" t="s">
        <v>87</v>
      </c>
      <c r="H13" s="611" t="s">
        <v>88</v>
      </c>
      <c r="I13" s="582"/>
      <c r="J13" s="609"/>
      <c r="K13" s="609"/>
      <c r="L13" s="609"/>
      <c r="M13" s="582"/>
      <c r="N13" s="622"/>
      <c r="O13" s="622"/>
      <c r="P13" s="622"/>
      <c r="Q13" s="582"/>
      <c r="R13" s="609" t="s">
        <v>89</v>
      </c>
      <c r="S13" s="610" t="s">
        <v>90</v>
      </c>
      <c r="T13" s="611" t="s">
        <v>91</v>
      </c>
      <c r="U13" s="582"/>
      <c r="V13" s="615"/>
      <c r="W13" s="615"/>
      <c r="X13" s="615"/>
      <c r="Y13" s="582"/>
      <c r="Z13" s="623"/>
      <c r="AA13" s="624"/>
      <c r="AB13" s="625"/>
      <c r="AD13" s="626"/>
      <c r="AE13" s="627"/>
      <c r="AF13" s="628"/>
    </row>
    <row r="14" ht="45" customHeight="1" spans="1:32">
      <c r="B14" s="629" t="s">
        <v>92</v>
      </c>
      <c r="C14" s="630"/>
      <c r="D14" s="631"/>
      <c r="E14" s="632"/>
      <c r="F14" s="629" t="s">
        <v>93</v>
      </c>
      <c r="G14" s="633"/>
      <c r="H14" s="634"/>
      <c r="I14" s="582"/>
      <c r="J14" s="635" t="s">
        <v>94</v>
      </c>
      <c r="K14" s="636"/>
      <c r="L14" s="637"/>
      <c r="M14" s="582"/>
      <c r="N14" s="635" t="s">
        <v>95</v>
      </c>
      <c r="O14" s="636"/>
      <c r="P14" s="637"/>
      <c r="Q14" s="582"/>
      <c r="R14" s="629" t="s">
        <v>96</v>
      </c>
      <c r="S14" s="633"/>
      <c r="T14" s="634"/>
      <c r="U14" s="582"/>
      <c r="V14" s="615"/>
      <c r="W14" s="615"/>
      <c r="X14" s="615"/>
      <c r="Y14" s="582"/>
      <c r="Z14" s="629" t="s">
        <v>97</v>
      </c>
      <c r="AA14" s="633"/>
      <c r="AB14" s="634"/>
      <c r="AD14" s="638" t="s">
        <v>95</v>
      </c>
      <c r="AE14" s="638"/>
      <c r="AF14" s="638"/>
    </row>
    <row r="15" ht="35" customHeight="1" spans="1:32">
      <c r="B15" s="639" t="s">
        <v>98</v>
      </c>
      <c r="C15" s="640"/>
      <c r="D15" s="641"/>
      <c r="E15" s="642"/>
      <c r="F15" s="593" t="s">
        <v>98</v>
      </c>
      <c r="G15" s="594"/>
      <c r="H15" s="595"/>
      <c r="I15" s="582"/>
      <c r="J15" s="593" t="s">
        <v>98</v>
      </c>
      <c r="K15" s="594"/>
      <c r="L15" s="595"/>
      <c r="M15" s="582"/>
      <c r="N15" s="593" t="s">
        <v>98</v>
      </c>
      <c r="O15" s="594"/>
      <c r="P15" s="595"/>
      <c r="Q15" s="582"/>
      <c r="R15" s="593" t="s">
        <v>98</v>
      </c>
      <c r="S15" s="594"/>
      <c r="T15" s="595"/>
      <c r="U15" s="582"/>
      <c r="V15" s="593" t="s">
        <v>98</v>
      </c>
      <c r="W15" s="594"/>
      <c r="X15" s="595"/>
      <c r="Y15" s="582"/>
      <c r="Z15" s="593" t="s">
        <v>98</v>
      </c>
      <c r="AA15" s="594"/>
      <c r="AB15" s="595"/>
      <c r="AD15" s="596" t="s">
        <v>98</v>
      </c>
      <c r="AE15" s="596"/>
      <c r="AF15" s="596"/>
    </row>
    <row r="16" ht="30.5" customHeight="1" spans="1:32">
      <c r="B16" s="597" t="s">
        <v>99</v>
      </c>
      <c r="C16" s="598" t="s">
        <v>100</v>
      </c>
      <c r="D16" s="597" t="s">
        <v>101</v>
      </c>
      <c r="E16" s="642"/>
      <c r="F16" s="597" t="s">
        <v>99</v>
      </c>
      <c r="G16" s="598" t="s">
        <v>100</v>
      </c>
      <c r="H16" s="597" t="s">
        <v>101</v>
      </c>
      <c r="I16" s="582"/>
      <c r="J16" s="597" t="s">
        <v>99</v>
      </c>
      <c r="K16" s="598" t="s">
        <v>100</v>
      </c>
      <c r="L16" s="597" t="s">
        <v>101</v>
      </c>
      <c r="M16" s="582"/>
      <c r="N16" s="597" t="s">
        <v>99</v>
      </c>
      <c r="O16" s="598" t="s">
        <v>100</v>
      </c>
      <c r="P16" s="597" t="s">
        <v>101</v>
      </c>
      <c r="Q16" s="582"/>
      <c r="R16" s="597" t="s">
        <v>99</v>
      </c>
      <c r="S16" s="598" t="s">
        <v>100</v>
      </c>
      <c r="T16" s="597" t="s">
        <v>101</v>
      </c>
      <c r="U16" s="582"/>
      <c r="V16" s="597" t="s">
        <v>99</v>
      </c>
      <c r="W16" s="598" t="s">
        <v>100</v>
      </c>
      <c r="X16" s="597" t="s">
        <v>101</v>
      </c>
      <c r="Y16" s="582"/>
      <c r="Z16" s="599" t="s">
        <v>99</v>
      </c>
      <c r="AA16" s="643" t="s">
        <v>100</v>
      </c>
      <c r="AB16" s="599" t="s">
        <v>101</v>
      </c>
      <c r="AD16" s="601" t="s">
        <v>99</v>
      </c>
      <c r="AE16" s="601" t="s">
        <v>100</v>
      </c>
      <c r="AF16" s="601" t="s">
        <v>101</v>
      </c>
    </row>
    <row r="17" ht="30.5" customHeight="1" spans="1:32">
      <c r="B17" s="602" t="s">
        <v>102</v>
      </c>
      <c r="C17" s="604" t="s">
        <v>103</v>
      </c>
      <c r="D17" s="604">
        <v>5</v>
      </c>
      <c r="E17" s="642"/>
      <c r="F17" s="602" t="s">
        <v>104</v>
      </c>
      <c r="G17" s="604" t="s">
        <v>103</v>
      </c>
      <c r="H17" s="604">
        <v>4</v>
      </c>
      <c r="I17" s="582"/>
      <c r="J17" s="644" t="s">
        <v>104</v>
      </c>
      <c r="K17" s="604" t="s">
        <v>103</v>
      </c>
      <c r="L17" s="604">
        <v>6</v>
      </c>
      <c r="M17" s="582"/>
      <c r="N17" s="602" t="s">
        <v>104</v>
      </c>
      <c r="O17" s="604" t="s">
        <v>103</v>
      </c>
      <c r="P17" s="604">
        <v>10</v>
      </c>
      <c r="Q17" s="582"/>
      <c r="R17" s="602" t="s">
        <v>104</v>
      </c>
      <c r="S17" s="604" t="s">
        <v>103</v>
      </c>
      <c r="T17" s="604">
        <v>3</v>
      </c>
      <c r="U17" s="582"/>
      <c r="V17" s="602" t="s">
        <v>105</v>
      </c>
      <c r="W17" s="604" t="s">
        <v>103</v>
      </c>
      <c r="X17" s="604">
        <v>5</v>
      </c>
      <c r="Y17" s="582"/>
      <c r="Z17" s="602" t="s">
        <v>104</v>
      </c>
      <c r="AA17" s="604" t="s">
        <v>103</v>
      </c>
      <c r="AB17" s="604">
        <v>4</v>
      </c>
      <c r="AD17" s="609" t="s">
        <v>104</v>
      </c>
      <c r="AE17" s="611" t="s">
        <v>103</v>
      </c>
      <c r="AF17" s="611" t="s">
        <v>106</v>
      </c>
    </row>
    <row r="18" ht="30.5" customHeight="1" spans="1:32">
      <c r="B18" s="602" t="s">
        <v>107</v>
      </c>
      <c r="C18" s="604" t="s">
        <v>108</v>
      </c>
      <c r="D18" s="604">
        <v>5</v>
      </c>
      <c r="E18" s="642"/>
      <c r="F18" s="620" t="s">
        <v>109</v>
      </c>
      <c r="G18" s="604" t="s">
        <v>110</v>
      </c>
      <c r="H18" s="604">
        <v>5</v>
      </c>
      <c r="I18" s="582"/>
      <c r="J18" s="644" t="s">
        <v>111</v>
      </c>
      <c r="K18" s="604" t="s">
        <v>112</v>
      </c>
      <c r="L18" s="604">
        <v>6</v>
      </c>
      <c r="M18" s="582"/>
      <c r="N18" s="602" t="s">
        <v>111</v>
      </c>
      <c r="O18" s="604" t="s">
        <v>103</v>
      </c>
      <c r="P18" s="604">
        <v>11</v>
      </c>
      <c r="Q18" s="582"/>
      <c r="R18" s="602" t="s">
        <v>111</v>
      </c>
      <c r="S18" s="604" t="s">
        <v>110</v>
      </c>
      <c r="T18" s="604">
        <v>3</v>
      </c>
      <c r="U18" s="582"/>
      <c r="V18" s="602" t="s">
        <v>113</v>
      </c>
      <c r="W18" s="604" t="s">
        <v>114</v>
      </c>
      <c r="X18" s="604">
        <v>15</v>
      </c>
      <c r="Y18" s="582"/>
      <c r="Z18" s="602" t="s">
        <v>111</v>
      </c>
      <c r="AA18" s="621" t="s">
        <v>103</v>
      </c>
      <c r="AB18" s="604">
        <v>6</v>
      </c>
      <c r="AD18" s="609" t="s">
        <v>111</v>
      </c>
      <c r="AE18" s="611" t="s">
        <v>115</v>
      </c>
      <c r="AF18" s="611">
        <v>6</v>
      </c>
    </row>
    <row r="19" ht="30.5" customHeight="1" spans="1:32">
      <c r="B19" s="602" t="s">
        <v>116</v>
      </c>
      <c r="C19" s="604" t="s">
        <v>112</v>
      </c>
      <c r="D19" s="621">
        <v>6</v>
      </c>
      <c r="E19" s="642"/>
      <c r="F19" s="602" t="s">
        <v>117</v>
      </c>
      <c r="G19" s="604" t="s">
        <v>115</v>
      </c>
      <c r="H19" s="621">
        <v>5</v>
      </c>
      <c r="I19" s="582"/>
      <c r="J19" s="644" t="s">
        <v>118</v>
      </c>
      <c r="K19" s="604" t="s">
        <v>110</v>
      </c>
      <c r="L19" s="621">
        <v>7</v>
      </c>
      <c r="M19" s="582"/>
      <c r="N19" s="602" t="s">
        <v>118</v>
      </c>
      <c r="O19" s="604" t="s">
        <v>103</v>
      </c>
      <c r="P19" s="621">
        <v>12</v>
      </c>
      <c r="Q19" s="582"/>
      <c r="R19" s="602" t="s">
        <v>118</v>
      </c>
      <c r="S19" s="604" t="s">
        <v>115</v>
      </c>
      <c r="T19" s="621">
        <v>3</v>
      </c>
      <c r="U19" s="582"/>
      <c r="V19" s="602" t="s">
        <v>119</v>
      </c>
      <c r="W19" s="604" t="s">
        <v>115</v>
      </c>
      <c r="X19" s="621">
        <v>15</v>
      </c>
      <c r="Y19" s="582"/>
      <c r="Z19" s="602" t="s">
        <v>118</v>
      </c>
      <c r="AA19" s="604" t="s">
        <v>115</v>
      </c>
      <c r="AB19" s="621">
        <v>4</v>
      </c>
      <c r="AD19" s="609" t="s">
        <v>118</v>
      </c>
      <c r="AE19" s="611" t="s">
        <v>120</v>
      </c>
      <c r="AF19" s="611" t="s">
        <v>106</v>
      </c>
    </row>
    <row r="20" ht="30.5" customHeight="1" spans="1:32">
      <c r="B20" s="602" t="s">
        <v>121</v>
      </c>
      <c r="C20" s="604" t="s">
        <v>108</v>
      </c>
      <c r="D20" s="604">
        <v>10</v>
      </c>
      <c r="E20" s="645" t="str">
        <f>_xlfn.DISPIMG("ID_ABB6160E1BE94E8D858270A938775D3C",1)</f>
        <v>=DISPIMG("ID_ABB6160E1BE94E8D858270A938775D3C",1)</v>
      </c>
      <c r="F20" s="602" t="s">
        <v>122</v>
      </c>
      <c r="G20" s="604" t="s">
        <v>103</v>
      </c>
      <c r="H20" s="604">
        <v>5</v>
      </c>
      <c r="I20" s="582"/>
      <c r="J20" s="644" t="s">
        <v>123</v>
      </c>
      <c r="K20" s="604" t="s">
        <v>124</v>
      </c>
      <c r="L20" s="604">
        <v>7</v>
      </c>
      <c r="M20" s="646" t="str">
        <f>_xlfn.DISPIMG("ID_8A71A8157F9C4987BDCDB0AF8CA4E9B0",1)</f>
        <v>=DISPIMG("ID_8A71A8157F9C4987BDCDB0AF8CA4E9B0",1)</v>
      </c>
      <c r="N20" s="620" t="s">
        <v>125</v>
      </c>
      <c r="O20" s="604" t="s">
        <v>126</v>
      </c>
      <c r="P20" s="604">
        <v>12</v>
      </c>
      <c r="Q20" s="582"/>
      <c r="R20" s="602" t="s">
        <v>123</v>
      </c>
      <c r="S20" s="604" t="s">
        <v>115</v>
      </c>
      <c r="T20" s="604">
        <v>4</v>
      </c>
      <c r="U20" s="582"/>
      <c r="V20" s="620" t="s">
        <v>127</v>
      </c>
      <c r="W20" s="604" t="s">
        <v>103</v>
      </c>
      <c r="X20" s="604">
        <v>5</v>
      </c>
      <c r="Y20" s="582"/>
      <c r="Z20" s="602" t="s">
        <v>123</v>
      </c>
      <c r="AA20" s="604" t="s">
        <v>103</v>
      </c>
      <c r="AB20" s="604">
        <v>8</v>
      </c>
      <c r="AD20" s="647" t="s">
        <v>128</v>
      </c>
      <c r="AE20" s="611" t="s">
        <v>129</v>
      </c>
      <c r="AF20" s="611" t="s">
        <v>130</v>
      </c>
    </row>
    <row r="21" ht="30.5" customHeight="1" spans="1:32">
      <c r="B21" s="602" t="s">
        <v>131</v>
      </c>
      <c r="C21" s="604" t="s">
        <v>112</v>
      </c>
      <c r="D21" s="604">
        <v>11</v>
      </c>
      <c r="E21" s="645" t="str">
        <f>_xlfn.DISPIMG("ID_4B1A150C84CD455193A27CDEEABD3446",1)</f>
        <v>=DISPIMG("ID_4B1A150C84CD455193A27CDEEABD3446",1)</v>
      </c>
      <c r="F21" s="602" t="s">
        <v>132</v>
      </c>
      <c r="G21" s="604" t="s">
        <v>124</v>
      </c>
      <c r="H21" s="604">
        <v>5</v>
      </c>
      <c r="I21" s="646" t="str">
        <f>_xlfn.DISPIMG("ID_614ECA8B6DC9426BA6AA7C1BAFECFE18",1)</f>
        <v>=DISPIMG("ID_614ECA8B6DC9426BA6AA7C1BAFECFE18",1)</v>
      </c>
      <c r="J21" s="602" t="s">
        <v>133</v>
      </c>
      <c r="K21" s="604" t="s">
        <v>134</v>
      </c>
      <c r="L21" s="604">
        <v>8</v>
      </c>
      <c r="M21" s="646" t="str">
        <f>_xlfn.DISPIMG("ID_42E0C42E388C4AF3AA5764CC79DC2E9C",1)</f>
        <v>=DISPIMG("ID_42E0C42E388C4AF3AA5764CC79DC2E9C",1)</v>
      </c>
      <c r="N21" s="620" t="s">
        <v>135</v>
      </c>
      <c r="O21" s="604" t="s">
        <v>136</v>
      </c>
      <c r="P21" s="604">
        <v>15</v>
      </c>
      <c r="Q21" s="646" t="str">
        <f>_xlfn.DISPIMG("ID_42E0C42E388C4AF3AA5764CC79DC2E9C",1)</f>
        <v>=DISPIMG("ID_42E0C42E388C4AF3AA5764CC79DC2E9C",1)</v>
      </c>
      <c r="R21" s="602" t="s">
        <v>137</v>
      </c>
      <c r="S21" s="604" t="s">
        <v>103</v>
      </c>
      <c r="T21" s="604">
        <v>8</v>
      </c>
      <c r="U21" s="582"/>
      <c r="V21" s="620" t="s">
        <v>138</v>
      </c>
      <c r="W21" s="604" t="s">
        <v>126</v>
      </c>
      <c r="X21" s="604">
        <v>15</v>
      </c>
      <c r="Y21" s="646" t="str">
        <f>_xlfn.DISPIMG("ID_7858360CF38742268D69DB96CADC22F8",1)</f>
        <v>=DISPIMG("ID_7858360CF38742268D69DB96CADC22F8",1)</v>
      </c>
      <c r="Z21" s="620" t="s">
        <v>139</v>
      </c>
      <c r="AA21" s="604" t="s">
        <v>103</v>
      </c>
      <c r="AB21" s="604">
        <v>10</v>
      </c>
      <c r="AC21" s="646" t="str">
        <f>_xlfn.DISPIMG("ID_7858360CF38742268D69DB96CADC22F8",1)</f>
        <v>=DISPIMG("ID_7858360CF38742268D69DB96CADC22F8",1)</v>
      </c>
      <c r="AD21" s="609" t="s">
        <v>140</v>
      </c>
      <c r="AE21" s="611" t="s">
        <v>103</v>
      </c>
      <c r="AF21" s="611">
        <v>10</v>
      </c>
    </row>
    <row r="22" ht="30.5" customHeight="1" spans="1:32">
      <c r="B22" s="602" t="s">
        <v>141</v>
      </c>
      <c r="C22" s="604" t="s">
        <v>110</v>
      </c>
      <c r="D22" s="621">
        <v>12</v>
      </c>
      <c r="E22" s="645" t="str">
        <f>_xlfn.DISPIMG("ID_66EFCC213BD64063B3F45E5D453D2293",1)</f>
        <v>=DISPIMG("ID_66EFCC213BD64063B3F45E5D453D2293",1)</v>
      </c>
      <c r="F22" s="602" t="s">
        <v>142</v>
      </c>
      <c r="G22" s="604" t="s">
        <v>143</v>
      </c>
      <c r="H22" s="621">
        <v>8</v>
      </c>
      <c r="I22" s="646" t="str">
        <f>_xlfn.DISPIMG("ID_2C3BAF1F32A64C80BFB8BC1E2040EE09",1)</f>
        <v>=DISPIMG("ID_2C3BAF1F32A64C80BFB8BC1E2040EE09",1)</v>
      </c>
      <c r="J22" s="602" t="s">
        <v>144</v>
      </c>
      <c r="K22" s="604" t="s">
        <v>134</v>
      </c>
      <c r="L22" s="621">
        <v>8</v>
      </c>
      <c r="M22" s="646" t="str">
        <f>_xlfn.DISPIMG("ID_B80CBA63583840039CA91AC315618620",1)</f>
        <v>=DISPIMG("ID_B80CBA63583840039CA91AC315618620",1)</v>
      </c>
      <c r="N22" s="602" t="s">
        <v>145</v>
      </c>
      <c r="O22" s="604" t="s">
        <v>146</v>
      </c>
      <c r="P22" s="604">
        <v>10</v>
      </c>
      <c r="Q22" s="646" t="str">
        <f>_xlfn.DISPIMG("ID_42E0C42E388C4AF3AA5764CC79DC2E9C",1)</f>
        <v>=DISPIMG("ID_42E0C42E388C4AF3AA5764CC79DC2E9C",1)</v>
      </c>
      <c r="R22" s="602" t="s">
        <v>147</v>
      </c>
      <c r="S22" s="604" t="s">
        <v>112</v>
      </c>
      <c r="T22" s="621">
        <v>8</v>
      </c>
      <c r="U22" s="582"/>
      <c r="V22" s="582"/>
      <c r="W22" s="582"/>
      <c r="X22" s="582"/>
      <c r="Y22" s="646"/>
      <c r="Z22" s="620" t="s">
        <v>148</v>
      </c>
      <c r="AA22" s="621" t="s">
        <v>120</v>
      </c>
      <c r="AB22" s="604">
        <v>10</v>
      </c>
      <c r="AC22" s="646" t="str">
        <f>_xlfn.DISPIMG("ID_8F776D277D214ADD999607E52FAF2084",1)</f>
        <v>=DISPIMG("ID_8F776D277D214ADD999607E52FAF2084",1)</v>
      </c>
      <c r="AD22" s="609" t="s">
        <v>149</v>
      </c>
      <c r="AE22" s="611" t="s">
        <v>150</v>
      </c>
      <c r="AF22" s="611" t="s">
        <v>151</v>
      </c>
    </row>
    <row r="23" ht="30.5" customHeight="1" spans="1:32">
      <c r="A23" t="str">
        <f>_xlfn.DISPIMG("ID_A5B06EB5F989468F965F89A6FC41B63D",1)</f>
        <v>=DISPIMG("ID_A5B06EB5F989468F965F89A6FC41B63D",1)</v>
      </c>
      <c r="B23" s="602" t="s">
        <v>152</v>
      </c>
      <c r="C23" s="604" t="s">
        <v>153</v>
      </c>
      <c r="D23" s="604">
        <v>15</v>
      </c>
      <c r="E23" s="645" t="str">
        <f>_xlfn.DISPIMG("ID_F294E72A702344348CE0FACA5A1704A1",1)</f>
        <v>=DISPIMG("ID_F294E72A702344348CE0FACA5A1704A1",1)</v>
      </c>
      <c r="F23" s="602" t="s">
        <v>154</v>
      </c>
      <c r="G23" s="604" t="s">
        <v>143</v>
      </c>
      <c r="H23" s="604">
        <v>8</v>
      </c>
      <c r="I23" s="646" t="str">
        <f>_xlfn.DISPIMG("ID_FF0843B01E4848A9A6D04B64CD2FC146",1)</f>
        <v>=DISPIMG("ID_FF0843B01E4848A9A6D04B64CD2FC146",1)</v>
      </c>
      <c r="J23" s="304" t="s">
        <v>155</v>
      </c>
      <c r="K23" s="604" t="s">
        <v>156</v>
      </c>
      <c r="L23" s="604">
        <v>8</v>
      </c>
      <c r="M23" s="582"/>
      <c r="N23" s="608" t="s">
        <v>138</v>
      </c>
      <c r="O23" s="607" t="s">
        <v>126</v>
      </c>
      <c r="P23" s="607">
        <v>15</v>
      </c>
      <c r="Q23" s="646" t="str">
        <f>_xlfn.DISPIMG("ID_42E0C42E388C4AF3AA5764CC79DC2E9C",1)</f>
        <v>=DISPIMG("ID_42E0C42E388C4AF3AA5764CC79DC2E9C",1)</v>
      </c>
      <c r="R23" s="602" t="s">
        <v>157</v>
      </c>
      <c r="S23" s="604" t="s">
        <v>112</v>
      </c>
      <c r="T23" s="604">
        <v>8</v>
      </c>
      <c r="U23" s="582"/>
      <c r="V23" s="582"/>
      <c r="W23" s="582"/>
      <c r="X23" s="582"/>
      <c r="Y23" s="646" t="str">
        <f t="shared" ref="Y21:Y24" si="0">_xlfn.DISPIMG("ID_8F776D277D214ADD999607E52FAF2084",1)</f>
        <v>=DISPIMG("ID_8F776D277D214ADD999607E52FAF2084",1)</v>
      </c>
      <c r="Z23" s="620" t="s">
        <v>158</v>
      </c>
      <c r="AA23" s="621" t="s">
        <v>159</v>
      </c>
      <c r="AB23" s="604">
        <v>10</v>
      </c>
      <c r="AD23" s="647" t="s">
        <v>160</v>
      </c>
      <c r="AE23" s="611" t="s">
        <v>115</v>
      </c>
      <c r="AF23" s="611" t="s">
        <v>161</v>
      </c>
    </row>
    <row r="24" ht="30.5" customHeight="1" spans="1:32">
      <c r="B24" s="602" t="s">
        <v>162</v>
      </c>
      <c r="C24" s="604" t="s">
        <v>163</v>
      </c>
      <c r="D24" s="604">
        <v>20</v>
      </c>
      <c r="E24" s="645" t="str">
        <f>_xlfn.DISPIMG("ID_B01663F006EE40F18286F1E76FFFACB7",1)</f>
        <v>=DISPIMG("ID_B01663F006EE40F18286F1E76FFFACB7",1)</v>
      </c>
      <c r="F24" s="648" t="s">
        <v>164</v>
      </c>
      <c r="G24" s="604" t="s">
        <v>165</v>
      </c>
      <c r="H24" s="604">
        <v>15</v>
      </c>
      <c r="I24" s="646" t="str">
        <f>_xlfn.DISPIMG("ID_482A95CE51EF426FA1789FF7C3638E96",1)</f>
        <v>=DISPIMG("ID_482A95CE51EF426FA1789FF7C3638E96",1)</v>
      </c>
      <c r="J24" s="304" t="s">
        <v>166</v>
      </c>
      <c r="K24" s="604" t="s">
        <v>156</v>
      </c>
      <c r="L24" s="604">
        <v>8</v>
      </c>
      <c r="M24" t="str">
        <f>_xlfn.DISPIMG("ID_52425DBE279840599F2E079BE132D048",1)</f>
        <v>=DISPIMG("ID_52425DBE279840599F2E079BE132D048",1)</v>
      </c>
      <c r="N24" s="620" t="s">
        <v>167</v>
      </c>
      <c r="O24" s="621" t="s">
        <v>103</v>
      </c>
      <c r="P24" s="604">
        <v>10</v>
      </c>
      <c r="Q24" s="646" t="str">
        <f>_xlfn.DISPIMG("ID_42E0C42E388C4AF3AA5764CC79DC2E9C",1)</f>
        <v>=DISPIMG("ID_42E0C42E388C4AF3AA5764CC79DC2E9C",1)</v>
      </c>
      <c r="R24" s="602" t="s">
        <v>168</v>
      </c>
      <c r="S24" s="604" t="s">
        <v>112</v>
      </c>
      <c r="T24" s="604">
        <v>8</v>
      </c>
      <c r="U24" s="582"/>
      <c r="V24" s="582"/>
      <c r="W24" s="582"/>
      <c r="X24" s="582"/>
      <c r="Y24" s="646" t="str">
        <f t="shared" si="0"/>
        <v>=DISPIMG("ID_8F776D277D214ADD999607E52FAF2084",1)</v>
      </c>
      <c r="Z24" s="620" t="s">
        <v>169</v>
      </c>
      <c r="AA24" s="621" t="s">
        <v>153</v>
      </c>
      <c r="AB24" s="621" t="s">
        <v>106</v>
      </c>
      <c r="AD24" s="647" t="s">
        <v>170</v>
      </c>
      <c r="AE24" s="611" t="s">
        <v>120</v>
      </c>
      <c r="AF24" s="611">
        <v>4</v>
      </c>
    </row>
    <row r="25" ht="30.5" customHeight="1" spans="1:32">
      <c r="A25" t="str">
        <f>_xlfn.DISPIMG("ID_52425DBE279840599F2E079BE132D048",1)</f>
        <v>=DISPIMG("ID_52425DBE279840599F2E079BE132D048",1)</v>
      </c>
      <c r="B25" s="602" t="s">
        <v>171</v>
      </c>
      <c r="C25" s="604" t="s">
        <v>146</v>
      </c>
      <c r="D25" s="604">
        <v>10</v>
      </c>
      <c r="E25" s="645" t="str">
        <f>_xlfn.DISPIMG("ID_6D38B257D0714185A1E0374A88794078",1)</f>
        <v>=DISPIMG("ID_6D38B257D0714185A1E0374A88794078",1)</v>
      </c>
      <c r="F25" s="602" t="s">
        <v>172</v>
      </c>
      <c r="G25" s="604" t="s">
        <v>146</v>
      </c>
      <c r="H25" s="604">
        <v>10</v>
      </c>
      <c r="I25" s="646" t="str">
        <f>_xlfn.DISPIMG("ID_8F776D277D214ADD999607E52FAF2084",1)</f>
        <v>=DISPIMG("ID_8F776D277D214ADD999607E52FAF2084",1)</v>
      </c>
      <c r="J25" s="304" t="s">
        <v>173</v>
      </c>
      <c r="K25" s="604" t="s">
        <v>174</v>
      </c>
      <c r="L25" s="604">
        <v>8</v>
      </c>
      <c r="M25" s="582"/>
      <c r="N25" s="609" t="s">
        <v>175</v>
      </c>
      <c r="O25" s="614" t="s">
        <v>176</v>
      </c>
      <c r="P25" s="614">
        <v>100</v>
      </c>
      <c r="Q25" s="582"/>
      <c r="R25" s="602" t="s">
        <v>177</v>
      </c>
      <c r="S25" s="604" t="s">
        <v>146</v>
      </c>
      <c r="T25" s="604">
        <v>10</v>
      </c>
      <c r="U25" s="582"/>
      <c r="V25" s="582"/>
      <c r="W25" s="582"/>
      <c r="X25" s="582"/>
      <c r="Y25" s="582"/>
      <c r="Z25" s="620" t="s">
        <v>138</v>
      </c>
      <c r="AA25" s="604" t="s">
        <v>126</v>
      </c>
      <c r="AB25" s="604">
        <v>15</v>
      </c>
      <c r="AD25" s="647" t="s">
        <v>178</v>
      </c>
      <c r="AE25" s="611" t="s">
        <v>179</v>
      </c>
      <c r="AF25" s="611" t="s">
        <v>161</v>
      </c>
    </row>
    <row r="26" ht="30.5" customHeight="1" spans="1:32">
      <c r="B26" s="620" t="s">
        <v>138</v>
      </c>
      <c r="C26" s="604" t="s">
        <v>120</v>
      </c>
      <c r="D26" s="604">
        <v>15</v>
      </c>
      <c r="E26" s="642"/>
      <c r="F26" s="620" t="s">
        <v>138</v>
      </c>
      <c r="G26" s="604" t="s">
        <v>126</v>
      </c>
      <c r="H26" s="604">
        <v>15</v>
      </c>
      <c r="I26" s="646" t="str">
        <f>_xlfn.DISPIMG("ID_8F776D277D214ADD999607E52FAF2084",1)</f>
        <v>=DISPIMG("ID_8F776D277D214ADD999607E52FAF2084",1)</v>
      </c>
      <c r="J26" s="304" t="s">
        <v>180</v>
      </c>
      <c r="K26" s="604" t="s">
        <v>156</v>
      </c>
      <c r="L26" s="604">
        <v>12</v>
      </c>
      <c r="M26" s="582"/>
      <c r="N26" s="649" t="s">
        <v>181</v>
      </c>
      <c r="O26" s="649"/>
      <c r="P26" s="649"/>
      <c r="Q26" s="582"/>
      <c r="R26" s="620" t="s">
        <v>182</v>
      </c>
      <c r="S26" s="604" t="s">
        <v>103</v>
      </c>
      <c r="T26" s="604">
        <v>20</v>
      </c>
      <c r="U26" s="582"/>
      <c r="V26" s="582"/>
      <c r="W26" s="582"/>
      <c r="X26" s="582"/>
      <c r="Y26" s="582"/>
      <c r="Z26" s="608" t="s">
        <v>175</v>
      </c>
      <c r="AA26" s="621" t="s">
        <v>183</v>
      </c>
      <c r="AB26" s="604">
        <v>15</v>
      </c>
      <c r="AD26" s="647" t="s">
        <v>184</v>
      </c>
      <c r="AE26" s="611" t="s">
        <v>153</v>
      </c>
      <c r="AF26" s="611" t="s">
        <v>161</v>
      </c>
    </row>
    <row r="27" ht="30.5" customHeight="1" spans="1:32">
      <c r="A27" t="str">
        <f>_xlfn.DISPIMG("ID_52425DBE279840599F2E079BE132D048",1)</f>
        <v>=DISPIMG("ID_52425DBE279840599F2E079BE132D048",1)</v>
      </c>
      <c r="B27" s="620" t="s">
        <v>185</v>
      </c>
      <c r="C27" s="621" t="s">
        <v>103</v>
      </c>
      <c r="D27" s="604">
        <v>10</v>
      </c>
      <c r="E27" t="str">
        <f>_xlfn.DISPIMG("ID_52425DBE279840599F2E079BE132D048",1)</f>
        <v>=DISPIMG("ID_52425DBE279840599F2E079BE132D048",1)</v>
      </c>
      <c r="F27" s="620" t="s">
        <v>186</v>
      </c>
      <c r="G27" s="621" t="s">
        <v>103</v>
      </c>
      <c r="H27" s="604">
        <v>10</v>
      </c>
      <c r="I27" s="646" t="str">
        <f>_xlfn.DISPIMG("ID_533B7A1EB7654EB78E2F235174323D83",1)</f>
        <v>=DISPIMG("ID_533B7A1EB7654EB78E2F235174323D83",1)</v>
      </c>
      <c r="J27" s="620" t="s">
        <v>187</v>
      </c>
      <c r="K27" s="604" t="s">
        <v>146</v>
      </c>
      <c r="L27" s="604">
        <v>10</v>
      </c>
      <c r="M27" s="582"/>
      <c r="N27" s="426"/>
      <c r="O27" s="426"/>
      <c r="P27" s="426"/>
      <c r="Q27" s="646" t="str">
        <f>_xlfn.DISPIMG("ID_42E0C42E388C4AF3AA5764CC79DC2E9C",1)</f>
        <v>=DISPIMG("ID_42E0C42E388C4AF3AA5764CC79DC2E9C",1)</v>
      </c>
      <c r="R27" s="602" t="s">
        <v>188</v>
      </c>
      <c r="S27" s="604" t="s">
        <v>189</v>
      </c>
      <c r="T27" s="604">
        <v>5</v>
      </c>
      <c r="U27" s="582"/>
      <c r="V27" s="582"/>
      <c r="W27" s="582"/>
      <c r="X27" s="582"/>
      <c r="Y27" s="646" t="str">
        <f>_xlfn.DISPIMG("ID_7858360CF38742268D69DB96CADC22F8",1)</f>
        <v>=DISPIMG("ID_7858360CF38742268D69DB96CADC22F8",1)</v>
      </c>
      <c r="Z27" s="608" t="s">
        <v>190</v>
      </c>
      <c r="AA27" s="621" t="s">
        <v>115</v>
      </c>
      <c r="AB27" s="621" t="s">
        <v>191</v>
      </c>
      <c r="AD27" s="609" t="s">
        <v>192</v>
      </c>
      <c r="AE27" s="611" t="s">
        <v>120</v>
      </c>
      <c r="AF27" s="611" t="s">
        <v>161</v>
      </c>
    </row>
    <row r="28" ht="30.5" customHeight="1" spans="1:32">
      <c r="B28" s="620" t="s">
        <v>175</v>
      </c>
      <c r="C28" s="604" t="s">
        <v>193</v>
      </c>
      <c r="D28" s="604">
        <v>15</v>
      </c>
      <c r="E28" s="582"/>
      <c r="F28" s="620" t="s">
        <v>175</v>
      </c>
      <c r="G28" s="604" t="s">
        <v>194</v>
      </c>
      <c r="H28" s="604">
        <v>15</v>
      </c>
      <c r="I28" s="582"/>
      <c r="J28" s="620" t="s">
        <v>138</v>
      </c>
      <c r="K28" s="604" t="s">
        <v>126</v>
      </c>
      <c r="L28" s="604">
        <v>15</v>
      </c>
      <c r="M28" s="582"/>
      <c r="N28" s="582"/>
      <c r="O28" s="582"/>
      <c r="P28" s="582"/>
      <c r="Q28" s="582"/>
      <c r="R28" s="608" t="s">
        <v>138</v>
      </c>
      <c r="S28" s="607" t="s">
        <v>126</v>
      </c>
      <c r="T28" s="607">
        <v>10</v>
      </c>
      <c r="U28" s="582"/>
      <c r="V28" s="582"/>
      <c r="W28" s="582"/>
      <c r="X28" s="582"/>
      <c r="Y28" s="582"/>
      <c r="Z28" s="609" t="s">
        <v>195</v>
      </c>
      <c r="AA28" s="650" t="s">
        <v>146</v>
      </c>
      <c r="AB28" s="604">
        <v>10</v>
      </c>
      <c r="AD28" s="609" t="s">
        <v>138</v>
      </c>
      <c r="AE28" s="611" t="s">
        <v>126</v>
      </c>
      <c r="AF28" s="611">
        <v>15</v>
      </c>
    </row>
    <row r="29" ht="30.5" customHeight="1" spans="1:32">
      <c r="B29" s="620" t="s">
        <v>195</v>
      </c>
      <c r="C29" s="604" t="s">
        <v>146</v>
      </c>
      <c r="D29" s="604">
        <v>10</v>
      </c>
      <c r="E29" s="426"/>
      <c r="F29" s="620" t="s">
        <v>195</v>
      </c>
      <c r="G29" s="604" t="s">
        <v>146</v>
      </c>
      <c r="H29" s="604">
        <v>10</v>
      </c>
      <c r="I29" t="str">
        <f>_xlfn.DISPIMG("ID_52425DBE279840599F2E079BE132D048",1)</f>
        <v>=DISPIMG("ID_52425DBE279840599F2E079BE132D048",1)</v>
      </c>
      <c r="J29" s="620" t="s">
        <v>196</v>
      </c>
      <c r="K29" s="621" t="s">
        <v>103</v>
      </c>
      <c r="L29" s="604">
        <v>10</v>
      </c>
      <c r="M29" s="582"/>
      <c r="N29" s="426"/>
      <c r="O29" s="426"/>
      <c r="P29" s="426"/>
      <c r="Q29" s="582"/>
      <c r="R29" s="649" t="s">
        <v>197</v>
      </c>
      <c r="S29" s="649"/>
      <c r="T29" s="649"/>
      <c r="U29" s="582"/>
      <c r="V29" s="582"/>
      <c r="W29" s="582"/>
      <c r="X29" s="582"/>
      <c r="Y29" s="582"/>
      <c r="Z29" s="609" t="s">
        <v>198</v>
      </c>
      <c r="AA29" s="621" t="s">
        <v>199</v>
      </c>
      <c r="AB29" s="604">
        <v>100</v>
      </c>
      <c r="AD29" s="649" t="s">
        <v>200</v>
      </c>
      <c r="AE29" s="649"/>
      <c r="AF29" s="649"/>
    </row>
    <row r="30" ht="30.5" customHeight="1" spans="1:32">
      <c r="B30" s="609" t="s">
        <v>198</v>
      </c>
      <c r="C30" s="621" t="s">
        <v>201</v>
      </c>
      <c r="D30" s="604">
        <v>100</v>
      </c>
      <c r="E30" s="426"/>
      <c r="F30" s="609" t="s">
        <v>198</v>
      </c>
      <c r="G30" s="621" t="s">
        <v>202</v>
      </c>
      <c r="H30" s="604">
        <v>100</v>
      </c>
      <c r="I30" s="582"/>
      <c r="J30" s="620" t="s">
        <v>175</v>
      </c>
      <c r="K30" s="604" t="s">
        <v>203</v>
      </c>
      <c r="L30" s="604">
        <v>15</v>
      </c>
      <c r="M30" s="582"/>
      <c r="N30" s="426"/>
      <c r="O30" s="426"/>
      <c r="P30" s="426"/>
      <c r="Q30" s="582"/>
      <c r="R30" s="649"/>
      <c r="S30" s="649"/>
      <c r="T30" s="649"/>
      <c r="U30" s="426"/>
      <c r="V30" s="426"/>
      <c r="W30" s="426"/>
      <c r="X30" s="426"/>
      <c r="Y30" s="426"/>
      <c r="Z30" s="609" t="s">
        <v>204</v>
      </c>
      <c r="AA30" s="651" t="s">
        <v>205</v>
      </c>
      <c r="AB30" s="604">
        <v>100</v>
      </c>
      <c r="AD30" s="649"/>
      <c r="AE30" s="649"/>
      <c r="AF30" s="649"/>
    </row>
    <row r="31" ht="30.5" customHeight="1" spans="1:32">
      <c r="B31" s="609" t="s">
        <v>204</v>
      </c>
      <c r="C31" s="621" t="s">
        <v>206</v>
      </c>
      <c r="D31" s="604">
        <v>100</v>
      </c>
      <c r="E31" s="426"/>
      <c r="F31" s="609" t="s">
        <v>204</v>
      </c>
      <c r="G31" s="621" t="s">
        <v>207</v>
      </c>
      <c r="H31" s="604">
        <v>100</v>
      </c>
      <c r="I31" s="582"/>
      <c r="J31" s="608" t="s">
        <v>195</v>
      </c>
      <c r="K31" s="607" t="s">
        <v>146</v>
      </c>
      <c r="L31" s="607">
        <v>10</v>
      </c>
      <c r="M31" s="582"/>
      <c r="N31" s="582"/>
      <c r="O31" s="582"/>
      <c r="P31" s="582"/>
      <c r="Q31" s="582"/>
      <c r="R31" s="649" t="s">
        <v>208</v>
      </c>
      <c r="S31" s="649"/>
      <c r="T31" s="649"/>
      <c r="U31" s="426"/>
      <c r="V31" s="426"/>
      <c r="W31" s="426"/>
      <c r="X31" s="426"/>
      <c r="Y31" s="426"/>
      <c r="Z31" s="582"/>
      <c r="AA31" s="582"/>
      <c r="AB31" s="582"/>
      <c r="AD31" s="652" t="s">
        <v>209</v>
      </c>
      <c r="AE31" s="652"/>
      <c r="AF31" s="652"/>
    </row>
    <row r="32" ht="30.5" customHeight="1" spans="1:32">
      <c r="A32" t="str">
        <f>_xlfn.DISPIMG("ID_8E9076CF41334E34B0BE0213CB98F366",1)</f>
        <v>=DISPIMG("ID_8E9076CF41334E34B0BE0213CB98F366",1)</v>
      </c>
      <c r="B32" s="620" t="s">
        <v>210</v>
      </c>
      <c r="C32" s="621" t="s">
        <v>126</v>
      </c>
      <c r="D32" s="604">
        <v>15</v>
      </c>
      <c r="E32" s="426" t="str">
        <f>_xlfn.DISPIMG("ID_B01663F006EE40F18286F1E76FFFACB7",1)</f>
        <v>=DISPIMG("ID_B01663F006EE40F18286F1E76FFFACB7",1)</v>
      </c>
      <c r="F32" s="653" t="s">
        <v>211</v>
      </c>
      <c r="G32" s="653"/>
      <c r="H32" s="653"/>
      <c r="I32" s="582"/>
      <c r="J32" s="609" t="s">
        <v>198</v>
      </c>
      <c r="K32" s="621" t="s">
        <v>212</v>
      </c>
      <c r="L32" s="604">
        <v>100</v>
      </c>
      <c r="M32" s="582"/>
      <c r="N32" s="426"/>
      <c r="O32" s="426"/>
      <c r="P32" s="426"/>
      <c r="Q32" s="582"/>
      <c r="R32" s="649"/>
      <c r="S32" s="649"/>
      <c r="T32" s="649"/>
      <c r="U32" s="426"/>
      <c r="V32" s="426"/>
      <c r="W32" s="426"/>
      <c r="X32" s="426"/>
      <c r="Y32" s="426"/>
      <c r="Z32" s="582"/>
      <c r="AA32" s="582"/>
      <c r="AB32" s="582"/>
      <c r="AD32" s="654"/>
      <c r="AE32" s="654"/>
      <c r="AF32" s="654"/>
    </row>
    <row r="33" ht="30.5" customHeight="1" spans="2:32">
      <c r="B33" s="649" t="s">
        <v>213</v>
      </c>
      <c r="C33" s="649"/>
      <c r="D33" s="649"/>
      <c r="E33" s="426"/>
      <c r="F33" s="653" t="s">
        <v>214</v>
      </c>
      <c r="G33" s="653"/>
      <c r="H33" s="653"/>
      <c r="I33" s="426"/>
      <c r="J33" s="609" t="s">
        <v>204</v>
      </c>
      <c r="K33" s="621" t="s">
        <v>215</v>
      </c>
      <c r="L33" s="604">
        <v>100</v>
      </c>
      <c r="M33" s="582"/>
      <c r="N33" s="426"/>
      <c r="O33" s="426"/>
      <c r="P33" s="426"/>
      <c r="Q33" s="582"/>
      <c r="R33" s="582"/>
      <c r="S33" s="426"/>
      <c r="T33" s="426"/>
      <c r="U33" s="426"/>
      <c r="V33" s="426"/>
      <c r="W33" s="426"/>
      <c r="X33" s="426"/>
      <c r="Y33" s="426"/>
      <c r="Z33" s="582"/>
      <c r="AA33" s="582"/>
      <c r="AB33" s="582"/>
      <c r="AD33" s="654"/>
      <c r="AE33" s="654"/>
      <c r="AF33" s="654"/>
    </row>
    <row r="34" ht="30.5" customHeight="1" spans="2:32">
      <c r="B34" s="649"/>
      <c r="C34" s="649"/>
      <c r="D34" s="649"/>
      <c r="E34" s="426"/>
      <c r="F34" s="653"/>
      <c r="G34" s="653"/>
      <c r="H34" s="653"/>
      <c r="I34" s="582"/>
      <c r="J34" s="655" t="s">
        <v>216</v>
      </c>
      <c r="K34" s="656"/>
      <c r="L34" s="657"/>
      <c r="M34" s="582"/>
      <c r="N34" s="582"/>
      <c r="O34" s="582"/>
      <c r="P34" s="582"/>
      <c r="Q34" s="582"/>
      <c r="AB34" s="582"/>
      <c r="AD34" s="654"/>
      <c r="AE34" s="654"/>
      <c r="AF34" s="654"/>
    </row>
    <row r="35" ht="40" customHeight="1" spans="2:32">
      <c r="E35" s="426"/>
      <c r="F35" s="653"/>
      <c r="G35" s="653"/>
      <c r="H35" s="653"/>
      <c r="I35" s="582"/>
      <c r="J35" s="658"/>
      <c r="K35" s="659"/>
      <c r="L35" s="660"/>
      <c r="M35" s="426"/>
      <c r="N35" s="426"/>
      <c r="O35" s="426"/>
      <c r="P35" s="426"/>
      <c r="Q35" s="426"/>
      <c r="AB35" s="426"/>
      <c r="AD35" s="654"/>
      <c r="AE35" s="654"/>
      <c r="AF35" s="654"/>
    </row>
    <row r="36" ht="47" customHeight="1" spans="2:32">
      <c r="E36" s="426"/>
      <c r="F36" s="426"/>
      <c r="G36" s="426"/>
      <c r="H36" s="426"/>
      <c r="I36" s="582"/>
      <c r="J36" s="649" t="s">
        <v>217</v>
      </c>
      <c r="K36" s="649"/>
      <c r="L36" s="649"/>
      <c r="M36" s="426"/>
      <c r="N36" s="426"/>
      <c r="O36" s="426"/>
      <c r="P36" s="426"/>
      <c r="Q36" s="426"/>
      <c r="AB36" s="426"/>
      <c r="AD36" s="36"/>
      <c r="AE36" s="36"/>
      <c r="AF36" s="654"/>
    </row>
    <row r="37" ht="40" customHeight="1" spans="2:32">
      <c r="B37" s="426"/>
      <c r="C37" s="426"/>
      <c r="D37" s="426"/>
      <c r="E37" s="426"/>
      <c r="F37" s="426"/>
      <c r="G37" s="426"/>
      <c r="H37" s="426"/>
      <c r="I37" s="582"/>
      <c r="J37" s="426"/>
      <c r="K37" s="426"/>
      <c r="L37" s="426"/>
      <c r="M37" s="426"/>
      <c r="N37" s="426"/>
      <c r="O37" s="426"/>
      <c r="P37" s="426"/>
      <c r="Q37" s="426"/>
      <c r="AB37" s="426"/>
      <c r="AD37" s="36"/>
      <c r="AE37" s="36"/>
      <c r="AF37" s="454"/>
    </row>
    <row r="38" ht="40" customHeight="1" spans="2:32">
      <c r="B38" s="426"/>
      <c r="C38" s="426"/>
      <c r="D38" s="426"/>
      <c r="E38" s="426"/>
      <c r="F38" s="426"/>
      <c r="G38" s="426"/>
      <c r="H38" s="426"/>
      <c r="I38" s="582"/>
      <c r="J38" s="426"/>
      <c r="K38" s="426"/>
      <c r="L38" s="426"/>
      <c r="M38" s="426"/>
      <c r="N38" s="426"/>
      <c r="O38" s="426"/>
      <c r="P38" s="426"/>
      <c r="Q38" s="426"/>
      <c r="AB38" s="426"/>
      <c r="AD38" s="36"/>
      <c r="AE38" s="36"/>
      <c r="AF38" s="454"/>
    </row>
    <row r="39" ht="40" customHeight="1" spans="2:32">
      <c r="I39" s="426"/>
      <c r="Q39" s="426"/>
      <c r="AB39" s="426"/>
      <c r="AD39" s="36"/>
      <c r="AE39" s="36"/>
      <c r="AF39" s="454"/>
    </row>
    <row r="40" ht="40" customHeight="1" spans="2:32">
      <c r="I40" s="426"/>
      <c r="K40" s="661" t="s">
        <v>218</v>
      </c>
      <c r="L40" s="661"/>
      <c r="M40" s="661"/>
      <c r="N40" s="661"/>
      <c r="Q40" s="426"/>
      <c r="AD40" s="36"/>
      <c r="AE40" s="36"/>
      <c r="AF40" s="454"/>
    </row>
    <row r="41" ht="40" customHeight="1" spans="2:32">
      <c r="B41" s="662" t="s">
        <v>219</v>
      </c>
      <c r="C41" s="662" t="s">
        <v>220</v>
      </c>
      <c r="D41" s="662"/>
      <c r="E41" s="662"/>
      <c r="F41" s="662"/>
      <c r="G41" s="662"/>
      <c r="H41" s="426"/>
      <c r="I41" s="663" t="str">
        <f>_xlfn.DISPIMG("ID_8F776D277D214ADD999607E52FAF2084",1)</f>
        <v>=DISPIMG("ID_8F776D277D214ADD999607E52FAF2084",1)</v>
      </c>
      <c r="J41" s="664" t="s">
        <v>221</v>
      </c>
      <c r="K41" s="665"/>
      <c r="L41" s="665"/>
      <c r="M41" s="665"/>
      <c r="N41" s="665"/>
      <c r="O41" s="664"/>
      <c r="P41" s="666"/>
      <c r="Q41" s="426"/>
      <c r="R41" s="667" t="s">
        <v>222</v>
      </c>
      <c r="S41" s="668"/>
      <c r="T41" s="668"/>
      <c r="U41" s="668"/>
      <c r="V41" s="668"/>
      <c r="W41" s="668"/>
      <c r="X41" s="668"/>
      <c r="Y41" s="668"/>
      <c r="Z41" s="668"/>
      <c r="AA41" s="669"/>
      <c r="AD41" s="36"/>
      <c r="AE41" s="36"/>
      <c r="AF41" s="454"/>
    </row>
    <row r="42" ht="40" customHeight="1" spans="2:32">
      <c r="B42" s="670" t="s">
        <v>223</v>
      </c>
      <c r="C42" s="671" t="s">
        <v>224</v>
      </c>
      <c r="D42" s="671"/>
      <c r="E42" s="671"/>
      <c r="F42" s="671"/>
      <c r="G42" s="672"/>
      <c r="H42" s="426"/>
      <c r="I42" s="673" t="s">
        <v>225</v>
      </c>
      <c r="J42" s="674"/>
      <c r="K42" s="674"/>
      <c r="L42" s="674"/>
      <c r="M42" s="674"/>
      <c r="N42" s="674"/>
      <c r="O42" s="674"/>
      <c r="P42" s="674"/>
      <c r="Q42" s="426"/>
      <c r="R42" s="675" t="s">
        <v>226</v>
      </c>
      <c r="S42" s="675"/>
      <c r="T42" s="675"/>
      <c r="U42" s="675"/>
      <c r="V42" s="675"/>
      <c r="W42" s="675" t="s">
        <v>227</v>
      </c>
      <c r="X42" s="675"/>
      <c r="Y42" s="675"/>
      <c r="Z42" s="675"/>
      <c r="AA42" s="675"/>
      <c r="AD42" s="36"/>
      <c r="AE42" s="36"/>
      <c r="AF42" s="36"/>
    </row>
    <row r="43" ht="43.5" customHeight="1" spans="2:32">
      <c r="B43" s="344"/>
      <c r="C43" s="676"/>
      <c r="D43" s="676"/>
      <c r="E43" s="676"/>
      <c r="F43" s="676"/>
      <c r="G43" s="677"/>
      <c r="H43" s="426"/>
      <c r="I43" s="673" t="s">
        <v>228</v>
      </c>
      <c r="J43" s="674"/>
      <c r="K43" s="674"/>
      <c r="L43" s="674"/>
      <c r="M43" s="674"/>
      <c r="N43" s="674"/>
      <c r="O43" s="674"/>
      <c r="P43" s="674"/>
      <c r="Q43" s="426"/>
      <c r="R43" s="675"/>
      <c r="S43" s="675"/>
      <c r="T43" s="675"/>
      <c r="U43" s="675"/>
      <c r="V43" s="675"/>
      <c r="W43" s="675"/>
      <c r="X43" s="675"/>
      <c r="Y43" s="675"/>
      <c r="Z43" s="675"/>
      <c r="AA43" s="675"/>
      <c r="AD43" s="36"/>
      <c r="AE43" s="36"/>
      <c r="AF43" s="36"/>
    </row>
    <row r="44" ht="40" customHeight="1" spans="2:32">
      <c r="B44" s="678" t="s">
        <v>229</v>
      </c>
      <c r="C44" s="679" t="s">
        <v>230</v>
      </c>
      <c r="D44" s="680"/>
      <c r="E44" s="680"/>
      <c r="F44" s="680"/>
      <c r="G44" s="681"/>
      <c r="H44" s="426"/>
      <c r="I44" s="682" t="str">
        <f>_xlfn.DISPIMG("ID_3A367BBA922A473E85D32844824DA564",1)</f>
        <v>=DISPIMG("ID_3A367BBA922A473E85D32844824DA564",1)</v>
      </c>
      <c r="J44" s="683" t="s">
        <v>231</v>
      </c>
      <c r="K44" s="683"/>
      <c r="L44" s="683"/>
      <c r="M44" s="683"/>
      <c r="N44" s="683"/>
      <c r="O44" s="683"/>
      <c r="P44" s="684"/>
      <c r="Q44" s="426"/>
      <c r="R44" s="675"/>
      <c r="S44" s="675"/>
      <c r="T44" s="675"/>
      <c r="U44" s="675"/>
      <c r="V44" s="675"/>
      <c r="W44" s="675"/>
      <c r="X44" s="675"/>
      <c r="Y44" s="675"/>
      <c r="Z44" s="675"/>
      <c r="AA44" s="675"/>
      <c r="AD44" s="36"/>
      <c r="AE44" s="36"/>
      <c r="AF44" s="36"/>
    </row>
    <row r="45" ht="40" customHeight="1" spans="2:32">
      <c r="B45" s="685" t="s">
        <v>232</v>
      </c>
      <c r="C45" s="686"/>
      <c r="D45" s="686"/>
      <c r="E45" s="686"/>
      <c r="F45" s="686"/>
      <c r="G45" s="687"/>
      <c r="H45" s="426"/>
      <c r="I45" s="673" t="s">
        <v>233</v>
      </c>
      <c r="J45" s="688"/>
      <c r="K45" s="688"/>
      <c r="L45" s="688"/>
      <c r="M45" s="688"/>
      <c r="N45" s="688"/>
      <c r="O45" s="688"/>
      <c r="P45" s="688"/>
      <c r="Q45" s="426"/>
      <c r="R45" s="675"/>
      <c r="S45" s="675"/>
      <c r="T45" s="675"/>
      <c r="U45" s="675"/>
      <c r="V45" s="675"/>
      <c r="W45" s="675"/>
      <c r="X45" s="675"/>
      <c r="Y45" s="675"/>
      <c r="Z45" s="675"/>
      <c r="AA45" s="675"/>
      <c r="AD45" s="36"/>
      <c r="AE45" s="36"/>
      <c r="AF45" s="36"/>
    </row>
    <row r="46" ht="40" customHeight="1" spans="2:32">
      <c r="B46" s="689" t="s">
        <v>234</v>
      </c>
      <c r="C46" s="690"/>
      <c r="D46" s="690"/>
      <c r="E46" s="690"/>
      <c r="F46" s="690"/>
      <c r="G46" s="691"/>
      <c r="H46" s="426"/>
      <c r="I46" s="426"/>
      <c r="J46" s="692" t="s">
        <v>235</v>
      </c>
      <c r="K46" s="692"/>
      <c r="L46" s="692"/>
      <c r="M46" s="692"/>
      <c r="N46" s="692"/>
      <c r="O46" s="692"/>
      <c r="P46" s="692"/>
      <c r="Q46" s="426"/>
      <c r="R46" s="675"/>
      <c r="S46" s="675"/>
      <c r="T46" s="675"/>
      <c r="U46" s="675"/>
      <c r="V46" s="675"/>
      <c r="W46" s="675"/>
      <c r="X46" s="675"/>
      <c r="Y46" s="675"/>
      <c r="Z46" s="675"/>
      <c r="AA46" s="675"/>
      <c r="AD46" s="36"/>
      <c r="AE46" s="36"/>
      <c r="AF46" s="36"/>
    </row>
    <row r="47" ht="40" customHeight="1" spans="2:32">
      <c r="B47" s="693" t="s">
        <v>236</v>
      </c>
      <c r="C47" s="694"/>
      <c r="D47" s="694"/>
      <c r="E47" s="694"/>
      <c r="F47" s="694"/>
      <c r="G47" s="695"/>
      <c r="H47" s="426"/>
      <c r="I47" s="426"/>
      <c r="J47" s="692"/>
      <c r="K47" s="692"/>
      <c r="L47" s="692"/>
      <c r="M47" s="692"/>
      <c r="N47" s="692"/>
      <c r="O47" s="692"/>
      <c r="P47" s="692"/>
      <c r="Q47" s="426"/>
      <c r="R47" s="675"/>
      <c r="S47" s="675"/>
      <c r="T47" s="675"/>
      <c r="U47" s="675"/>
      <c r="V47" s="675"/>
      <c r="W47" s="675"/>
      <c r="X47" s="675"/>
      <c r="Y47" s="675"/>
      <c r="Z47" s="675"/>
      <c r="AA47" s="675"/>
      <c r="AD47" s="36"/>
      <c r="AE47" s="36"/>
      <c r="AF47" s="36"/>
    </row>
    <row r="48" ht="40" customHeight="1" spans="2:32">
      <c r="B48" s="696" t="s">
        <v>237</v>
      </c>
      <c r="C48" s="697"/>
      <c r="D48" s="697"/>
      <c r="E48" s="697"/>
      <c r="F48" s="697"/>
      <c r="G48" s="698"/>
      <c r="H48" s="426"/>
      <c r="I48" s="426"/>
      <c r="J48" s="699" t="s">
        <v>238</v>
      </c>
      <c r="K48" s="700"/>
      <c r="L48" s="700"/>
      <c r="M48" s="700"/>
      <c r="N48" s="700"/>
      <c r="O48" s="700"/>
      <c r="P48" s="700"/>
      <c r="Q48" s="426"/>
      <c r="R48" s="701" t="s">
        <v>239</v>
      </c>
      <c r="S48" s="701"/>
      <c r="T48" s="701"/>
      <c r="U48" s="701"/>
      <c r="V48" s="701"/>
      <c r="W48" s="701"/>
      <c r="X48" s="701"/>
      <c r="Y48" s="701"/>
      <c r="Z48" s="701"/>
      <c r="AA48" s="701"/>
      <c r="AD48" s="36"/>
      <c r="AE48" s="36"/>
      <c r="AF48" s="36"/>
    </row>
    <row r="49" ht="40" customHeight="1" spans="2:32">
      <c r="B49" s="702" t="s">
        <v>240</v>
      </c>
      <c r="C49" s="703"/>
      <c r="D49" s="703"/>
      <c r="E49" s="703"/>
      <c r="F49" s="703"/>
      <c r="G49" s="704"/>
      <c r="H49" s="426"/>
      <c r="J49" s="700" t="s">
        <v>241</v>
      </c>
      <c r="K49" s="700"/>
      <c r="L49" s="700"/>
      <c r="M49" s="700"/>
      <c r="N49" s="700"/>
      <c r="O49" s="700"/>
      <c r="P49" s="700"/>
      <c r="R49" s="701"/>
      <c r="S49" s="701"/>
      <c r="T49" s="701"/>
      <c r="U49" s="701"/>
      <c r="V49" s="701"/>
      <c r="W49" s="701"/>
      <c r="X49" s="701"/>
      <c r="Y49" s="701"/>
      <c r="Z49" s="701"/>
      <c r="AA49" s="701"/>
      <c r="AD49" s="36"/>
      <c r="AE49" s="36"/>
      <c r="AF49" s="36"/>
    </row>
    <row r="50" ht="40" customHeight="1" spans="2:32">
      <c r="B50" s="705" t="s">
        <v>242</v>
      </c>
      <c r="C50" s="705"/>
      <c r="D50" s="705"/>
      <c r="E50" s="705"/>
      <c r="F50" s="705"/>
      <c r="G50" s="705"/>
      <c r="H50" s="426"/>
      <c r="J50" s="706" t="s">
        <v>243</v>
      </c>
      <c r="K50" s="706"/>
      <c r="L50" s="706"/>
      <c r="M50" s="706"/>
      <c r="N50" s="706"/>
      <c r="O50" s="706"/>
      <c r="P50" s="706"/>
      <c r="R50" s="675" t="s">
        <v>244</v>
      </c>
      <c r="S50" s="675"/>
      <c r="T50" s="675"/>
      <c r="U50" s="675"/>
      <c r="V50" s="675"/>
      <c r="W50" s="707" t="s">
        <v>245</v>
      </c>
      <c r="X50" s="708"/>
      <c r="Y50" s="708"/>
      <c r="Z50" s="708"/>
      <c r="AA50" s="708"/>
      <c r="AD50" s="36"/>
      <c r="AE50" s="36"/>
      <c r="AF50" s="36"/>
    </row>
    <row r="51" ht="40" customHeight="1" spans="2:32">
      <c r="J51" s="709" t="s">
        <v>246</v>
      </c>
      <c r="K51" s="709"/>
      <c r="L51" s="709"/>
      <c r="M51" s="709"/>
      <c r="N51" s="709"/>
      <c r="O51" s="709"/>
      <c r="P51" s="709"/>
      <c r="R51" s="675"/>
      <c r="S51" s="675"/>
      <c r="T51" s="675"/>
      <c r="U51" s="675"/>
      <c r="V51" s="675"/>
      <c r="W51" s="708"/>
      <c r="X51" s="708"/>
      <c r="Y51" s="708"/>
      <c r="Z51" s="708"/>
      <c r="AA51" s="708"/>
      <c r="AD51" s="36"/>
      <c r="AE51" s="36"/>
      <c r="AF51" s="36"/>
    </row>
    <row r="52" ht="40" customHeight="1" spans="2:32">
      <c r="J52" s="710" t="s">
        <v>247</v>
      </c>
      <c r="K52" s="710"/>
      <c r="L52" s="710"/>
      <c r="M52" s="710"/>
      <c r="N52" s="710"/>
      <c r="O52" s="710"/>
      <c r="P52" s="710"/>
      <c r="R52" s="675"/>
      <c r="S52" s="675"/>
      <c r="T52" s="675"/>
      <c r="U52" s="675"/>
      <c r="V52" s="675"/>
      <c r="W52" s="708"/>
      <c r="X52" s="708"/>
      <c r="Y52" s="708"/>
      <c r="Z52" s="708"/>
      <c r="AA52" s="708"/>
      <c r="AD52" s="36"/>
      <c r="AE52" s="36"/>
      <c r="AF52" s="36"/>
    </row>
    <row r="53" ht="40" customHeight="1" spans="2:32">
      <c r="J53" s="710" t="s">
        <v>248</v>
      </c>
      <c r="K53" s="710"/>
      <c r="L53" s="710"/>
      <c r="M53" s="710"/>
      <c r="N53" s="710"/>
      <c r="O53" s="710"/>
      <c r="P53" s="710"/>
      <c r="R53" s="675"/>
      <c r="S53" s="675"/>
      <c r="T53" s="675"/>
      <c r="U53" s="675"/>
      <c r="V53" s="675"/>
      <c r="W53" s="708"/>
      <c r="X53" s="708"/>
      <c r="Y53" s="708"/>
      <c r="Z53" s="708"/>
      <c r="AA53" s="708"/>
      <c r="AD53" s="36"/>
      <c r="AE53" s="36"/>
      <c r="AF53" s="36"/>
    </row>
    <row r="54" ht="40" customHeight="1" spans="2:32">
      <c r="J54" s="710" t="s">
        <v>249</v>
      </c>
      <c r="K54" s="710"/>
      <c r="L54" s="710"/>
      <c r="M54" s="710"/>
      <c r="N54" s="710"/>
      <c r="O54" s="710"/>
      <c r="P54" s="710"/>
      <c r="R54" s="675"/>
      <c r="S54" s="675"/>
      <c r="T54" s="675"/>
      <c r="U54" s="675"/>
      <c r="V54" s="675"/>
      <c r="W54" s="708"/>
      <c r="X54" s="708"/>
      <c r="Y54" s="708"/>
      <c r="Z54" s="708"/>
      <c r="AA54" s="708"/>
      <c r="AD54" s="36"/>
      <c r="AE54" s="36"/>
      <c r="AF54" s="36"/>
    </row>
    <row r="55" ht="40" customHeight="1" spans="2:32">
      <c r="J55" s="710" t="s">
        <v>250</v>
      </c>
      <c r="K55" s="710"/>
      <c r="L55" s="710"/>
      <c r="M55" s="710"/>
      <c r="N55" s="710"/>
      <c r="O55" s="710"/>
      <c r="P55" s="710"/>
      <c r="R55" s="675"/>
      <c r="S55" s="675"/>
      <c r="T55" s="675"/>
      <c r="U55" s="675"/>
      <c r="V55" s="675"/>
      <c r="W55" s="708"/>
      <c r="X55" s="708"/>
      <c r="Y55" s="708"/>
      <c r="Z55" s="708"/>
      <c r="AA55" s="708"/>
      <c r="AD55" s="36"/>
      <c r="AE55" s="36"/>
      <c r="AF55" s="36"/>
    </row>
    <row r="56" ht="40" customHeight="1" spans="2:32">
      <c r="J56" s="710" t="s">
        <v>251</v>
      </c>
      <c r="K56" s="710"/>
      <c r="L56" s="710"/>
      <c r="M56" s="710"/>
      <c r="N56" s="710"/>
      <c r="O56" s="710"/>
      <c r="P56" s="710"/>
      <c r="AD56" s="36"/>
      <c r="AE56" s="36"/>
      <c r="AF56" s="36"/>
    </row>
    <row r="57" ht="40" customHeight="1" spans="2:32">
      <c r="J57" s="710" t="s">
        <v>252</v>
      </c>
      <c r="K57" s="710"/>
      <c r="L57" s="710"/>
      <c r="M57" s="710"/>
      <c r="N57" s="710"/>
      <c r="O57" s="710"/>
      <c r="P57" s="710"/>
      <c r="AD57" s="36"/>
      <c r="AE57" s="36"/>
      <c r="AF57" s="36"/>
    </row>
    <row r="58" ht="40" customHeight="1" spans="2:32">
      <c r="J58" s="710" t="s">
        <v>253</v>
      </c>
      <c r="K58" s="710"/>
      <c r="L58" s="710"/>
      <c r="M58" s="710"/>
      <c r="N58" s="710"/>
      <c r="O58" s="710"/>
      <c r="P58" s="710"/>
      <c r="AD58" s="36"/>
      <c r="AE58" s="36"/>
      <c r="AF58" s="36"/>
    </row>
    <row r="59" ht="40" customHeight="1" spans="2:32">
      <c r="J59" s="710" t="s">
        <v>254</v>
      </c>
      <c r="K59" s="710"/>
      <c r="L59" s="710"/>
      <c r="M59" s="710"/>
      <c r="N59" s="710"/>
      <c r="O59" s="710"/>
      <c r="P59" s="710"/>
      <c r="AD59" s="36"/>
      <c r="AE59" s="36"/>
      <c r="AF59" s="36"/>
    </row>
    <row r="60" ht="40" customHeight="1" spans="2:32">
      <c r="J60" s="709" t="s">
        <v>255</v>
      </c>
      <c r="K60" s="709"/>
      <c r="L60" s="709"/>
      <c r="M60" s="709"/>
      <c r="N60" s="709"/>
      <c r="O60" s="709"/>
      <c r="P60" s="709"/>
      <c r="AD60" s="36"/>
      <c r="AE60" s="36"/>
      <c r="AF60" s="36"/>
    </row>
    <row r="61" ht="40" customHeight="1" spans="2:32">
      <c r="J61" s="711" t="s">
        <v>256</v>
      </c>
      <c r="K61" s="711"/>
      <c r="L61" s="711"/>
      <c r="M61" s="711"/>
      <c r="N61" s="711"/>
      <c r="O61" s="711"/>
      <c r="P61" s="711"/>
      <c r="AD61" s="36"/>
      <c r="AE61" s="36"/>
      <c r="AF61" s="36"/>
    </row>
    <row r="62" ht="40" customHeight="1" spans="2:32">
      <c r="AD62" s="36"/>
      <c r="AE62" s="36"/>
      <c r="AF62" s="36"/>
    </row>
    <row r="63" ht="40" customHeight="1" spans="2:32">
      <c r="AD63" s="36"/>
      <c r="AE63" s="36"/>
      <c r="AF63" s="36"/>
    </row>
    <row r="64" customHeight="1" spans="2:32">
      <c r="AD64" s="36"/>
      <c r="AE64" s="36"/>
      <c r="AF64" s="36"/>
    </row>
    <row r="65" customHeight="1" spans="30:32">
      <c r="AD65" s="36"/>
      <c r="AE65" s="36"/>
      <c r="AF65" s="36"/>
    </row>
  </sheetData>
  <sheetProtection formatCells="0" formatColumns="0" formatRows="0" insertRows="0" insertColumns="0" insertHyperlinks="0" deleteColumns="0" deleteRows="0" sort="0" autoFilter="0" pivotTables="0"/>
  <mergeCells count="82">
    <mergeCell ref="B7:D7"/>
    <mergeCell ref="F7:H7"/>
    <mergeCell ref="J7:L7"/>
    <mergeCell ref="N7:P7"/>
    <mergeCell ref="R7:T7"/>
    <mergeCell ref="V7:X7"/>
    <mergeCell ref="Z7:AB7"/>
    <mergeCell ref="AD7:AF7"/>
    <mergeCell ref="J13:L13"/>
    <mergeCell ref="N13:P13"/>
    <mergeCell ref="B14:D14"/>
    <mergeCell ref="F14:H14"/>
    <mergeCell ref="J14:L14"/>
    <mergeCell ref="N14:P14"/>
    <mergeCell ref="R14:T14"/>
    <mergeCell ref="Z14:AB14"/>
    <mergeCell ref="AD14:AF14"/>
    <mergeCell ref="B15:D15"/>
    <mergeCell ref="F15:H15"/>
    <mergeCell ref="J15:L15"/>
    <mergeCell ref="N15:P15"/>
    <mergeCell ref="R15:T15"/>
    <mergeCell ref="V15:X15"/>
    <mergeCell ref="Z15:AB15"/>
    <mergeCell ref="AD15:AF15"/>
    <mergeCell ref="N26:P26"/>
    <mergeCell ref="AD31:AF31"/>
    <mergeCell ref="F32:H32"/>
    <mergeCell ref="J36:L36"/>
    <mergeCell ref="K40:N40"/>
    <mergeCell ref="C41:G41"/>
    <mergeCell ref="J41:P41"/>
    <mergeCell ref="R41:AA41"/>
    <mergeCell ref="I42:P42"/>
    <mergeCell ref="I43:P43"/>
    <mergeCell ref="C44:G44"/>
    <mergeCell ref="J44:P44"/>
    <mergeCell ref="B45:G45"/>
    <mergeCell ref="I45:P45"/>
    <mergeCell ref="B46:G46"/>
    <mergeCell ref="B47:G47"/>
    <mergeCell ref="B48:G48"/>
    <mergeCell ref="J48:P48"/>
    <mergeCell ref="B49:G49"/>
    <mergeCell ref="J49:P49"/>
    <mergeCell ref="B50:G50"/>
    <mergeCell ref="J50:P50"/>
    <mergeCell ref="J51:P51"/>
    <mergeCell ref="J52:P52"/>
    <mergeCell ref="J53:P53"/>
    <mergeCell ref="J54:P54"/>
    <mergeCell ref="J55:P55"/>
    <mergeCell ref="J56:P56"/>
    <mergeCell ref="J57:P57"/>
    <mergeCell ref="J58:P58"/>
    <mergeCell ref="J59:P59"/>
    <mergeCell ref="J60:P60"/>
    <mergeCell ref="J61:P61"/>
    <mergeCell ref="B42:B43"/>
    <mergeCell ref="J3:L6"/>
    <mergeCell ref="V3:X6"/>
    <mergeCell ref="B3:D6"/>
    <mergeCell ref="N3:P6"/>
    <mergeCell ref="Z3:AB6"/>
    <mergeCell ref="F3:H6"/>
    <mergeCell ref="R3:T6"/>
    <mergeCell ref="AD3:AF6"/>
    <mergeCell ref="V10:X14"/>
    <mergeCell ref="B33:D34"/>
    <mergeCell ref="R29:T30"/>
    <mergeCell ref="AD29:AF30"/>
    <mergeCell ref="J34:L35"/>
    <mergeCell ref="C42:G43"/>
    <mergeCell ref="R42:V47"/>
    <mergeCell ref="W42:AA47"/>
    <mergeCell ref="R48:AA49"/>
    <mergeCell ref="J46:P47"/>
    <mergeCell ref="A1:XFD2"/>
    <mergeCell ref="R50:V55"/>
    <mergeCell ref="W50:AA55"/>
    <mergeCell ref="R31:T32"/>
    <mergeCell ref="F33:H35"/>
  </mergeCells>
  <pageMargins left="0.75" right="0.75" top="1" bottom="1" header="0.5" footer="0.5"/>
  <headerFooter/>
  <ignoredErrors>
    <ignoredError sqref="Q47:Q48 AB47:AB48 K46:AF46 A46 C46:I46 A43:AF45 J42:AF42 D42:H42 A42:B42 A34:AF41 G33:AF33 A33:E33 A27:AF32 AE26:AF26 A26:M26 A1:AF8 A9:S11 U9:AF11 A12:AF25 A60:AF65"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0"/>
  <sheetViews>
    <sheetView zoomScale="35" zoomScaleNormal="35" topLeftCell="D1" workbookViewId="0">
      <selection activeCell="K26" sqref="K26:M26"/>
    </sheetView>
  </sheetViews>
  <sheetFormatPr defaultColWidth="10.2857142857143" defaultRowHeight="37.5" customHeight="1"/>
  <cols>
    <col min="1" max="2" width="9.04761904761905" style="426" customWidth="1"/>
    <col min="3" max="3" width="35" style="426" customWidth="1"/>
    <col min="4" max="4" width="19.5809523809524" style="426" customWidth="1"/>
    <col min="5" max="5" width="15.3904761904762" style="426" customWidth="1"/>
    <col min="6" max="6" width="17.4857142857143" style="426" customWidth="1"/>
    <col min="7" max="7" width="19.5809523809524" style="426" customWidth="1"/>
    <col min="8" max="8" width="13.2952380952381" style="426" customWidth="1"/>
    <col min="9" max="10" width="17.5809523809524" style="426" customWidth="1"/>
    <col min="11" max="15" width="10.2857142857143" style="426"/>
    <col min="16" max="16" width="12.3619047619048" style="426"/>
    <col min="17" max="16384" width="10.2857142857143" style="426"/>
  </cols>
  <sheetData>
    <row r="1" customHeight="1" spans="1:21">
      <c r="A1" s="427" t="str">
        <f>_xlfn.DISPIMG("ID_905036B919204912AC2E77D0BFCB8529",1)</f>
        <v>=DISPIMG("ID_905036B919204912AC2E77D0BFCB8529",1)</v>
      </c>
      <c r="B1" s="428"/>
      <c r="C1" s="429"/>
      <c r="D1" s="430" t="s">
        <v>257</v>
      </c>
      <c r="E1" s="430"/>
      <c r="F1" s="430"/>
      <c r="G1" s="430"/>
      <c r="H1" s="430"/>
      <c r="I1" s="430"/>
      <c r="J1" s="431" t="s">
        <v>258</v>
      </c>
      <c r="P1" s="432" t="s">
        <v>259</v>
      </c>
      <c r="Q1" s="432"/>
      <c r="R1" s="432"/>
      <c r="S1" s="432"/>
      <c r="T1" s="432"/>
      <c r="U1" s="432"/>
    </row>
    <row r="2" customHeight="1" spans="1:21">
      <c r="A2" s="433"/>
      <c r="B2" s="434"/>
      <c r="C2" s="435"/>
      <c r="D2" s="436" t="s">
        <v>260</v>
      </c>
      <c r="E2" s="437" t="s">
        <v>261</v>
      </c>
      <c r="F2" s="438" t="s">
        <v>262</v>
      </c>
      <c r="G2" s="437" t="s">
        <v>263</v>
      </c>
      <c r="H2" s="437" t="s">
        <v>264</v>
      </c>
      <c r="I2" s="439" t="s">
        <v>265</v>
      </c>
      <c r="J2" s="440"/>
      <c r="P2" s="432"/>
      <c r="Q2" s="432"/>
      <c r="R2" s="432"/>
      <c r="S2" s="432"/>
      <c r="T2" s="432"/>
      <c r="U2" s="432"/>
    </row>
    <row r="3" customHeight="1" spans="1:21">
      <c r="A3" s="433"/>
      <c r="B3" s="434"/>
      <c r="C3" s="435"/>
      <c r="D3" s="441" t="s">
        <v>266</v>
      </c>
      <c r="E3" s="442" t="s">
        <v>267</v>
      </c>
      <c r="F3" s="443" t="s">
        <v>268</v>
      </c>
      <c r="G3" s="442">
        <v>280</v>
      </c>
      <c r="H3" s="442" t="s">
        <v>269</v>
      </c>
      <c r="I3" s="444">
        <v>2.3</v>
      </c>
      <c r="J3" s="445"/>
      <c r="P3" s="432"/>
      <c r="Q3" s="432"/>
      <c r="R3" s="432"/>
      <c r="S3" s="432"/>
      <c r="T3" s="432"/>
      <c r="U3" s="432"/>
    </row>
    <row r="4" ht="40.5" customHeight="1" spans="1:21">
      <c r="A4" s="433"/>
      <c r="B4" s="434"/>
      <c r="C4" s="435"/>
      <c r="D4" s="441" t="s">
        <v>270</v>
      </c>
      <c r="E4" s="442" t="s">
        <v>269</v>
      </c>
      <c r="F4" s="442" t="s">
        <v>269</v>
      </c>
      <c r="G4" s="442" t="s">
        <v>269</v>
      </c>
      <c r="H4" s="446" t="s">
        <v>271</v>
      </c>
      <c r="I4" s="447" t="s">
        <v>269</v>
      </c>
      <c r="J4" s="448"/>
      <c r="P4" s="432"/>
      <c r="Q4" s="432"/>
      <c r="R4" s="432"/>
      <c r="S4" s="432"/>
      <c r="T4" s="432"/>
      <c r="U4" s="432"/>
    </row>
    <row r="5" customHeight="1" spans="1:21">
      <c r="A5" s="449"/>
      <c r="B5" s="450"/>
      <c r="C5" s="451"/>
      <c r="D5" s="441" t="s">
        <v>266</v>
      </c>
      <c r="E5" s="442" t="s">
        <v>269</v>
      </c>
      <c r="F5" s="442" t="s">
        <v>269</v>
      </c>
      <c r="G5" s="442" t="s">
        <v>269</v>
      </c>
      <c r="H5" s="452" t="s">
        <v>272</v>
      </c>
      <c r="I5" s="444">
        <v>2.8</v>
      </c>
      <c r="K5" s="453"/>
      <c r="P5" s="454"/>
    </row>
    <row r="6" customHeight="1" spans="1:21">
      <c r="A6" s="449"/>
      <c r="B6" s="450"/>
      <c r="C6" s="451"/>
      <c r="D6" s="441" t="s">
        <v>273</v>
      </c>
      <c r="E6" s="442" t="s">
        <v>269</v>
      </c>
      <c r="F6" s="442" t="s">
        <v>269</v>
      </c>
      <c r="G6" s="442" t="s">
        <v>269</v>
      </c>
      <c r="H6" s="455" t="s">
        <v>274</v>
      </c>
      <c r="I6" s="447" t="s">
        <v>269</v>
      </c>
      <c r="J6" s="456" t="s">
        <v>258</v>
      </c>
      <c r="K6" s="453"/>
      <c r="P6" s="457" t="s">
        <v>275</v>
      </c>
      <c r="Q6" s="458"/>
      <c r="R6" s="458"/>
      <c r="S6" s="458"/>
      <c r="T6" s="458"/>
      <c r="U6" s="458"/>
    </row>
    <row r="7" customHeight="1" spans="1:21">
      <c r="A7" s="459"/>
      <c r="B7" s="460"/>
      <c r="C7" s="461"/>
      <c r="D7" s="462">
        <v>75</v>
      </c>
      <c r="E7" s="463" t="s">
        <v>276</v>
      </c>
      <c r="F7" s="463">
        <v>20</v>
      </c>
      <c r="G7" s="463">
        <v>160</v>
      </c>
      <c r="H7" s="464" t="s">
        <v>277</v>
      </c>
      <c r="I7" s="465" t="s">
        <v>278</v>
      </c>
      <c r="J7" s="465" t="s">
        <v>279</v>
      </c>
      <c r="K7" s="466" t="s">
        <v>280</v>
      </c>
      <c r="L7" s="467"/>
      <c r="M7" s="468"/>
      <c r="P7" s="458"/>
      <c r="Q7" s="458"/>
      <c r="R7" s="458"/>
      <c r="S7" s="458"/>
      <c r="T7" s="458"/>
      <c r="U7" s="458"/>
    </row>
    <row r="8" customHeight="1" spans="1:21">
      <c r="P8" s="458"/>
      <c r="Q8" s="458"/>
      <c r="R8" s="458"/>
      <c r="S8" s="458"/>
      <c r="T8" s="458"/>
      <c r="U8" s="458"/>
    </row>
    <row r="9" customHeight="1" spans="1:21">
      <c r="A9" s="469" t="str">
        <f>_xlfn.DISPIMG("ID_94116E2CF0374974B38D2D2E2C146B72",1)</f>
        <v>=DISPIMG("ID_94116E2CF0374974B38D2D2E2C146B72",1)</v>
      </c>
      <c r="B9" s="469"/>
      <c r="C9" s="470"/>
      <c r="D9" s="471" t="s">
        <v>281</v>
      </c>
      <c r="E9" s="471"/>
      <c r="F9" s="471"/>
      <c r="G9" s="471"/>
      <c r="H9" s="471"/>
      <c r="I9" s="471"/>
      <c r="J9" s="431" t="s">
        <v>282</v>
      </c>
      <c r="K9" s="472" t="s">
        <v>283</v>
      </c>
      <c r="L9" s="411"/>
      <c r="M9" s="411"/>
      <c r="P9" s="458"/>
      <c r="Q9" s="458"/>
      <c r="R9" s="458"/>
      <c r="S9" s="458"/>
      <c r="T9" s="458"/>
      <c r="U9" s="458"/>
    </row>
    <row r="10" customHeight="1" spans="1:21">
      <c r="A10" s="469"/>
      <c r="B10" s="469"/>
      <c r="C10" s="469"/>
      <c r="D10" s="437" t="s">
        <v>260</v>
      </c>
      <c r="E10" s="437" t="s">
        <v>261</v>
      </c>
      <c r="F10" s="438" t="s">
        <v>262</v>
      </c>
      <c r="G10" s="437" t="s">
        <v>263</v>
      </c>
      <c r="H10" s="437" t="s">
        <v>264</v>
      </c>
      <c r="I10" s="439" t="s">
        <v>265</v>
      </c>
      <c r="K10" s="453"/>
      <c r="P10" s="458"/>
      <c r="Q10" s="458"/>
      <c r="R10" s="458"/>
      <c r="S10" s="458"/>
      <c r="T10" s="458"/>
      <c r="U10" s="458"/>
    </row>
    <row r="11" customHeight="1" spans="1:21">
      <c r="A11" s="469"/>
      <c r="B11" s="469"/>
      <c r="C11" s="469"/>
      <c r="D11" s="473" t="s">
        <v>284</v>
      </c>
      <c r="E11" s="474" t="s">
        <v>267</v>
      </c>
      <c r="F11" s="475" t="s">
        <v>285</v>
      </c>
      <c r="G11" s="474">
        <v>450</v>
      </c>
      <c r="H11" s="474" t="s">
        <v>269</v>
      </c>
      <c r="I11" s="444">
        <v>2</v>
      </c>
      <c r="J11" s="453"/>
      <c r="K11" s="453"/>
      <c r="P11" s="458"/>
      <c r="Q11" s="458"/>
      <c r="R11" s="458"/>
      <c r="S11" s="458"/>
      <c r="T11" s="458"/>
      <c r="U11" s="458"/>
    </row>
    <row r="12" customHeight="1" spans="1:21">
      <c r="A12" s="469"/>
      <c r="B12" s="469"/>
      <c r="C12" s="469"/>
      <c r="D12" s="476"/>
      <c r="E12" s="477"/>
      <c r="F12" s="477"/>
      <c r="G12" s="477"/>
      <c r="H12" s="477"/>
      <c r="I12" s="478"/>
      <c r="P12" s="458"/>
      <c r="Q12" s="458"/>
      <c r="R12" s="458"/>
      <c r="S12" s="458"/>
      <c r="T12" s="458"/>
      <c r="U12" s="458"/>
    </row>
    <row r="13" customHeight="1" spans="1:21">
      <c r="A13" s="479"/>
      <c r="B13" s="453"/>
      <c r="C13" s="479"/>
      <c r="D13" s="453"/>
      <c r="E13" s="453"/>
      <c r="F13" s="453"/>
      <c r="G13" s="453"/>
      <c r="H13" s="453"/>
      <c r="I13" s="480"/>
      <c r="J13" s="453"/>
      <c r="K13" s="453"/>
      <c r="P13" s="481" t="s">
        <v>286</v>
      </c>
      <c r="Q13" s="481"/>
      <c r="R13" s="481"/>
      <c r="S13" s="481"/>
      <c r="T13" s="481"/>
      <c r="U13" s="481"/>
    </row>
    <row r="14" customHeight="1" spans="1:21">
      <c r="A14" s="482" t="str">
        <f>_xlfn.DISPIMG("ID_7C1CF1D005A043998AD9EAE738F36350",1)</f>
        <v>=DISPIMG("ID_7C1CF1D005A043998AD9EAE738F36350",1)</v>
      </c>
      <c r="B14" s="482"/>
      <c r="C14" s="482"/>
      <c r="D14" s="471" t="s">
        <v>287</v>
      </c>
      <c r="E14" s="471"/>
      <c r="F14" s="471"/>
      <c r="G14" s="471"/>
      <c r="H14" s="471"/>
      <c r="I14" s="471"/>
      <c r="J14" s="431" t="s">
        <v>288</v>
      </c>
      <c r="K14" s="453"/>
      <c r="P14" s="481"/>
      <c r="Q14" s="481"/>
      <c r="R14" s="481"/>
      <c r="S14" s="481"/>
      <c r="T14" s="481"/>
      <c r="U14" s="481"/>
    </row>
    <row r="15" customHeight="1" spans="1:21">
      <c r="A15" s="482"/>
      <c r="B15" s="482"/>
      <c r="C15" s="482"/>
      <c r="D15" s="436" t="s">
        <v>289</v>
      </c>
      <c r="E15" s="437" t="s">
        <v>261</v>
      </c>
      <c r="F15" s="438" t="s">
        <v>262</v>
      </c>
      <c r="G15" s="437" t="s">
        <v>263</v>
      </c>
      <c r="H15" s="437" t="s">
        <v>264</v>
      </c>
      <c r="I15" s="439" t="s">
        <v>265</v>
      </c>
    </row>
    <row r="16" customHeight="1" spans="1:21">
      <c r="A16" s="482"/>
      <c r="B16" s="482"/>
      <c r="C16" s="482"/>
      <c r="D16" s="441" t="s">
        <v>290</v>
      </c>
      <c r="E16" s="442" t="s">
        <v>267</v>
      </c>
      <c r="F16" s="443" t="s">
        <v>161</v>
      </c>
      <c r="G16" s="442">
        <v>350</v>
      </c>
      <c r="H16" s="442" t="s">
        <v>269</v>
      </c>
      <c r="I16" s="444">
        <v>2</v>
      </c>
      <c r="J16" s="453"/>
      <c r="K16" s="453"/>
    </row>
    <row r="17" customHeight="1" spans="1:13">
      <c r="A17" s="482"/>
      <c r="B17" s="482"/>
      <c r="C17" s="482"/>
      <c r="D17" s="441" t="s">
        <v>291</v>
      </c>
      <c r="E17" s="442" t="s">
        <v>269</v>
      </c>
      <c r="F17" s="442" t="s">
        <v>269</v>
      </c>
      <c r="G17" s="442" t="s">
        <v>269</v>
      </c>
      <c r="H17" s="446" t="s">
        <v>271</v>
      </c>
      <c r="I17" s="447" t="s">
        <v>269</v>
      </c>
      <c r="J17" s="453"/>
      <c r="K17" s="453"/>
    </row>
    <row r="18" customHeight="1" spans="1:13">
      <c r="A18" s="482"/>
      <c r="B18" s="482"/>
      <c r="C18" s="482"/>
      <c r="D18" s="441" t="s">
        <v>292</v>
      </c>
      <c r="E18" s="442" t="s">
        <v>269</v>
      </c>
      <c r="F18" s="442" t="s">
        <v>269</v>
      </c>
      <c r="G18" s="442" t="s">
        <v>269</v>
      </c>
      <c r="H18" s="452" t="s">
        <v>293</v>
      </c>
      <c r="I18" s="447">
        <v>1.9</v>
      </c>
      <c r="J18" s="431" t="s">
        <v>294</v>
      </c>
    </row>
    <row r="19" customHeight="1" spans="1:13">
      <c r="A19" s="480"/>
      <c r="B19" s="480"/>
      <c r="C19" s="483"/>
      <c r="D19" s="480"/>
      <c r="E19" s="480"/>
      <c r="F19" s="480"/>
      <c r="G19" s="480"/>
      <c r="H19" s="480"/>
    </row>
    <row r="20" customHeight="1" spans="1:13">
      <c r="A20" s="484" t="str">
        <f>_xlfn.DISPIMG("ID_F57DCB0DEE9E44C3B217D9E7E1F60477",1)</f>
        <v>=DISPIMG("ID_F57DCB0DEE9E44C3B217D9E7E1F60477",1)</v>
      </c>
      <c r="B20" s="485"/>
      <c r="C20" s="486"/>
      <c r="D20" s="471" t="s">
        <v>295</v>
      </c>
      <c r="E20" s="471"/>
      <c r="F20" s="471"/>
      <c r="G20" s="471"/>
      <c r="H20" s="471"/>
      <c r="I20" s="471"/>
      <c r="J20" s="431" t="s">
        <v>296</v>
      </c>
      <c r="K20" s="453"/>
    </row>
    <row r="21" customHeight="1" spans="1:13">
      <c r="A21" s="487"/>
      <c r="B21" s="469"/>
      <c r="C21" s="488"/>
      <c r="D21" s="436" t="s">
        <v>289</v>
      </c>
      <c r="E21" s="437" t="s">
        <v>261</v>
      </c>
      <c r="F21" s="438" t="s">
        <v>262</v>
      </c>
      <c r="G21" s="437" t="s">
        <v>263</v>
      </c>
      <c r="H21" s="437" t="s">
        <v>264</v>
      </c>
      <c r="I21" s="439" t="s">
        <v>265</v>
      </c>
      <c r="J21" s="453"/>
      <c r="K21" s="453"/>
    </row>
    <row r="22" customHeight="1" spans="1:13">
      <c r="A22" s="487"/>
      <c r="B22" s="469"/>
      <c r="C22" s="488"/>
      <c r="D22" s="441" t="s">
        <v>297</v>
      </c>
      <c r="E22" s="442" t="s">
        <v>298</v>
      </c>
      <c r="F22" s="443" t="s">
        <v>161</v>
      </c>
      <c r="G22" s="442">
        <v>150</v>
      </c>
      <c r="H22" s="442" t="s">
        <v>269</v>
      </c>
      <c r="I22" s="444">
        <v>3.1</v>
      </c>
    </row>
    <row r="23" customHeight="1" spans="1:13">
      <c r="A23" s="489"/>
      <c r="B23" s="490"/>
      <c r="C23" s="491"/>
      <c r="D23" s="492" t="s">
        <v>269</v>
      </c>
      <c r="E23" s="442" t="s">
        <v>269</v>
      </c>
      <c r="F23" s="442" t="s">
        <v>269</v>
      </c>
      <c r="G23" s="442">
        <v>220</v>
      </c>
      <c r="H23" s="446" t="s">
        <v>299</v>
      </c>
      <c r="I23" s="447" t="s">
        <v>269</v>
      </c>
      <c r="K23" s="493"/>
    </row>
    <row r="24" customHeight="1" spans="1:13">
      <c r="A24" s="494"/>
      <c r="B24" s="495"/>
      <c r="C24" s="496"/>
      <c r="D24" s="441" t="s">
        <v>300</v>
      </c>
      <c r="E24" s="442" t="s">
        <v>269</v>
      </c>
      <c r="F24" s="442" t="s">
        <v>269</v>
      </c>
      <c r="G24" s="442">
        <v>150</v>
      </c>
      <c r="H24" s="446" t="s">
        <v>271</v>
      </c>
      <c r="I24" s="447">
        <v>3.4</v>
      </c>
    </row>
    <row r="25" customHeight="1" spans="1:13">
      <c r="A25" s="480"/>
      <c r="B25" s="480"/>
      <c r="C25" s="483"/>
    </row>
    <row r="26" customHeight="1" spans="1:13">
      <c r="A26" s="484" t="str">
        <f>_xlfn.DISPIMG("ID_D53D0CB664184BB9A9E8D0485CF632C0",1)</f>
        <v>=DISPIMG("ID_D53D0CB664184BB9A9E8D0485CF632C0",1)</v>
      </c>
      <c r="B26" s="485"/>
      <c r="C26" s="486"/>
      <c r="D26" s="471" t="s">
        <v>301</v>
      </c>
      <c r="E26" s="471"/>
      <c r="F26" s="471"/>
      <c r="G26" s="471"/>
      <c r="H26" s="471"/>
      <c r="I26" s="471"/>
      <c r="J26" s="431" t="s">
        <v>302</v>
      </c>
      <c r="K26" s="411" t="s">
        <v>303</v>
      </c>
      <c r="L26" s="411"/>
      <c r="M26" s="411"/>
    </row>
    <row r="27" customHeight="1" spans="1:13">
      <c r="A27" s="487"/>
      <c r="B27" s="469"/>
      <c r="C27" s="488"/>
      <c r="D27" s="436" t="s">
        <v>289</v>
      </c>
      <c r="E27" s="437" t="s">
        <v>261</v>
      </c>
      <c r="F27" s="438" t="s">
        <v>262</v>
      </c>
      <c r="G27" s="437" t="s">
        <v>263</v>
      </c>
      <c r="H27" s="437" t="s">
        <v>264</v>
      </c>
      <c r="I27" s="439" t="s">
        <v>265</v>
      </c>
      <c r="J27" s="453"/>
      <c r="K27" s="453"/>
    </row>
    <row r="28" customHeight="1" spans="1:13">
      <c r="A28" s="487"/>
      <c r="B28" s="469"/>
      <c r="C28" s="488"/>
      <c r="D28" s="497" t="s">
        <v>304</v>
      </c>
      <c r="E28" s="474" t="s">
        <v>267</v>
      </c>
      <c r="F28" s="475" t="s">
        <v>305</v>
      </c>
      <c r="G28" s="474">
        <v>600</v>
      </c>
      <c r="H28" s="474" t="s">
        <v>269</v>
      </c>
      <c r="I28" s="444">
        <v>1.5</v>
      </c>
      <c r="J28" s="453"/>
      <c r="K28" s="453"/>
    </row>
    <row r="29" customHeight="1" spans="1:13">
      <c r="A29" s="498"/>
      <c r="B29" s="499"/>
      <c r="C29" s="500"/>
      <c r="D29" s="501"/>
      <c r="E29" s="502"/>
      <c r="F29" s="502"/>
      <c r="G29" s="502"/>
      <c r="H29" s="502"/>
      <c r="I29" s="503"/>
    </row>
    <row r="30" customHeight="1" spans="1:13">
      <c r="A30" s="479"/>
      <c r="B30" s="453"/>
      <c r="C30" s="479"/>
      <c r="D30" s="453"/>
      <c r="E30" s="453"/>
      <c r="F30" s="453"/>
      <c r="G30" s="453"/>
      <c r="H30" s="453"/>
      <c r="K30" s="493"/>
    </row>
    <row r="31" customHeight="1" spans="1:13">
      <c r="A31" s="504" t="str">
        <f>_xlfn.DISPIMG("ID_BB50F31D943A4F69B5AF3D039B1809D2",1)</f>
        <v>=DISPIMG("ID_BB50F31D943A4F69B5AF3D039B1809D2",1)</v>
      </c>
      <c r="B31" s="505"/>
      <c r="C31" s="506"/>
      <c r="D31" s="471" t="s">
        <v>306</v>
      </c>
      <c r="E31" s="471"/>
      <c r="F31" s="471"/>
      <c r="G31" s="471"/>
      <c r="H31" s="471"/>
      <c r="I31" s="471"/>
      <c r="J31" s="431" t="s">
        <v>307</v>
      </c>
    </row>
    <row r="32" customHeight="1" spans="1:13">
      <c r="A32" s="433"/>
      <c r="B32" s="507"/>
      <c r="C32" s="435"/>
      <c r="D32" s="436" t="s">
        <v>289</v>
      </c>
      <c r="E32" s="437" t="s">
        <v>261</v>
      </c>
      <c r="F32" s="438" t="s">
        <v>262</v>
      </c>
      <c r="G32" s="437" t="s">
        <v>263</v>
      </c>
      <c r="H32" s="437" t="s">
        <v>264</v>
      </c>
      <c r="I32" s="439" t="s">
        <v>265</v>
      </c>
    </row>
    <row r="33" customHeight="1" spans="1:11">
      <c r="A33" s="433"/>
      <c r="B33" s="507"/>
      <c r="C33" s="435"/>
      <c r="D33" s="441" t="s">
        <v>308</v>
      </c>
      <c r="E33" s="442" t="s">
        <v>267</v>
      </c>
      <c r="F33" s="443" t="s">
        <v>268</v>
      </c>
      <c r="G33" s="442">
        <v>320</v>
      </c>
      <c r="H33" s="442" t="s">
        <v>269</v>
      </c>
      <c r="I33" s="444">
        <v>2.9</v>
      </c>
    </row>
    <row r="34" customHeight="1" spans="1:11">
      <c r="A34" s="494"/>
      <c r="B34" s="495"/>
      <c r="C34" s="496"/>
      <c r="D34" s="508" t="s">
        <v>309</v>
      </c>
      <c r="E34" s="442" t="s">
        <v>269</v>
      </c>
      <c r="F34" s="442" t="s">
        <v>269</v>
      </c>
      <c r="G34" s="442" t="s">
        <v>269</v>
      </c>
      <c r="H34" s="509" t="s">
        <v>271</v>
      </c>
      <c r="I34" s="447">
        <v>2.4</v>
      </c>
      <c r="J34" s="493"/>
    </row>
    <row r="36" customHeight="1" spans="1:11">
      <c r="A36" s="504" t="str">
        <f>_xlfn.DISPIMG("ID_0DD1BF43779E4E00935DEDCD09891D8D",1)</f>
        <v>=DISPIMG("ID_0DD1BF43779E4E00935DEDCD09891D8D",1)</v>
      </c>
      <c r="B36" s="505"/>
      <c r="C36" s="506"/>
      <c r="D36" s="510" t="s">
        <v>310</v>
      </c>
      <c r="E36" s="511"/>
      <c r="F36" s="511"/>
      <c r="G36" s="511"/>
      <c r="H36" s="511"/>
      <c r="I36" s="512" t="s">
        <v>311</v>
      </c>
    </row>
    <row r="37" customHeight="1" spans="1:11">
      <c r="A37" s="433"/>
      <c r="B37" s="434"/>
      <c r="C37" s="435"/>
      <c r="D37" s="513" t="s">
        <v>289</v>
      </c>
      <c r="E37" s="514" t="s">
        <v>261</v>
      </c>
      <c r="F37" s="452" t="s">
        <v>312</v>
      </c>
      <c r="G37" s="514" t="s">
        <v>263</v>
      </c>
      <c r="H37" s="514" t="s">
        <v>264</v>
      </c>
      <c r="J37" s="493"/>
      <c r="K37" s="493"/>
    </row>
    <row r="38" customHeight="1" spans="1:11">
      <c r="A38" s="433"/>
      <c r="B38" s="434"/>
      <c r="C38" s="435"/>
      <c r="D38" s="441" t="s">
        <v>313</v>
      </c>
      <c r="E38" s="442" t="s">
        <v>314</v>
      </c>
      <c r="F38" s="443" t="s">
        <v>285</v>
      </c>
      <c r="G38" s="442">
        <v>180</v>
      </c>
      <c r="H38" s="442" t="s">
        <v>269</v>
      </c>
      <c r="I38" s="431" t="s">
        <v>315</v>
      </c>
    </row>
    <row r="39" customHeight="1" spans="1:11">
      <c r="A39" s="433"/>
      <c r="B39" s="434"/>
      <c r="C39" s="435"/>
      <c r="D39" s="441" t="s">
        <v>316</v>
      </c>
      <c r="E39" s="442" t="s">
        <v>317</v>
      </c>
      <c r="F39" s="443" t="s">
        <v>106</v>
      </c>
      <c r="G39" s="442" t="s">
        <v>269</v>
      </c>
      <c r="H39" s="515" t="s">
        <v>318</v>
      </c>
      <c r="I39" s="431" t="s">
        <v>319</v>
      </c>
    </row>
    <row r="40" customHeight="1" spans="1:11">
      <c r="A40" s="433"/>
      <c r="B40" s="434"/>
      <c r="C40" s="435"/>
      <c r="D40" s="516" t="s">
        <v>269</v>
      </c>
      <c r="E40" s="442" t="s">
        <v>269</v>
      </c>
      <c r="F40" s="443" t="s">
        <v>269</v>
      </c>
      <c r="G40" s="442" t="s">
        <v>320</v>
      </c>
      <c r="H40" s="442" t="s">
        <v>299</v>
      </c>
      <c r="K40" s="493"/>
    </row>
    <row r="41" customHeight="1" spans="1:11">
      <c r="A41" s="449"/>
      <c r="B41" s="517"/>
      <c r="C41" s="451"/>
      <c r="D41" s="441" t="s">
        <v>321</v>
      </c>
      <c r="E41" s="442" t="s">
        <v>314</v>
      </c>
      <c r="F41" s="442" t="s">
        <v>269</v>
      </c>
      <c r="G41" s="442" t="s">
        <v>269</v>
      </c>
      <c r="H41" s="455" t="s">
        <v>271</v>
      </c>
    </row>
    <row r="42" customHeight="1" spans="1:11">
      <c r="A42" s="518"/>
      <c r="B42" s="519"/>
      <c r="C42" s="520"/>
      <c r="D42" s="521" t="s">
        <v>322</v>
      </c>
      <c r="E42" s="463" t="s">
        <v>317</v>
      </c>
      <c r="F42" s="463" t="s">
        <v>269</v>
      </c>
      <c r="G42" s="463" t="s">
        <v>269</v>
      </c>
      <c r="H42" s="522" t="s">
        <v>318</v>
      </c>
    </row>
    <row r="43" customHeight="1" spans="1:11">
      <c r="A43" s="480"/>
      <c r="B43" s="480"/>
      <c r="C43" s="483"/>
      <c r="K43" s="493"/>
    </row>
    <row r="44" customHeight="1" spans="1:11">
      <c r="A44" s="482" t="str">
        <f>_xlfn.DISPIMG("ID_F44435B06420494380CA7E101DF822F9",1)</f>
        <v>=DISPIMG("ID_F44435B06420494380CA7E101DF822F9",1)</v>
      </c>
      <c r="B44" s="482"/>
      <c r="C44" s="482"/>
      <c r="D44" s="471" t="s">
        <v>323</v>
      </c>
      <c r="E44" s="471"/>
      <c r="F44" s="471"/>
      <c r="G44" s="471"/>
      <c r="H44" s="471"/>
      <c r="I44" s="471"/>
      <c r="J44" s="431" t="s">
        <v>324</v>
      </c>
    </row>
    <row r="45" customHeight="1" spans="1:11">
      <c r="A45" s="482"/>
      <c r="B45" s="482"/>
      <c r="C45" s="482"/>
      <c r="D45" s="436" t="s">
        <v>289</v>
      </c>
      <c r="E45" s="437" t="s">
        <v>261</v>
      </c>
      <c r="F45" s="438" t="s">
        <v>262</v>
      </c>
      <c r="G45" s="437" t="s">
        <v>263</v>
      </c>
      <c r="H45" s="437" t="s">
        <v>264</v>
      </c>
      <c r="I45" s="439" t="s">
        <v>265</v>
      </c>
    </row>
    <row r="46" customHeight="1" spans="1:11">
      <c r="A46" s="482"/>
      <c r="B46" s="482"/>
      <c r="C46" s="482"/>
      <c r="D46" s="441" t="s">
        <v>325</v>
      </c>
      <c r="E46" s="442" t="s">
        <v>267</v>
      </c>
      <c r="F46" s="443" t="s">
        <v>285</v>
      </c>
      <c r="G46" s="443" t="s">
        <v>326</v>
      </c>
      <c r="H46" s="442" t="s">
        <v>269</v>
      </c>
      <c r="I46" s="444">
        <v>2.3</v>
      </c>
      <c r="K46" s="493"/>
    </row>
    <row r="47" customHeight="1" spans="1:11">
      <c r="A47" s="482"/>
      <c r="B47" s="482"/>
      <c r="C47" s="482"/>
      <c r="D47" s="441" t="s">
        <v>327</v>
      </c>
      <c r="E47" s="442" t="s">
        <v>269</v>
      </c>
      <c r="F47" s="442" t="s">
        <v>269</v>
      </c>
      <c r="G47" s="442" t="s">
        <v>269</v>
      </c>
      <c r="H47" s="446" t="s">
        <v>271</v>
      </c>
      <c r="I47" s="447" t="s">
        <v>269</v>
      </c>
    </row>
    <row r="48" customHeight="1" spans="1:11">
      <c r="A48" s="482"/>
      <c r="B48" s="482"/>
      <c r="C48" s="482"/>
      <c r="D48" s="441" t="s">
        <v>325</v>
      </c>
      <c r="E48" s="442" t="s">
        <v>269</v>
      </c>
      <c r="F48" s="442" t="s">
        <v>269</v>
      </c>
      <c r="G48" s="442" t="s">
        <v>269</v>
      </c>
      <c r="H48" s="452" t="s">
        <v>272</v>
      </c>
      <c r="I48" s="447">
        <v>2.6</v>
      </c>
    </row>
    <row r="49" customHeight="1" spans="1:12">
      <c r="A49" s="523"/>
      <c r="B49" s="523"/>
      <c r="C49" s="523"/>
      <c r="D49" s="523"/>
      <c r="E49" s="523"/>
      <c r="F49" s="523"/>
      <c r="G49" s="523"/>
    </row>
    <row r="50" customHeight="1" spans="1:12">
      <c r="A50" s="482" t="str">
        <f>_xlfn.DISPIMG("ID_1DE8C63882E84E7889AF1A0C421B495F",1)</f>
        <v>=DISPIMG("ID_1DE8C63882E84E7889AF1A0C421B495F",1)</v>
      </c>
      <c r="B50" s="482"/>
      <c r="C50" s="482"/>
      <c r="D50" s="471" t="s">
        <v>328</v>
      </c>
      <c r="E50" s="471"/>
      <c r="F50" s="471"/>
      <c r="G50" s="471"/>
      <c r="H50" s="471"/>
      <c r="I50" s="471"/>
      <c r="J50" s="431" t="s">
        <v>329</v>
      </c>
    </row>
    <row r="51" customHeight="1" spans="1:12">
      <c r="A51" s="482"/>
      <c r="B51" s="482"/>
      <c r="C51" s="482"/>
      <c r="D51" s="436" t="s">
        <v>289</v>
      </c>
      <c r="E51" s="437" t="s">
        <v>261</v>
      </c>
      <c r="F51" s="438" t="s">
        <v>262</v>
      </c>
      <c r="G51" s="437" t="s">
        <v>263</v>
      </c>
      <c r="H51" s="437" t="s">
        <v>264</v>
      </c>
      <c r="I51" s="439" t="s">
        <v>265</v>
      </c>
      <c r="K51" s="493"/>
    </row>
    <row r="52" customHeight="1" spans="1:12">
      <c r="A52" s="482"/>
      <c r="B52" s="482"/>
      <c r="C52" s="482"/>
      <c r="D52" s="441" t="s">
        <v>330</v>
      </c>
      <c r="E52" s="442" t="s">
        <v>267</v>
      </c>
      <c r="F52" s="443" t="s">
        <v>305</v>
      </c>
      <c r="G52" s="442">
        <v>500</v>
      </c>
      <c r="H52" s="442" t="s">
        <v>269</v>
      </c>
      <c r="I52" s="444">
        <v>2.3</v>
      </c>
    </row>
    <row r="53" customHeight="1" spans="1:12">
      <c r="A53" s="482"/>
      <c r="B53" s="482"/>
      <c r="C53" s="482"/>
      <c r="D53" s="441" t="s">
        <v>331</v>
      </c>
      <c r="E53" s="442" t="s">
        <v>269</v>
      </c>
      <c r="F53" s="442" t="s">
        <v>269</v>
      </c>
      <c r="G53" s="442" t="s">
        <v>269</v>
      </c>
      <c r="H53" s="446" t="s">
        <v>271</v>
      </c>
      <c r="I53" s="447" t="s">
        <v>269</v>
      </c>
    </row>
    <row r="54" customHeight="1" spans="1:12">
      <c r="A54" s="482"/>
      <c r="B54" s="482"/>
      <c r="C54" s="482"/>
      <c r="D54" s="441" t="s">
        <v>330</v>
      </c>
      <c r="E54" s="442" t="s">
        <v>269</v>
      </c>
      <c r="F54" s="442" t="s">
        <v>269</v>
      </c>
      <c r="G54" s="442" t="s">
        <v>269</v>
      </c>
      <c r="H54" s="452" t="s">
        <v>272</v>
      </c>
      <c r="I54" s="447">
        <v>2.8</v>
      </c>
      <c r="K54" s="493"/>
    </row>
    <row r="55" customHeight="1" spans="1:12">
      <c r="A55" s="480"/>
      <c r="B55" s="480"/>
      <c r="C55" s="483"/>
      <c r="D55" s="480"/>
      <c r="E55" s="480"/>
      <c r="F55" s="480"/>
      <c r="G55" s="480"/>
      <c r="K55" s="493"/>
    </row>
    <row r="56" customHeight="1" spans="1:12">
      <c r="A56" s="524" t="str">
        <f>_xlfn.DISPIMG("ID_4DC45F73BB784440978122F3D8552868",1)</f>
        <v>=DISPIMG("ID_4DC45F73BB784440978122F3D8552868",1)</v>
      </c>
      <c r="B56" s="525"/>
      <c r="C56" s="526"/>
      <c r="D56" s="510" t="s">
        <v>332</v>
      </c>
      <c r="E56" s="511"/>
      <c r="F56" s="511"/>
      <c r="G56" s="511"/>
      <c r="H56" s="511"/>
      <c r="I56" s="431" t="s">
        <v>333</v>
      </c>
      <c r="J56" s="527" t="s">
        <v>334</v>
      </c>
      <c r="K56" s="527"/>
      <c r="L56" s="527"/>
    </row>
    <row r="57" customHeight="1" spans="1:12">
      <c r="A57" s="528"/>
      <c r="B57" s="434"/>
      <c r="C57" s="529"/>
      <c r="D57" s="513" t="s">
        <v>289</v>
      </c>
      <c r="E57" s="514" t="s">
        <v>261</v>
      </c>
      <c r="F57" s="452" t="s">
        <v>312</v>
      </c>
      <c r="G57" s="514" t="s">
        <v>263</v>
      </c>
      <c r="H57" s="514" t="s">
        <v>264</v>
      </c>
    </row>
    <row r="58" customHeight="1" spans="1:12">
      <c r="A58" s="528"/>
      <c r="B58" s="434"/>
      <c r="C58" s="529"/>
      <c r="D58" s="441" t="s">
        <v>335</v>
      </c>
      <c r="E58" s="442" t="s">
        <v>336</v>
      </c>
      <c r="F58" s="443" t="s">
        <v>337</v>
      </c>
      <c r="G58" s="442">
        <v>50</v>
      </c>
      <c r="H58" s="442" t="s">
        <v>269</v>
      </c>
      <c r="K58" s="493"/>
    </row>
    <row r="59" customHeight="1" spans="1:12">
      <c r="A59" s="528"/>
      <c r="B59" s="434"/>
      <c r="C59" s="529"/>
      <c r="D59" s="492" t="s">
        <v>269</v>
      </c>
      <c r="E59" s="442" t="s">
        <v>269</v>
      </c>
      <c r="F59" s="442" t="s">
        <v>269</v>
      </c>
      <c r="G59" s="442" t="s">
        <v>269</v>
      </c>
      <c r="H59" s="455" t="s">
        <v>338</v>
      </c>
      <c r="I59" s="530" t="s">
        <v>339</v>
      </c>
      <c r="J59" s="531"/>
    </row>
    <row r="60" customHeight="1" spans="1:12">
      <c r="A60" s="532"/>
      <c r="B60" s="533"/>
      <c r="C60" s="534"/>
      <c r="D60" s="492" t="s">
        <v>269</v>
      </c>
      <c r="E60" s="442" t="s">
        <v>269</v>
      </c>
      <c r="F60" s="442" t="s">
        <v>269</v>
      </c>
      <c r="G60" s="442">
        <v>60</v>
      </c>
      <c r="H60" s="446" t="s">
        <v>299</v>
      </c>
    </row>
    <row r="61" customHeight="1" spans="1:12">
      <c r="A61" s="480"/>
      <c r="B61" s="480"/>
      <c r="C61" s="483"/>
      <c r="D61" s="480"/>
      <c r="E61" s="480"/>
      <c r="F61" s="480"/>
      <c r="G61" s="480"/>
      <c r="K61" s="493"/>
    </row>
    <row r="62" customHeight="1" spans="1:12">
      <c r="A62" s="504" t="str">
        <f>_xlfn.DISPIMG("ID_1F17FB30125643AE8546E3AC0D63A2C9",1)</f>
        <v>=DISPIMG("ID_1F17FB30125643AE8546E3AC0D63A2C9",1)</v>
      </c>
      <c r="B62" s="505"/>
      <c r="C62" s="506"/>
      <c r="D62" s="535" t="s">
        <v>340</v>
      </c>
      <c r="E62" s="535"/>
      <c r="F62" s="535"/>
      <c r="G62" s="535"/>
      <c r="H62" s="535"/>
      <c r="I62" s="535"/>
      <c r="J62" s="372" t="s">
        <v>341</v>
      </c>
      <c r="K62" s="36"/>
      <c r="L62" s="36"/>
    </row>
    <row r="63" customHeight="1" spans="1:12">
      <c r="A63" s="433"/>
      <c r="B63" s="434"/>
      <c r="C63" s="435"/>
      <c r="D63" s="536" t="s">
        <v>289</v>
      </c>
      <c r="E63" s="439" t="s">
        <v>261</v>
      </c>
      <c r="F63" s="439" t="s">
        <v>262</v>
      </c>
      <c r="G63" s="439" t="s">
        <v>263</v>
      </c>
      <c r="H63" s="439" t="s">
        <v>264</v>
      </c>
      <c r="I63" s="439" t="s">
        <v>265</v>
      </c>
      <c r="J63" s="36"/>
      <c r="K63" s="36"/>
      <c r="L63" s="36"/>
    </row>
    <row r="64" customHeight="1" spans="1:12">
      <c r="A64" s="433"/>
      <c r="B64" s="434"/>
      <c r="C64" s="435"/>
      <c r="D64" s="362" t="s">
        <v>342</v>
      </c>
      <c r="E64" s="537" t="s">
        <v>298</v>
      </c>
      <c r="F64" s="538" t="s">
        <v>106</v>
      </c>
      <c r="G64" s="447">
        <v>60</v>
      </c>
      <c r="H64" s="447" t="s">
        <v>269</v>
      </c>
      <c r="I64" s="444">
        <v>5</v>
      </c>
      <c r="J64" s="36"/>
      <c r="K64" s="539"/>
      <c r="L64" s="36"/>
    </row>
    <row r="65" customHeight="1" spans="1:14">
      <c r="A65" s="433"/>
      <c r="B65" s="434"/>
      <c r="C65" s="435"/>
      <c r="D65" s="503" t="s">
        <v>269</v>
      </c>
      <c r="E65" s="447" t="s">
        <v>269</v>
      </c>
      <c r="F65" s="447" t="s">
        <v>269</v>
      </c>
      <c r="G65" s="447">
        <v>100</v>
      </c>
      <c r="H65" s="540" t="s">
        <v>299</v>
      </c>
      <c r="I65" s="447" t="s">
        <v>269</v>
      </c>
      <c r="J65" s="36"/>
      <c r="K65" s="36"/>
      <c r="L65" s="36"/>
    </row>
    <row r="66" customHeight="1" spans="1:14">
      <c r="A66" s="518"/>
      <c r="B66" s="519"/>
      <c r="C66" s="520"/>
      <c r="D66" s="362" t="s">
        <v>343</v>
      </c>
      <c r="E66" s="447" t="s">
        <v>269</v>
      </c>
      <c r="F66" s="447" t="s">
        <v>269</v>
      </c>
      <c r="G66" s="447" t="s">
        <v>269</v>
      </c>
      <c r="H66" s="540" t="s">
        <v>271</v>
      </c>
      <c r="I66" s="447">
        <v>5.2</v>
      </c>
      <c r="J66" s="36"/>
      <c r="K66" s="36"/>
      <c r="L66" s="36"/>
    </row>
    <row r="67" customHeight="1" spans="1:14">
      <c r="D67" s="36"/>
      <c r="E67" s="36"/>
      <c r="F67" s="36"/>
      <c r="G67" s="36"/>
      <c r="H67" s="36"/>
      <c r="I67" s="36"/>
      <c r="J67" s="36"/>
      <c r="K67" s="36"/>
      <c r="L67" s="36"/>
    </row>
    <row r="68" customHeight="1" spans="1:14">
      <c r="A68" s="504" t="str">
        <f>_xlfn.DISPIMG("ID_088EAC1E37574B33B18597AD7BCBCCDE",1)</f>
        <v>=DISPIMG("ID_088EAC1E37574B33B18597AD7BCBCCDE",1)</v>
      </c>
      <c r="B68" s="505"/>
      <c r="C68" s="506"/>
      <c r="D68" s="535" t="s">
        <v>344</v>
      </c>
      <c r="E68" s="535"/>
      <c r="F68" s="535"/>
      <c r="G68" s="535"/>
      <c r="H68" s="535"/>
      <c r="I68" s="535"/>
      <c r="J68" s="372" t="s">
        <v>345</v>
      </c>
      <c r="K68" s="541" t="s">
        <v>346</v>
      </c>
      <c r="L68" s="541"/>
    </row>
    <row r="69" customHeight="1" spans="1:14">
      <c r="A69" s="433"/>
      <c r="B69" s="434"/>
      <c r="C69" s="435"/>
      <c r="D69" s="536" t="s">
        <v>289</v>
      </c>
      <c r="E69" s="439" t="s">
        <v>261</v>
      </c>
      <c r="F69" s="439" t="s">
        <v>262</v>
      </c>
      <c r="G69" s="439" t="s">
        <v>263</v>
      </c>
      <c r="H69" s="439" t="s">
        <v>264</v>
      </c>
      <c r="I69" s="439" t="s">
        <v>265</v>
      </c>
      <c r="J69" s="36"/>
      <c r="K69" s="36"/>
      <c r="L69" s="36"/>
    </row>
    <row r="70" customHeight="1" spans="1:14">
      <c r="A70" s="433"/>
      <c r="B70" s="434"/>
      <c r="C70" s="435"/>
      <c r="D70" s="362" t="s">
        <v>347</v>
      </c>
      <c r="E70" s="537" t="s">
        <v>348</v>
      </c>
      <c r="F70" s="538" t="s">
        <v>191</v>
      </c>
      <c r="G70" s="447">
        <v>54</v>
      </c>
      <c r="H70" s="447" t="s">
        <v>269</v>
      </c>
      <c r="I70" s="444">
        <v>5</v>
      </c>
      <c r="J70" s="36"/>
      <c r="K70" s="36"/>
      <c r="L70" s="36"/>
    </row>
    <row r="71" customHeight="1" spans="1:14">
      <c r="A71" s="433"/>
      <c r="B71" s="434"/>
      <c r="C71" s="435"/>
      <c r="D71" s="503" t="s">
        <v>269</v>
      </c>
      <c r="E71" s="447" t="s">
        <v>269</v>
      </c>
      <c r="F71" s="447" t="s">
        <v>269</v>
      </c>
      <c r="G71" s="542" t="s">
        <v>349</v>
      </c>
      <c r="H71" s="540" t="s">
        <v>299</v>
      </c>
      <c r="I71" s="447" t="s">
        <v>269</v>
      </c>
      <c r="J71" s="36"/>
      <c r="K71" s="36"/>
      <c r="L71" s="36"/>
    </row>
    <row r="72" customHeight="1" spans="1:14">
      <c r="A72" s="518"/>
      <c r="B72" s="519"/>
      <c r="C72" s="520"/>
      <c r="D72" s="362" t="s">
        <v>350</v>
      </c>
      <c r="E72" s="447" t="s">
        <v>269</v>
      </c>
      <c r="F72" s="447" t="s">
        <v>269</v>
      </c>
      <c r="G72" s="447" t="s">
        <v>269</v>
      </c>
      <c r="H72" s="540" t="s">
        <v>271</v>
      </c>
      <c r="I72" s="447" t="s">
        <v>269</v>
      </c>
      <c r="J72" s="36"/>
      <c r="K72" s="36"/>
      <c r="L72" s="36"/>
    </row>
    <row r="74" customHeight="1" spans="1:14">
      <c r="A74" s="524" t="str">
        <f>_xlfn.DISPIMG("ID_8F84941DE26D460E99BFAEFEC3D0B000",1)</f>
        <v>=DISPIMG("ID_8F84941DE26D460E99BFAEFEC3D0B000",1)</v>
      </c>
      <c r="B74" s="525"/>
      <c r="C74" s="526"/>
      <c r="D74" s="535" t="s">
        <v>351</v>
      </c>
      <c r="E74" s="535"/>
      <c r="F74" s="535"/>
      <c r="G74" s="535"/>
      <c r="H74" s="535"/>
      <c r="I74" s="535"/>
      <c r="J74" s="372" t="s">
        <v>324</v>
      </c>
      <c r="K74" s="36"/>
      <c r="L74" s="36"/>
      <c r="M74" s="36"/>
      <c r="N74" s="36"/>
    </row>
    <row r="75" customHeight="1" spans="1:14">
      <c r="A75" s="528"/>
      <c r="B75" s="434"/>
      <c r="C75" s="529"/>
      <c r="D75" s="536" t="s">
        <v>289</v>
      </c>
      <c r="E75" s="439" t="s">
        <v>261</v>
      </c>
      <c r="F75" s="439" t="s">
        <v>262</v>
      </c>
      <c r="G75" s="439" t="s">
        <v>263</v>
      </c>
      <c r="H75" s="439" t="s">
        <v>264</v>
      </c>
      <c r="I75" s="439" t="s">
        <v>265</v>
      </c>
      <c r="J75" s="36"/>
      <c r="K75" s="36"/>
      <c r="L75" s="36"/>
      <c r="M75" s="36"/>
      <c r="N75" s="36"/>
    </row>
    <row r="76" customHeight="1" spans="1:14">
      <c r="A76" s="528"/>
      <c r="B76" s="434"/>
      <c r="C76" s="529"/>
      <c r="D76" s="362" t="s">
        <v>352</v>
      </c>
      <c r="E76" s="537" t="s">
        <v>267</v>
      </c>
      <c r="F76" s="538" t="s">
        <v>161</v>
      </c>
      <c r="G76" s="447" t="s">
        <v>353</v>
      </c>
      <c r="H76" s="447" t="s">
        <v>269</v>
      </c>
      <c r="I76" s="444">
        <v>2</v>
      </c>
      <c r="J76" s="36"/>
      <c r="K76" s="36"/>
      <c r="L76" s="36"/>
      <c r="M76" s="36"/>
      <c r="N76" s="36"/>
    </row>
    <row r="77" customHeight="1" spans="1:14">
      <c r="A77" s="543"/>
      <c r="B77" s="544"/>
      <c r="C77" s="545"/>
      <c r="D77" s="546" t="s">
        <v>354</v>
      </c>
      <c r="E77" s="447" t="s">
        <v>269</v>
      </c>
      <c r="F77" s="447" t="s">
        <v>269</v>
      </c>
      <c r="G77" s="447" t="s">
        <v>269</v>
      </c>
      <c r="H77" s="540" t="s">
        <v>271</v>
      </c>
      <c r="I77" s="447" t="s">
        <v>269</v>
      </c>
      <c r="J77" s="36"/>
      <c r="K77" s="36"/>
      <c r="L77" s="36"/>
      <c r="M77" s="36"/>
      <c r="N77" s="36"/>
    </row>
    <row r="79" customHeight="1" spans="1:14">
      <c r="A79" s="504" t="str">
        <f>_xlfn.DISPIMG("ID_0DD1BF43779E4E00935DEDCD09891D8D",1)</f>
        <v>=DISPIMG("ID_0DD1BF43779E4E00935DEDCD09891D8D",1)</v>
      </c>
      <c r="B79" s="505"/>
      <c r="C79" s="506"/>
      <c r="D79" s="510" t="s">
        <v>355</v>
      </c>
      <c r="E79" s="511"/>
      <c r="F79" s="511"/>
      <c r="G79" s="511"/>
      <c r="H79" s="547"/>
      <c r="I79" s="512" t="s">
        <v>356</v>
      </c>
    </row>
    <row r="80" customHeight="1" spans="1:14">
      <c r="A80" s="433"/>
      <c r="B80" s="434"/>
      <c r="C80" s="435"/>
      <c r="D80" s="513" t="s">
        <v>289</v>
      </c>
      <c r="E80" s="514" t="s">
        <v>261</v>
      </c>
      <c r="F80" s="452" t="s">
        <v>312</v>
      </c>
      <c r="G80" s="514" t="s">
        <v>263</v>
      </c>
      <c r="H80" s="514" t="s">
        <v>264</v>
      </c>
    </row>
    <row r="81" customHeight="1" spans="1:13">
      <c r="A81" s="433"/>
      <c r="B81" s="434"/>
      <c r="C81" s="435"/>
      <c r="D81" s="441" t="s">
        <v>357</v>
      </c>
      <c r="E81" s="442" t="s">
        <v>314</v>
      </c>
      <c r="F81" s="443" t="s">
        <v>358</v>
      </c>
      <c r="G81" s="442" t="s">
        <v>359</v>
      </c>
      <c r="H81" s="442" t="s">
        <v>269</v>
      </c>
      <c r="I81" s="431" t="s">
        <v>360</v>
      </c>
    </row>
    <row r="82" customHeight="1" spans="1:13">
      <c r="A82" s="433"/>
      <c r="B82" s="434"/>
      <c r="C82" s="435"/>
      <c r="D82" s="441" t="s">
        <v>361</v>
      </c>
      <c r="E82" s="442" t="s">
        <v>317</v>
      </c>
      <c r="F82" s="443" t="s">
        <v>191</v>
      </c>
      <c r="G82" s="442" t="s">
        <v>269</v>
      </c>
      <c r="H82" s="515" t="s">
        <v>318</v>
      </c>
      <c r="I82" s="431" t="s">
        <v>362</v>
      </c>
    </row>
    <row r="83" customHeight="1" spans="1:13">
      <c r="A83" s="494"/>
      <c r="B83" s="495"/>
      <c r="C83" s="496"/>
      <c r="D83" s="516" t="s">
        <v>269</v>
      </c>
      <c r="E83" s="442" t="s">
        <v>269</v>
      </c>
      <c r="F83" s="443" t="s">
        <v>269</v>
      </c>
      <c r="G83" s="442" t="s">
        <v>363</v>
      </c>
      <c r="H83" s="442" t="s">
        <v>299</v>
      </c>
    </row>
    <row r="85" customHeight="1" spans="1:13">
      <c r="A85" s="504" t="str">
        <f>_xlfn.DISPIMG("ID_C2CADAF95C284E5A917C647C21777D2E",1)</f>
        <v>=DISPIMG("ID_C2CADAF95C284E5A917C647C21777D2E",1)</v>
      </c>
      <c r="B85" s="505"/>
      <c r="C85" s="506"/>
      <c r="D85" s="510" t="s">
        <v>364</v>
      </c>
      <c r="E85" s="511"/>
      <c r="F85" s="511"/>
      <c r="G85" s="511"/>
      <c r="H85" s="511"/>
      <c r="I85" s="431" t="s">
        <v>365</v>
      </c>
      <c r="J85" s="527" t="s">
        <v>366</v>
      </c>
      <c r="K85" s="527"/>
      <c r="L85" s="527"/>
    </row>
    <row r="86" customHeight="1" spans="1:13">
      <c r="A86" s="433"/>
      <c r="B86" s="434"/>
      <c r="C86" s="435"/>
      <c r="D86" s="513" t="s">
        <v>289</v>
      </c>
      <c r="E86" s="514" t="s">
        <v>261</v>
      </c>
      <c r="F86" s="452" t="s">
        <v>312</v>
      </c>
      <c r="G86" s="514" t="s">
        <v>263</v>
      </c>
      <c r="H86" s="514" t="s">
        <v>264</v>
      </c>
    </row>
    <row r="87" customHeight="1" spans="1:13">
      <c r="A87" s="433"/>
      <c r="B87" s="434"/>
      <c r="C87" s="435"/>
      <c r="D87" s="441" t="s">
        <v>367</v>
      </c>
      <c r="E87" s="442" t="s">
        <v>336</v>
      </c>
      <c r="F87" s="443" t="s">
        <v>337</v>
      </c>
      <c r="G87" s="442" t="s">
        <v>368</v>
      </c>
      <c r="H87" s="442" t="s">
        <v>269</v>
      </c>
    </row>
    <row r="88" customHeight="1" spans="1:13">
      <c r="A88" s="433"/>
      <c r="B88" s="434"/>
      <c r="C88" s="435"/>
      <c r="D88" s="492" t="s">
        <v>269</v>
      </c>
      <c r="E88" s="442" t="s">
        <v>269</v>
      </c>
      <c r="F88" s="442" t="s">
        <v>269</v>
      </c>
      <c r="G88" s="442" t="s">
        <v>269</v>
      </c>
      <c r="H88" s="455" t="s">
        <v>338</v>
      </c>
      <c r="I88" s="530" t="s">
        <v>339</v>
      </c>
      <c r="J88" s="531"/>
    </row>
    <row r="89" customHeight="1" spans="1:13">
      <c r="A89" s="518"/>
      <c r="B89" s="519"/>
      <c r="C89" s="520"/>
      <c r="D89" s="492" t="s">
        <v>269</v>
      </c>
      <c r="E89" s="442" t="s">
        <v>269</v>
      </c>
      <c r="F89" s="442" t="s">
        <v>269</v>
      </c>
      <c r="G89" s="442" t="s">
        <v>369</v>
      </c>
      <c r="H89" s="446" t="s">
        <v>299</v>
      </c>
    </row>
    <row r="91" customHeight="1" spans="1:13">
      <c r="A91" s="548" t="str">
        <f>_xlfn.DISPIMG("ID_9556FE0AC6F94BCEA68CC3656534977D",1)</f>
        <v>=DISPIMG("ID_9556FE0AC6F94BCEA68CC3656534977D",1)</v>
      </c>
      <c r="B91" s="548"/>
      <c r="C91" s="548"/>
      <c r="D91" s="549" t="s">
        <v>370</v>
      </c>
      <c r="E91" s="549"/>
      <c r="F91" s="549"/>
      <c r="G91" s="549"/>
      <c r="H91" s="549"/>
      <c r="I91" s="549"/>
      <c r="J91" s="431" t="s">
        <v>371</v>
      </c>
      <c r="K91" s="454"/>
      <c r="L91" s="454"/>
      <c r="M91" s="454"/>
    </row>
    <row r="92" customHeight="1" spans="1:13">
      <c r="A92" s="548"/>
      <c r="B92" s="548"/>
      <c r="C92" s="548"/>
      <c r="D92" s="550" t="s">
        <v>260</v>
      </c>
      <c r="E92" s="551" t="s">
        <v>261</v>
      </c>
      <c r="F92" s="551" t="s">
        <v>262</v>
      </c>
      <c r="G92" s="551" t="s">
        <v>263</v>
      </c>
      <c r="H92" s="551" t="s">
        <v>264</v>
      </c>
      <c r="I92" s="551" t="s">
        <v>265</v>
      </c>
      <c r="J92" s="479"/>
      <c r="K92" s="454"/>
      <c r="L92" s="454"/>
      <c r="M92" s="454"/>
    </row>
    <row r="93" customHeight="1" spans="1:13">
      <c r="A93" s="548"/>
      <c r="B93" s="548"/>
      <c r="C93" s="548"/>
      <c r="D93" s="508" t="s">
        <v>372</v>
      </c>
      <c r="E93" s="538" t="s">
        <v>267</v>
      </c>
      <c r="F93" s="538" t="s">
        <v>268</v>
      </c>
      <c r="G93" s="538">
        <v>280</v>
      </c>
      <c r="H93" s="538" t="s">
        <v>269</v>
      </c>
      <c r="I93" s="552" t="s">
        <v>373</v>
      </c>
      <c r="J93" s="553"/>
      <c r="K93" s="454"/>
      <c r="L93" s="454"/>
      <c r="M93" s="454"/>
    </row>
    <row r="94" customHeight="1" spans="1:13">
      <c r="A94" s="548"/>
      <c r="B94" s="548"/>
      <c r="C94" s="548"/>
      <c r="D94" s="554" t="s">
        <v>374</v>
      </c>
      <c r="E94" s="555" t="s">
        <v>336</v>
      </c>
      <c r="F94" s="555">
        <v>20</v>
      </c>
      <c r="G94" s="555">
        <v>50</v>
      </c>
      <c r="H94" s="555" t="s">
        <v>336</v>
      </c>
      <c r="I94" s="555" t="s">
        <v>278</v>
      </c>
      <c r="J94" s="197" t="s">
        <v>375</v>
      </c>
      <c r="K94" s="556" t="s">
        <v>376</v>
      </c>
      <c r="L94" s="556"/>
      <c r="M94" s="556"/>
    </row>
    <row r="96" customHeight="1" spans="1:13">
      <c r="A96" s="557" t="str">
        <f>_xlfn.DISPIMG("ID_C9B7CB68721A492F9B8E0BD728E072F8",1)</f>
        <v>=DISPIMG("ID_C9B7CB68721A492F9B8E0BD728E072F8",1)</v>
      </c>
      <c r="B96" s="557"/>
      <c r="C96" s="557"/>
      <c r="D96" s="558" t="s">
        <v>377</v>
      </c>
      <c r="E96" s="558"/>
      <c r="F96" s="558"/>
      <c r="G96" s="558"/>
      <c r="H96" s="558"/>
      <c r="I96" s="431" t="s">
        <v>378</v>
      </c>
      <c r="J96" s="556" t="s">
        <v>379</v>
      </c>
      <c r="K96" s="556"/>
      <c r="L96" s="556"/>
    </row>
    <row r="97" customHeight="1" spans="1:14">
      <c r="A97" s="557"/>
      <c r="B97" s="557"/>
      <c r="C97" s="557"/>
      <c r="D97" s="559" t="s">
        <v>289</v>
      </c>
      <c r="E97" s="560" t="s">
        <v>261</v>
      </c>
      <c r="F97" s="560" t="s">
        <v>312</v>
      </c>
      <c r="G97" s="560" t="s">
        <v>263</v>
      </c>
      <c r="H97" s="560" t="s">
        <v>264</v>
      </c>
      <c r="I97" s="454"/>
      <c r="J97" s="454"/>
      <c r="K97" s="454"/>
      <c r="L97" s="454"/>
    </row>
    <row r="98" customHeight="1" spans="1:14">
      <c r="A98" s="557"/>
      <c r="B98" s="557"/>
      <c r="C98" s="557"/>
      <c r="D98" s="508" t="s">
        <v>380</v>
      </c>
      <c r="E98" s="556" t="s">
        <v>381</v>
      </c>
      <c r="F98" s="538" t="s">
        <v>337</v>
      </c>
      <c r="G98" s="538">
        <v>450</v>
      </c>
      <c r="H98" s="538" t="s">
        <v>269</v>
      </c>
      <c r="I98" s="556" t="s">
        <v>382</v>
      </c>
      <c r="J98" s="556"/>
      <c r="K98" s="556"/>
      <c r="L98" s="561" t="s">
        <v>383</v>
      </c>
      <c r="M98" s="561"/>
      <c r="N98" s="561"/>
    </row>
    <row r="99" customHeight="1" spans="1:14">
      <c r="A99" s="557"/>
      <c r="B99" s="557"/>
      <c r="C99" s="557"/>
      <c r="D99" s="562" t="s">
        <v>384</v>
      </c>
      <c r="E99" s="562"/>
      <c r="F99" s="562"/>
      <c r="G99" s="562"/>
      <c r="H99" s="562"/>
      <c r="I99" s="454"/>
      <c r="J99" s="454"/>
      <c r="K99" s="454"/>
      <c r="L99" s="454"/>
    </row>
    <row r="101" customHeight="1" spans="1:14">
      <c r="A101" s="482" t="str">
        <f>_xlfn.DISPIMG("ID_8DBAACD5A1414D878B3AA220B442518C",1)</f>
        <v>=DISPIMG("ID_8DBAACD5A1414D878B3AA220B442518C",1)</v>
      </c>
      <c r="B101" s="482"/>
      <c r="C101" s="482"/>
      <c r="D101" s="558" t="s">
        <v>385</v>
      </c>
      <c r="E101" s="558"/>
      <c r="F101" s="558"/>
      <c r="G101" s="558"/>
      <c r="H101" s="558"/>
      <c r="I101" s="431" t="s">
        <v>386</v>
      </c>
      <c r="J101" s="556" t="s">
        <v>379</v>
      </c>
      <c r="K101" s="556"/>
      <c r="L101" s="556"/>
    </row>
    <row r="102" customHeight="1" spans="1:14">
      <c r="A102" s="482"/>
      <c r="B102" s="482"/>
      <c r="C102" s="482"/>
      <c r="D102" s="513" t="s">
        <v>289</v>
      </c>
      <c r="E102" s="514" t="s">
        <v>261</v>
      </c>
      <c r="F102" s="452" t="s">
        <v>312</v>
      </c>
      <c r="G102" s="514" t="s">
        <v>263</v>
      </c>
      <c r="H102" s="514" t="s">
        <v>264</v>
      </c>
      <c r="J102" s="454"/>
      <c r="K102" s="454"/>
      <c r="L102" s="454"/>
    </row>
    <row r="103" customHeight="1" spans="1:14">
      <c r="A103" s="482"/>
      <c r="B103" s="482"/>
      <c r="C103" s="482"/>
      <c r="D103" s="508" t="s">
        <v>387</v>
      </c>
      <c r="E103" s="563" t="s">
        <v>381</v>
      </c>
      <c r="F103" s="552" t="s">
        <v>337</v>
      </c>
      <c r="G103" s="474">
        <v>450</v>
      </c>
      <c r="H103" s="552" t="s">
        <v>269</v>
      </c>
      <c r="I103" s="556" t="s">
        <v>388</v>
      </c>
      <c r="J103" s="556"/>
      <c r="K103" s="556"/>
      <c r="L103" s="561" t="s">
        <v>389</v>
      </c>
      <c r="M103" s="561"/>
      <c r="N103" s="561"/>
    </row>
    <row r="104" customHeight="1" spans="1:14">
      <c r="A104" s="482"/>
      <c r="B104" s="482"/>
      <c r="C104" s="482"/>
      <c r="D104" s="564" t="s">
        <v>269</v>
      </c>
      <c r="E104" s="552" t="s">
        <v>269</v>
      </c>
      <c r="F104" s="552" t="s">
        <v>269</v>
      </c>
      <c r="G104" s="552" t="s">
        <v>269</v>
      </c>
      <c r="H104" s="565" t="s">
        <v>390</v>
      </c>
      <c r="I104" s="556" t="s">
        <v>391</v>
      </c>
      <c r="J104" s="556"/>
      <c r="K104" s="556"/>
      <c r="L104" s="561" t="s">
        <v>383</v>
      </c>
      <c r="M104" s="561"/>
      <c r="N104" s="561"/>
    </row>
    <row r="105" customHeight="1" spans="1:14">
      <c r="A105" s="482"/>
      <c r="B105" s="482"/>
      <c r="C105" s="482"/>
      <c r="D105" s="562" t="s">
        <v>384</v>
      </c>
      <c r="E105" s="562"/>
      <c r="F105" s="562"/>
      <c r="G105" s="562"/>
      <c r="H105" s="562"/>
    </row>
    <row r="107" customHeight="1" spans="1:14">
      <c r="A107" s="482" t="str">
        <f>_xlfn.DISPIMG("ID_72F8F3AC10174B4A943A8D388BAD04BB",1)</f>
        <v>=DISPIMG("ID_72F8F3AC10174B4A943A8D388BAD04BB",1)</v>
      </c>
      <c r="B107" s="482"/>
      <c r="C107" s="482"/>
      <c r="D107" s="566" t="s">
        <v>392</v>
      </c>
      <c r="E107" s="567"/>
      <c r="F107" s="567"/>
      <c r="G107" s="567"/>
      <c r="H107" s="568"/>
      <c r="I107" s="431" t="s">
        <v>393</v>
      </c>
    </row>
    <row r="108" customHeight="1" spans="1:14">
      <c r="A108" s="482"/>
      <c r="B108" s="482"/>
      <c r="C108" s="482"/>
      <c r="D108" s="513" t="s">
        <v>289</v>
      </c>
      <c r="E108" s="514" t="s">
        <v>261</v>
      </c>
      <c r="F108" s="452" t="s">
        <v>312</v>
      </c>
      <c r="G108" s="514" t="s">
        <v>263</v>
      </c>
      <c r="H108" s="514" t="s">
        <v>264</v>
      </c>
    </row>
    <row r="109" customHeight="1" spans="1:14">
      <c r="A109" s="482"/>
      <c r="B109" s="482"/>
      <c r="C109" s="482"/>
      <c r="D109" s="569" t="s">
        <v>394</v>
      </c>
      <c r="E109" s="474" t="s">
        <v>314</v>
      </c>
      <c r="F109" s="475" t="s">
        <v>106</v>
      </c>
      <c r="G109" s="475" t="s">
        <v>395</v>
      </c>
      <c r="H109" s="474" t="s">
        <v>269</v>
      </c>
    </row>
    <row r="110" customHeight="1" spans="1:14">
      <c r="A110" s="482"/>
      <c r="B110" s="482"/>
      <c r="C110" s="482"/>
      <c r="D110" s="562"/>
      <c r="E110" s="562"/>
      <c r="F110" s="562"/>
      <c r="G110" s="562"/>
      <c r="H110" s="562"/>
    </row>
    <row r="112" customHeight="1" spans="1:14">
      <c r="A112" s="570" t="str">
        <f>_xlfn.DISPIMG("ID_660B47126AA540E88B1C2C79CCCB1657",1)</f>
        <v>=DISPIMG("ID_660B47126AA540E88B1C2C79CCCB1657",1)</v>
      </c>
      <c r="B112" s="557"/>
      <c r="C112" s="557"/>
      <c r="D112" s="549" t="s">
        <v>396</v>
      </c>
      <c r="E112" s="549"/>
      <c r="F112" s="549"/>
      <c r="G112" s="549"/>
      <c r="H112" s="549"/>
      <c r="I112" s="549"/>
      <c r="J112" s="431" t="s">
        <v>397</v>
      </c>
    </row>
    <row r="113" customHeight="1" spans="1:16">
      <c r="A113" s="557"/>
      <c r="B113" s="557"/>
      <c r="C113" s="557"/>
      <c r="D113" s="551" t="s">
        <v>4</v>
      </c>
      <c r="E113" s="551" t="s">
        <v>261</v>
      </c>
      <c r="F113" s="551" t="s">
        <v>262</v>
      </c>
      <c r="G113" s="551" t="s">
        <v>263</v>
      </c>
      <c r="H113" s="551" t="s">
        <v>264</v>
      </c>
      <c r="I113" s="551" t="s">
        <v>265</v>
      </c>
      <c r="J113" s="454"/>
    </row>
    <row r="114" customHeight="1" spans="1:16">
      <c r="A114" s="557"/>
      <c r="B114" s="557"/>
      <c r="C114" s="557"/>
      <c r="D114" s="571" t="s">
        <v>398</v>
      </c>
      <c r="E114" s="552" t="s">
        <v>267</v>
      </c>
      <c r="F114" s="552" t="s">
        <v>285</v>
      </c>
      <c r="G114" s="552" t="s">
        <v>399</v>
      </c>
      <c r="H114" s="552" t="s">
        <v>269</v>
      </c>
      <c r="I114" s="552" t="s">
        <v>373</v>
      </c>
      <c r="J114" s="454"/>
    </row>
    <row r="115" customHeight="1" spans="1:16">
      <c r="A115" s="557"/>
      <c r="B115" s="557"/>
      <c r="C115" s="557"/>
      <c r="D115" s="538"/>
      <c r="E115" s="538"/>
      <c r="F115" s="538"/>
      <c r="G115" s="538"/>
      <c r="H115" s="538"/>
      <c r="I115" s="538"/>
      <c r="J115" s="454"/>
    </row>
    <row r="117" customHeight="1" spans="1:16">
      <c r="A117" s="570" t="str">
        <f>_xlfn.DISPIMG("ID_0DA682E5CAD342158C12A384F087BF43",1)</f>
        <v>=DISPIMG("ID_0DA682E5CAD342158C12A384F087BF43",1)</v>
      </c>
      <c r="B117" s="557"/>
      <c r="C117" s="557"/>
      <c r="D117" s="549" t="s">
        <v>400</v>
      </c>
      <c r="E117" s="549"/>
      <c r="F117" s="549"/>
      <c r="G117" s="549"/>
      <c r="H117" s="549"/>
      <c r="I117" s="549"/>
      <c r="J117" s="431" t="s">
        <v>401</v>
      </c>
    </row>
    <row r="118" customHeight="1" spans="1:16">
      <c r="A118" s="557"/>
      <c r="B118" s="557"/>
      <c r="C118" s="557"/>
      <c r="D118" s="551" t="s">
        <v>4</v>
      </c>
      <c r="E118" s="551" t="s">
        <v>261</v>
      </c>
      <c r="F118" s="551" t="s">
        <v>262</v>
      </c>
      <c r="G118" s="551" t="s">
        <v>263</v>
      </c>
      <c r="H118" s="551" t="s">
        <v>264</v>
      </c>
      <c r="I118" s="551" t="s">
        <v>265</v>
      </c>
      <c r="J118" s="454"/>
    </row>
    <row r="119" customHeight="1" spans="1:16">
      <c r="A119" s="557"/>
      <c r="B119" s="557"/>
      <c r="C119" s="557"/>
      <c r="D119" s="571" t="s">
        <v>402</v>
      </c>
      <c r="E119" s="537" t="s">
        <v>298</v>
      </c>
      <c r="F119" s="552" t="s">
        <v>106</v>
      </c>
      <c r="G119" s="552" t="s">
        <v>394</v>
      </c>
      <c r="H119" s="552" t="s">
        <v>269</v>
      </c>
      <c r="I119" s="552" t="s">
        <v>337</v>
      </c>
      <c r="J119" s="454"/>
    </row>
    <row r="120" customHeight="1" spans="1:16">
      <c r="A120" s="557"/>
      <c r="B120" s="557"/>
      <c r="C120" s="557"/>
      <c r="D120" s="556" t="s">
        <v>403</v>
      </c>
      <c r="E120" s="556"/>
      <c r="F120" s="556"/>
      <c r="G120" s="556"/>
      <c r="H120" s="556"/>
      <c r="I120" s="556"/>
      <c r="J120" s="454"/>
    </row>
    <row r="122" customHeight="1" spans="1:16">
      <c r="A122" s="570" t="str">
        <f>_xlfn.DISPIMG("ID_FD14B249294442A989DAFC5005C51709",1)</f>
        <v>=DISPIMG("ID_FD14B249294442A989DAFC5005C51709",1)</v>
      </c>
      <c r="B122" s="557"/>
      <c r="C122" s="557"/>
      <c r="D122" s="549" t="s">
        <v>404</v>
      </c>
      <c r="E122" s="549"/>
      <c r="F122" s="549"/>
      <c r="G122" s="549"/>
      <c r="H122" s="549"/>
      <c r="I122" s="549"/>
      <c r="J122" s="431" t="s">
        <v>405</v>
      </c>
    </row>
    <row r="123" customHeight="1" spans="1:16">
      <c r="A123" s="557"/>
      <c r="B123" s="557"/>
      <c r="C123" s="557"/>
      <c r="D123" s="551" t="s">
        <v>4</v>
      </c>
      <c r="E123" s="551" t="s">
        <v>261</v>
      </c>
      <c r="F123" s="551" t="s">
        <v>262</v>
      </c>
      <c r="G123" s="551" t="s">
        <v>263</v>
      </c>
      <c r="H123" s="551" t="s">
        <v>264</v>
      </c>
      <c r="I123" s="551" t="s">
        <v>265</v>
      </c>
      <c r="J123" s="454"/>
    </row>
    <row r="124" customHeight="1" spans="1:16">
      <c r="A124" s="557"/>
      <c r="B124" s="557"/>
      <c r="C124" s="557"/>
      <c r="D124" s="571" t="s">
        <v>406</v>
      </c>
      <c r="E124" s="552" t="s">
        <v>267</v>
      </c>
      <c r="F124" s="552" t="s">
        <v>161</v>
      </c>
      <c r="G124" s="552" t="s">
        <v>407</v>
      </c>
      <c r="H124" s="552" t="s">
        <v>269</v>
      </c>
      <c r="I124" s="552" t="s">
        <v>285</v>
      </c>
      <c r="J124" s="454"/>
      <c r="P124" s="572"/>
    </row>
    <row r="125" customHeight="1" spans="1:16">
      <c r="A125" s="557"/>
      <c r="B125" s="557"/>
      <c r="C125" s="557"/>
      <c r="D125" s="538" t="s">
        <v>408</v>
      </c>
      <c r="E125" s="538"/>
      <c r="F125" s="538"/>
      <c r="G125" s="538"/>
      <c r="H125" s="538"/>
      <c r="I125" s="538"/>
      <c r="J125" s="454"/>
    </row>
    <row r="127" customHeight="1" spans="1:16">
      <c r="A127" s="573" t="str">
        <f>_xlfn.DISPIMG("ID_7332DDD812B84E2EBB8107645D8240F1",1)</f>
        <v>=DISPIMG("ID_7332DDD812B84E2EBB8107645D8240F1",1)</v>
      </c>
      <c r="B127" s="574"/>
      <c r="C127" s="574"/>
      <c r="D127" s="549" t="s">
        <v>409</v>
      </c>
      <c r="E127" s="549"/>
      <c r="F127" s="549"/>
      <c r="G127" s="549"/>
      <c r="H127" s="549"/>
      <c r="I127" s="549"/>
      <c r="J127" s="575" t="s">
        <v>288</v>
      </c>
      <c r="K127" s="454"/>
      <c r="L127" s="454"/>
      <c r="M127" s="454"/>
    </row>
    <row r="128" customHeight="1" spans="1:16">
      <c r="A128" s="574"/>
      <c r="B128" s="574"/>
      <c r="C128" s="574"/>
      <c r="D128" s="560" t="s">
        <v>4</v>
      </c>
      <c r="E128" s="560" t="s">
        <v>261</v>
      </c>
      <c r="F128" s="560" t="s">
        <v>262</v>
      </c>
      <c r="G128" s="560" t="s">
        <v>263</v>
      </c>
      <c r="H128" s="560" t="s">
        <v>264</v>
      </c>
      <c r="I128" s="560" t="s">
        <v>265</v>
      </c>
      <c r="J128" s="479"/>
      <c r="K128" s="454"/>
      <c r="L128" s="454"/>
      <c r="M128" s="454"/>
    </row>
    <row r="129" customHeight="1" spans="1:13">
      <c r="A129" s="574"/>
      <c r="B129" s="574"/>
      <c r="C129" s="574"/>
      <c r="D129" s="576" t="s">
        <v>410</v>
      </c>
      <c r="E129" s="538" t="s">
        <v>267</v>
      </c>
      <c r="F129" s="538" t="s">
        <v>161</v>
      </c>
      <c r="G129" s="538" t="s">
        <v>411</v>
      </c>
      <c r="H129" s="538" t="s">
        <v>269</v>
      </c>
      <c r="I129" s="538" t="s">
        <v>412</v>
      </c>
      <c r="J129" s="553"/>
    </row>
    <row r="130" customHeight="1" spans="1:13">
      <c r="A130" s="574"/>
      <c r="B130" s="574"/>
      <c r="C130" s="574"/>
      <c r="D130" s="538" t="s">
        <v>413</v>
      </c>
      <c r="E130" s="538" t="s">
        <v>276</v>
      </c>
      <c r="F130" s="538" t="s">
        <v>337</v>
      </c>
      <c r="G130" s="538" t="s">
        <v>414</v>
      </c>
      <c r="H130" s="538" t="s">
        <v>277</v>
      </c>
      <c r="I130" s="538" t="s">
        <v>278</v>
      </c>
      <c r="J130" s="575" t="s">
        <v>279</v>
      </c>
      <c r="K130" s="577" t="s">
        <v>280</v>
      </c>
      <c r="L130" s="577"/>
      <c r="M130" s="577"/>
    </row>
  </sheetData>
  <sheetProtection formatCells="0" formatColumns="0" formatRows="0" insertRows="0" insertColumns="0" insertHyperlinks="0" deleteColumns="0" deleteRows="0" sort="0" autoFilter="0" pivotTables="0"/>
  <mergeCells count="79">
    <mergeCell ref="D1:I1"/>
    <mergeCell ref="K7:M7"/>
    <mergeCell ref="D9:I9"/>
    <mergeCell ref="K9:M9"/>
    <mergeCell ref="D12:I12"/>
    <mergeCell ref="D14:I14"/>
    <mergeCell ref="D20:I20"/>
    <mergeCell ref="A24:C24"/>
    <mergeCell ref="D26:I26"/>
    <mergeCell ref="K26:M26"/>
    <mergeCell ref="D29:I29"/>
    <mergeCell ref="D31:I31"/>
    <mergeCell ref="D36:H36"/>
    <mergeCell ref="A40:C40"/>
    <mergeCell ref="D44:I44"/>
    <mergeCell ref="D50:I50"/>
    <mergeCell ref="D56:H56"/>
    <mergeCell ref="J56:L56"/>
    <mergeCell ref="I59:J59"/>
    <mergeCell ref="D62:I62"/>
    <mergeCell ref="D68:I68"/>
    <mergeCell ref="K68:L68"/>
    <mergeCell ref="D74:I74"/>
    <mergeCell ref="D79:H79"/>
    <mergeCell ref="A83:C83"/>
    <mergeCell ref="D85:H85"/>
    <mergeCell ref="J85:L85"/>
    <mergeCell ref="I88:J88"/>
    <mergeCell ref="D91:I91"/>
    <mergeCell ref="K94:M94"/>
    <mergeCell ref="D96:H96"/>
    <mergeCell ref="J96:L96"/>
    <mergeCell ref="I98:K98"/>
    <mergeCell ref="L98:N98"/>
    <mergeCell ref="D99:H99"/>
    <mergeCell ref="D101:H101"/>
    <mergeCell ref="J101:L101"/>
    <mergeCell ref="I103:K103"/>
    <mergeCell ref="L103:N103"/>
    <mergeCell ref="I104:K104"/>
    <mergeCell ref="L104:N104"/>
    <mergeCell ref="D105:H105"/>
    <mergeCell ref="D107:H107"/>
    <mergeCell ref="D110:H110"/>
    <mergeCell ref="D112:I112"/>
    <mergeCell ref="D115:I115"/>
    <mergeCell ref="D117:I117"/>
    <mergeCell ref="D120:I120"/>
    <mergeCell ref="D122:I122"/>
    <mergeCell ref="D125:I125"/>
    <mergeCell ref="D127:I127"/>
    <mergeCell ref="K130:M130"/>
    <mergeCell ref="A1:C4"/>
    <mergeCell ref="A9:C12"/>
    <mergeCell ref="A20:C23"/>
    <mergeCell ref="A26:C29"/>
    <mergeCell ref="A31:C34"/>
    <mergeCell ref="A36:C39"/>
    <mergeCell ref="A56:C59"/>
    <mergeCell ref="A62:C65"/>
    <mergeCell ref="A68:C71"/>
    <mergeCell ref="A74:C77"/>
    <mergeCell ref="A79:C82"/>
    <mergeCell ref="A85:C88"/>
    <mergeCell ref="A91:C94"/>
    <mergeCell ref="A96:C99"/>
    <mergeCell ref="A107:C110"/>
    <mergeCell ref="A101:C105"/>
    <mergeCell ref="A112:C115"/>
    <mergeCell ref="A117:C120"/>
    <mergeCell ref="A122:C125"/>
    <mergeCell ref="A50:C54"/>
    <mergeCell ref="A44:C48"/>
    <mergeCell ref="A14:C18"/>
    <mergeCell ref="A5:C7"/>
    <mergeCell ref="P1:U4"/>
    <mergeCell ref="P6:U12"/>
    <mergeCell ref="P13:U14"/>
    <mergeCell ref="A127:C130"/>
  </mergeCells>
  <pageMargins left="0.75" right="0.75" top="1" bottom="1" header="0.5" footer="0.5"/>
  <headerFooter/>
  <ignoredErrors>
    <ignoredError sqref="V8:X14 V15:Z17 V5:X6 V19:Z47 V49:Z53 V55:Z105 A106:U130 E105:U105 A105:C105 O104:U104 A103:K104 A100:M102 E99:M99 A99:C99 T96:U103 A98:K98 A96:M97 A7:U95 Q6:U6 K6:M6 A2:U5 Q1:U1 A1:O1"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2"/>
  <sheetViews>
    <sheetView topLeftCell="J15" workbookViewId="0">
      <selection activeCell="M19" sqref="I19:O25"/>
    </sheetView>
  </sheetViews>
  <sheetFormatPr defaultColWidth="10.2857142857143" defaultRowHeight="37.5" customHeight="1"/>
  <cols>
    <col min="1" max="1" width="27.2952380952381" customWidth="1"/>
    <col min="2" max="2" width="15.3904761904762" customWidth="1"/>
    <col min="3" max="4" width="17.4857142857143" customWidth="1"/>
    <col min="5" max="5" width="24.0571428571429" customWidth="1"/>
    <col min="6" max="6" width="17.4857142857143" customWidth="1"/>
    <col min="7" max="8" width="15.3904761904762" customWidth="1"/>
    <col min="9" max="9" width="50.6571428571429" customWidth="1"/>
    <col min="10" max="10" width="16.4380952380952" customWidth="1"/>
  </cols>
  <sheetData>
    <row r="1" customHeight="1" spans="1:25">
      <c r="A1" s="341" t="s">
        <v>415</v>
      </c>
      <c r="B1" s="342" t="s">
        <v>416</v>
      </c>
      <c r="C1" s="342" t="s">
        <v>417</v>
      </c>
      <c r="D1" s="342" t="s">
        <v>418</v>
      </c>
      <c r="E1" s="342" t="s">
        <v>419</v>
      </c>
      <c r="F1" s="343" t="s">
        <v>420</v>
      </c>
      <c r="G1" s="344" t="s">
        <v>421</v>
      </c>
      <c r="I1" s="345" t="s">
        <v>422</v>
      </c>
      <c r="J1" s="346" t="s">
        <v>235</v>
      </c>
      <c r="K1" s="346"/>
      <c r="L1" s="346"/>
      <c r="M1" s="346"/>
      <c r="N1" s="346"/>
      <c r="O1" s="346"/>
    </row>
    <row r="2" customHeight="1" spans="1:25">
      <c r="A2" s="341" t="s">
        <v>269</v>
      </c>
      <c r="B2" s="347">
        <v>1</v>
      </c>
      <c r="C2" s="348">
        <v>1.23</v>
      </c>
      <c r="D2" s="349">
        <v>1.46</v>
      </c>
      <c r="E2" s="349">
        <v>1.62</v>
      </c>
      <c r="F2" s="350">
        <v>1.46</v>
      </c>
      <c r="G2" s="351">
        <v>1.46</v>
      </c>
      <c r="I2" s="345"/>
      <c r="J2" s="346"/>
      <c r="K2" s="346"/>
      <c r="L2" s="346"/>
      <c r="M2" s="346"/>
      <c r="N2" s="346"/>
      <c r="O2" s="346"/>
    </row>
    <row r="3" customHeight="1" spans="1:25">
      <c r="A3" s="352"/>
      <c r="B3" s="352"/>
      <c r="C3" s="352"/>
      <c r="D3" s="352"/>
      <c r="E3" s="352"/>
      <c r="F3" s="352"/>
      <c r="G3" s="352"/>
      <c r="H3" s="352"/>
      <c r="I3" s="352"/>
      <c r="J3" s="346"/>
      <c r="K3" s="346"/>
      <c r="L3" s="346"/>
      <c r="M3" s="346"/>
      <c r="N3" s="346"/>
      <c r="O3" s="346"/>
    </row>
    <row r="4" customHeight="1" spans="1:25">
      <c r="A4" s="353" t="str">
        <f>_xlfn.DISPIMG("ID_F159F95F481D4338822838F5A7F22FAC",1)</f>
        <v>=DISPIMG("ID_F159F95F481D4338822838F5A7F22FAC",1)</v>
      </c>
      <c r="B4" s="354" t="s">
        <v>423</v>
      </c>
      <c r="C4" s="354"/>
      <c r="D4" s="354"/>
      <c r="E4" s="354"/>
      <c r="F4" s="354"/>
      <c r="G4" s="354"/>
      <c r="H4" s="354"/>
      <c r="I4" s="355" t="s">
        <v>424</v>
      </c>
      <c r="J4" s="356" t="s">
        <v>425</v>
      </c>
      <c r="K4" s="356"/>
      <c r="L4" s="356"/>
      <c r="M4" s="356"/>
      <c r="N4" s="356"/>
      <c r="O4" s="356"/>
    </row>
    <row r="5" customHeight="1" spans="1:25">
      <c r="A5" s="357"/>
      <c r="B5" s="358" t="s">
        <v>260</v>
      </c>
      <c r="C5" s="358" t="s">
        <v>261</v>
      </c>
      <c r="D5" s="359" t="s">
        <v>262</v>
      </c>
      <c r="E5" s="358" t="s">
        <v>263</v>
      </c>
      <c r="F5" s="358" t="s">
        <v>264</v>
      </c>
      <c r="G5" s="360" t="s">
        <v>426</v>
      </c>
      <c r="H5" s="360" t="s">
        <v>265</v>
      </c>
      <c r="I5" s="361"/>
      <c r="J5" s="356"/>
      <c r="K5" s="356"/>
      <c r="L5" s="356"/>
      <c r="M5" s="356"/>
      <c r="N5" s="356"/>
      <c r="O5" s="356"/>
    </row>
    <row r="6" customHeight="1" spans="1:25">
      <c r="A6" s="357"/>
      <c r="B6" s="362" t="s">
        <v>427</v>
      </c>
      <c r="C6" s="363" t="s">
        <v>267</v>
      </c>
      <c r="D6" s="364">
        <v>1</v>
      </c>
      <c r="E6" s="365">
        <v>300</v>
      </c>
      <c r="F6" s="365" t="s">
        <v>269</v>
      </c>
      <c r="G6" s="366" t="s">
        <v>428</v>
      </c>
      <c r="H6" s="366">
        <v>2.1</v>
      </c>
      <c r="I6" s="361"/>
      <c r="J6" s="367"/>
      <c r="K6" s="367"/>
      <c r="Y6" s="36"/>
    </row>
    <row r="7" customHeight="1" spans="1:25">
      <c r="A7" s="368"/>
      <c r="B7" s="369" t="s">
        <v>429</v>
      </c>
      <c r="C7" s="365" t="s">
        <v>269</v>
      </c>
      <c r="D7" s="365" t="s">
        <v>269</v>
      </c>
      <c r="E7" s="365" t="s">
        <v>269</v>
      </c>
      <c r="F7" s="370" t="s">
        <v>271</v>
      </c>
      <c r="G7" s="366" t="s">
        <v>430</v>
      </c>
      <c r="H7" s="366" t="s">
        <v>269</v>
      </c>
      <c r="I7" s="361"/>
    </row>
    <row r="8" customHeight="1" spans="1:25">
      <c r="A8" s="367"/>
      <c r="B8" s="367"/>
      <c r="C8" s="352"/>
      <c r="D8" s="352"/>
      <c r="E8" s="352"/>
      <c r="F8" s="352"/>
      <c r="G8" s="352"/>
      <c r="H8" s="352"/>
      <c r="I8" s="352"/>
      <c r="K8" s="367"/>
    </row>
    <row r="9" customHeight="1" spans="1:25">
      <c r="A9" s="353" t="str">
        <f>_xlfn.DISPIMG("ID_1EA769FD78674F238592E9781514FCF5",1)</f>
        <v>=DISPIMG("ID_1EA769FD78674F238592E9781514FCF5",1)</v>
      </c>
      <c r="B9" s="371" t="s">
        <v>431</v>
      </c>
      <c r="C9" s="371"/>
      <c r="D9" s="371"/>
      <c r="E9" s="371"/>
      <c r="F9" s="371"/>
      <c r="G9" s="371"/>
      <c r="H9" s="371"/>
      <c r="I9" s="372" t="s">
        <v>432</v>
      </c>
      <c r="J9" s="352"/>
      <c r="K9" s="367"/>
    </row>
    <row r="10" customHeight="1" spans="1:25">
      <c r="A10" s="357"/>
      <c r="B10" s="358" t="s">
        <v>260</v>
      </c>
      <c r="C10" s="358" t="s">
        <v>261</v>
      </c>
      <c r="D10" s="359" t="s">
        <v>262</v>
      </c>
      <c r="E10" s="358" t="s">
        <v>263</v>
      </c>
      <c r="F10" s="358" t="s">
        <v>264</v>
      </c>
      <c r="G10" s="360" t="s">
        <v>426</v>
      </c>
      <c r="H10" s="360" t="s">
        <v>265</v>
      </c>
      <c r="I10" s="361"/>
      <c r="J10" s="373"/>
    </row>
    <row r="11" customHeight="1" spans="1:25">
      <c r="A11" s="357"/>
      <c r="B11" s="362" t="s">
        <v>433</v>
      </c>
      <c r="C11" s="363" t="s">
        <v>267</v>
      </c>
      <c r="D11" s="364">
        <v>2</v>
      </c>
      <c r="E11" s="365">
        <v>210</v>
      </c>
      <c r="F11" s="365" t="s">
        <v>269</v>
      </c>
      <c r="G11" s="366" t="s">
        <v>434</v>
      </c>
      <c r="H11" s="366">
        <v>2.1</v>
      </c>
      <c r="I11" s="361"/>
    </row>
    <row r="12" customHeight="1" spans="1:25">
      <c r="A12" s="368"/>
      <c r="B12" s="369" t="s">
        <v>435</v>
      </c>
      <c r="C12" s="365" t="s">
        <v>269</v>
      </c>
      <c r="D12" s="365" t="s">
        <v>269</v>
      </c>
      <c r="E12" s="365" t="s">
        <v>269</v>
      </c>
      <c r="F12" s="370" t="s">
        <v>271</v>
      </c>
      <c r="G12" s="366" t="s">
        <v>436</v>
      </c>
      <c r="H12" s="366" t="s">
        <v>269</v>
      </c>
      <c r="I12" s="361"/>
      <c r="K12" s="367"/>
    </row>
    <row r="13" customHeight="1" spans="1:25">
      <c r="A13" s="352"/>
      <c r="B13" s="352"/>
      <c r="C13" s="352"/>
      <c r="D13" s="352"/>
      <c r="E13" s="352"/>
      <c r="F13" s="352"/>
      <c r="G13" s="352"/>
      <c r="H13" s="352"/>
      <c r="I13" s="352"/>
      <c r="J13" s="352"/>
      <c r="K13" s="367"/>
    </row>
    <row r="14" customHeight="1" spans="1:25">
      <c r="A14" s="353" t="str">
        <f>_xlfn.DISPIMG("ID_2221DA815D04484387C3221A7E08B441",1)</f>
        <v>=DISPIMG("ID_2221DA815D04484387C3221A7E08B441",1)</v>
      </c>
      <c r="B14" s="371" t="s">
        <v>437</v>
      </c>
      <c r="C14" s="371"/>
      <c r="D14" s="371"/>
      <c r="E14" s="371"/>
      <c r="F14" s="371"/>
      <c r="G14" s="371"/>
      <c r="H14" s="371"/>
      <c r="I14" s="374" t="s">
        <v>438</v>
      </c>
      <c r="J14" s="373"/>
    </row>
    <row r="15" customHeight="1" spans="1:25">
      <c r="A15" s="357"/>
      <c r="B15" s="375" t="s">
        <v>260</v>
      </c>
      <c r="C15" s="358" t="s">
        <v>261</v>
      </c>
      <c r="D15" s="359" t="s">
        <v>312</v>
      </c>
      <c r="E15" s="358" t="s">
        <v>263</v>
      </c>
      <c r="F15" s="358" t="s">
        <v>264</v>
      </c>
      <c r="G15" s="360" t="s">
        <v>426</v>
      </c>
      <c r="H15" s="360" t="s">
        <v>265</v>
      </c>
    </row>
    <row r="16" customHeight="1" spans="1:25">
      <c r="A16" s="357"/>
      <c r="B16" s="362" t="s">
        <v>439</v>
      </c>
      <c r="C16" s="363" t="s">
        <v>314</v>
      </c>
      <c r="D16" s="364">
        <v>2</v>
      </c>
      <c r="E16" s="365">
        <v>230</v>
      </c>
      <c r="F16" s="365" t="s">
        <v>269</v>
      </c>
      <c r="G16" s="366" t="s">
        <v>440</v>
      </c>
      <c r="H16" s="366" t="s">
        <v>269</v>
      </c>
      <c r="I16" s="372" t="s">
        <v>441</v>
      </c>
      <c r="J16" s="373"/>
      <c r="K16" s="367"/>
    </row>
    <row r="17" customHeight="1" spans="1:13">
      <c r="A17" s="357"/>
      <c r="B17" s="362" t="s">
        <v>442</v>
      </c>
      <c r="C17" s="363" t="s">
        <v>317</v>
      </c>
      <c r="D17" s="365">
        <v>3</v>
      </c>
      <c r="E17" s="365" t="s">
        <v>269</v>
      </c>
      <c r="F17" s="376" t="s">
        <v>318</v>
      </c>
      <c r="G17" s="366" t="s">
        <v>269</v>
      </c>
      <c r="H17" s="366" t="s">
        <v>269</v>
      </c>
      <c r="I17" s="372" t="s">
        <v>333</v>
      </c>
      <c r="J17" s="373"/>
    </row>
    <row r="18" customHeight="1" spans="1:13">
      <c r="A18" s="357"/>
      <c r="B18" s="377" t="s">
        <v>269</v>
      </c>
      <c r="C18" s="363" t="s">
        <v>269</v>
      </c>
      <c r="D18" s="378" t="s">
        <v>269</v>
      </c>
      <c r="E18" s="379" t="s">
        <v>443</v>
      </c>
      <c r="F18" s="365" t="s">
        <v>299</v>
      </c>
      <c r="G18" s="366" t="s">
        <v>269</v>
      </c>
      <c r="H18" s="366" t="s">
        <v>269</v>
      </c>
      <c r="I18" s="361"/>
      <c r="J18" s="373"/>
      <c r="K18" s="367"/>
    </row>
    <row r="19" customHeight="1" spans="1:13">
      <c r="A19" s="357"/>
      <c r="B19" s="362" t="s">
        <v>444</v>
      </c>
      <c r="C19" s="363" t="s">
        <v>314</v>
      </c>
      <c r="D19" s="364">
        <v>2</v>
      </c>
      <c r="E19" s="365">
        <v>230</v>
      </c>
      <c r="F19" s="380" t="s">
        <v>271</v>
      </c>
      <c r="G19" s="366" t="s">
        <v>445</v>
      </c>
      <c r="H19" s="381" t="s">
        <v>269</v>
      </c>
      <c r="I19" s="382" t="s">
        <v>446</v>
      </c>
      <c r="J19" s="382"/>
      <c r="K19" s="367"/>
    </row>
    <row r="20" customHeight="1" spans="1:13">
      <c r="A20" s="368"/>
      <c r="B20" s="383" t="s">
        <v>447</v>
      </c>
      <c r="C20" s="384" t="s">
        <v>317</v>
      </c>
      <c r="D20" s="385">
        <v>3</v>
      </c>
      <c r="E20" s="385" t="s">
        <v>269</v>
      </c>
      <c r="F20" s="386" t="s">
        <v>318</v>
      </c>
      <c r="G20" s="387" t="s">
        <v>269</v>
      </c>
      <c r="H20" s="387" t="s">
        <v>269</v>
      </c>
      <c r="I20" s="85"/>
      <c r="J20" s="72"/>
      <c r="K20" s="367"/>
    </row>
    <row r="21" customHeight="1" spans="1:13">
      <c r="A21" s="85"/>
      <c r="B21" s="85"/>
      <c r="C21" s="85"/>
      <c r="D21" s="85"/>
      <c r="E21" s="85"/>
      <c r="F21" s="85"/>
      <c r="G21" s="85"/>
      <c r="H21" s="85"/>
      <c r="I21" s="85"/>
      <c r="J21" s="72"/>
      <c r="K21" s="367"/>
    </row>
    <row r="22" customHeight="1" spans="1:13">
      <c r="A22" s="353" t="str">
        <f>_xlfn.DISPIMG("ID_1EF6470A50094CC48054EF0AEC461117",1)</f>
        <v>=DISPIMG("ID_1EF6470A50094CC48054EF0AEC461117",1)</v>
      </c>
      <c r="B22" s="371" t="s">
        <v>448</v>
      </c>
      <c r="C22" s="371"/>
      <c r="D22" s="371"/>
      <c r="E22" s="371"/>
      <c r="F22" s="371"/>
      <c r="G22" s="371"/>
      <c r="H22" s="371"/>
      <c r="I22" s="355" t="s">
        <v>449</v>
      </c>
      <c r="J22" s="388" t="s">
        <v>450</v>
      </c>
      <c r="K22" s="389"/>
      <c r="L22" s="389"/>
      <c r="M22" s="390"/>
    </row>
    <row r="23" customHeight="1" spans="1:13">
      <c r="A23" s="357"/>
      <c r="B23" s="375" t="s">
        <v>260</v>
      </c>
      <c r="C23" s="358" t="s">
        <v>261</v>
      </c>
      <c r="D23" s="359" t="s">
        <v>312</v>
      </c>
      <c r="E23" s="358" t="s">
        <v>263</v>
      </c>
      <c r="F23" s="391" t="s">
        <v>264</v>
      </c>
      <c r="G23" s="392" t="s">
        <v>426</v>
      </c>
      <c r="H23" s="360" t="s">
        <v>265</v>
      </c>
      <c r="I23" s="393"/>
      <c r="J23" s="394"/>
      <c r="K23" s="395"/>
      <c r="L23" s="395"/>
      <c r="M23" s="396"/>
    </row>
    <row r="24" customHeight="1" spans="1:13">
      <c r="A24" s="357"/>
      <c r="B24" s="362" t="s">
        <v>451</v>
      </c>
      <c r="C24" s="363" t="s">
        <v>452</v>
      </c>
      <c r="D24" s="364">
        <v>1</v>
      </c>
      <c r="E24" s="365">
        <v>1000</v>
      </c>
      <c r="F24" s="397" t="s">
        <v>269</v>
      </c>
      <c r="G24" s="379" t="s">
        <v>453</v>
      </c>
      <c r="H24" s="366">
        <v>1.6</v>
      </c>
      <c r="J24" s="394"/>
      <c r="K24" s="395"/>
      <c r="L24" s="395"/>
      <c r="M24" s="396"/>
    </row>
    <row r="25" customHeight="1" spans="1:13">
      <c r="A25" s="357"/>
      <c r="B25" s="398">
        <v>40</v>
      </c>
      <c r="C25" s="399" t="s">
        <v>454</v>
      </c>
      <c r="D25" s="365" t="s">
        <v>269</v>
      </c>
      <c r="E25" s="365" t="s">
        <v>269</v>
      </c>
      <c r="F25" s="400" t="s">
        <v>455</v>
      </c>
      <c r="G25" s="401" t="s">
        <v>269</v>
      </c>
      <c r="H25" s="366" t="s">
        <v>269</v>
      </c>
      <c r="I25" s="402" t="s">
        <v>456</v>
      </c>
      <c r="J25" s="403"/>
      <c r="K25" s="404"/>
      <c r="L25" s="404"/>
      <c r="M25" s="405"/>
    </row>
    <row r="26" customHeight="1" spans="1:13">
      <c r="A26" s="406"/>
      <c r="B26" s="362" t="s">
        <v>457</v>
      </c>
      <c r="C26" s="378" t="s">
        <v>269</v>
      </c>
      <c r="D26" s="378" t="s">
        <v>269</v>
      </c>
      <c r="E26" s="365" t="s">
        <v>269</v>
      </c>
      <c r="F26" s="407" t="s">
        <v>458</v>
      </c>
      <c r="G26" s="379" t="s">
        <v>459</v>
      </c>
      <c r="H26" s="366" t="s">
        <v>269</v>
      </c>
      <c r="I26" s="361"/>
      <c r="J26" s="72"/>
    </row>
    <row r="27" customHeight="1" spans="1:13">
      <c r="A27" s="85"/>
      <c r="B27" s="85"/>
      <c r="C27" s="367"/>
      <c r="D27" s="352"/>
      <c r="E27" s="352"/>
      <c r="F27" s="352"/>
      <c r="G27" s="352"/>
      <c r="H27" s="352"/>
      <c r="I27" s="85"/>
      <c r="J27" s="72"/>
      <c r="K27" s="367"/>
    </row>
    <row r="28" customHeight="1" spans="1:13">
      <c r="A28" s="353" t="str">
        <f>_xlfn.DISPIMG("ID_8AFE810737D6497CB18E016E5D1A6840",1)</f>
        <v>=DISPIMG("ID_8AFE810737D6497CB18E016E5D1A6840",1)</v>
      </c>
      <c r="B28" s="371" t="s">
        <v>460</v>
      </c>
      <c r="C28" s="371"/>
      <c r="D28" s="371"/>
      <c r="E28" s="371"/>
      <c r="F28" s="371"/>
      <c r="G28" s="371"/>
      <c r="H28" s="371"/>
      <c r="J28" s="72"/>
      <c r="K28" s="367"/>
    </row>
    <row r="29" customHeight="1" spans="1:13">
      <c r="A29" s="357"/>
      <c r="B29" s="358" t="s">
        <v>260</v>
      </c>
      <c r="C29" s="358" t="s">
        <v>261</v>
      </c>
      <c r="D29" s="359" t="s">
        <v>312</v>
      </c>
      <c r="E29" s="358" t="s">
        <v>263</v>
      </c>
      <c r="F29" s="358" t="s">
        <v>264</v>
      </c>
      <c r="G29" s="360" t="s">
        <v>426</v>
      </c>
      <c r="H29" s="360" t="s">
        <v>265</v>
      </c>
    </row>
    <row r="30" customHeight="1" spans="1:13">
      <c r="A30" s="357"/>
      <c r="B30" s="362" t="s">
        <v>461</v>
      </c>
      <c r="C30" s="363" t="s">
        <v>336</v>
      </c>
      <c r="D30" s="364">
        <v>20</v>
      </c>
      <c r="E30" s="365">
        <v>60</v>
      </c>
      <c r="F30" s="365" t="s">
        <v>269</v>
      </c>
      <c r="G30" s="379" t="s">
        <v>462</v>
      </c>
      <c r="H30" s="366" t="s">
        <v>269</v>
      </c>
      <c r="I30" s="372" t="s">
        <v>463</v>
      </c>
      <c r="J30" s="408" t="s">
        <v>464</v>
      </c>
      <c r="K30" s="408"/>
    </row>
    <row r="31" customHeight="1" spans="1:13">
      <c r="A31" s="368"/>
      <c r="B31" s="362" t="s">
        <v>465</v>
      </c>
      <c r="C31" s="365" t="s">
        <v>269</v>
      </c>
      <c r="D31" s="365" t="s">
        <v>269</v>
      </c>
      <c r="E31" s="365">
        <v>180</v>
      </c>
      <c r="F31" s="400" t="s">
        <v>466</v>
      </c>
      <c r="G31" s="379" t="s">
        <v>467</v>
      </c>
      <c r="H31" s="366" t="s">
        <v>269</v>
      </c>
      <c r="I31" s="409" t="s">
        <v>468</v>
      </c>
      <c r="J31" s="410" t="s">
        <v>469</v>
      </c>
      <c r="K31" s="410"/>
    </row>
    <row r="32" customHeight="1" spans="1:13">
      <c r="A32" s="72"/>
      <c r="B32" s="72"/>
      <c r="C32" s="72"/>
      <c r="D32" s="72"/>
      <c r="E32" s="72"/>
      <c r="F32" s="72"/>
      <c r="G32" s="72"/>
      <c r="I32" s="72"/>
      <c r="J32" s="72"/>
      <c r="K32" s="72"/>
    </row>
    <row r="33" customHeight="1" spans="1:12">
      <c r="A33" s="353" t="str">
        <f>_xlfn.DISPIMG("ID_109D94B9D863460B9E9C0175C41CF732",1)</f>
        <v>=DISPIMG("ID_109D94B9D863460B9E9C0175C41CF732",1)</v>
      </c>
      <c r="B33" s="354" t="s">
        <v>470</v>
      </c>
      <c r="C33" s="354"/>
      <c r="D33" s="354"/>
      <c r="E33" s="354"/>
      <c r="F33" s="354"/>
      <c r="G33" s="354"/>
      <c r="H33" s="354"/>
      <c r="I33" s="372" t="s">
        <v>307</v>
      </c>
      <c r="J33" s="411" t="s">
        <v>303</v>
      </c>
      <c r="K33" s="411"/>
      <c r="L33" s="411"/>
    </row>
    <row r="34" customHeight="1" spans="1:12">
      <c r="A34" s="357"/>
      <c r="B34" s="358" t="s">
        <v>260</v>
      </c>
      <c r="C34" s="358" t="s">
        <v>261</v>
      </c>
      <c r="D34" s="359" t="s">
        <v>262</v>
      </c>
      <c r="E34" s="358" t="s">
        <v>263</v>
      </c>
      <c r="F34" s="358" t="s">
        <v>264</v>
      </c>
      <c r="G34" s="360" t="s">
        <v>426</v>
      </c>
      <c r="H34" s="360" t="s">
        <v>265</v>
      </c>
      <c r="I34" s="361"/>
      <c r="J34" s="72"/>
      <c r="K34" s="72"/>
    </row>
    <row r="35" customHeight="1" spans="1:12">
      <c r="A35" s="357"/>
      <c r="B35" s="362" t="s">
        <v>471</v>
      </c>
      <c r="C35" s="363" t="s">
        <v>267</v>
      </c>
      <c r="D35" s="364">
        <v>1</v>
      </c>
      <c r="E35" s="365">
        <v>600</v>
      </c>
      <c r="F35" s="365" t="s">
        <v>269</v>
      </c>
      <c r="G35" s="366" t="s">
        <v>472</v>
      </c>
      <c r="H35" s="366">
        <v>1.5</v>
      </c>
      <c r="I35" s="361"/>
      <c r="J35" s="72"/>
      <c r="K35" s="72"/>
    </row>
    <row r="36" customHeight="1" spans="1:12">
      <c r="A36" s="368"/>
      <c r="B36" s="369"/>
      <c r="C36" s="365"/>
      <c r="D36" s="365"/>
      <c r="E36" s="365"/>
      <c r="F36" s="370"/>
      <c r="G36" s="366"/>
      <c r="H36" s="366"/>
      <c r="I36" s="361"/>
      <c r="J36" s="72"/>
      <c r="K36" s="72"/>
    </row>
    <row r="37" customHeight="1" spans="1:12">
      <c r="A37" s="72"/>
      <c r="B37" s="72"/>
      <c r="C37" s="72"/>
      <c r="D37" s="72"/>
      <c r="E37" s="72"/>
      <c r="F37" s="72"/>
      <c r="G37" s="72"/>
      <c r="I37" s="72"/>
      <c r="J37" s="72"/>
      <c r="K37" s="72"/>
    </row>
    <row r="38" customHeight="1" spans="1:12">
      <c r="A38" s="353" t="str">
        <f>_xlfn.DISPIMG("ID_74BCB85D4AA8423486E52C18604D194B",1)</f>
        <v>=DISPIMG("ID_74BCB85D4AA8423486E52C18604D194B",1)</v>
      </c>
      <c r="B38" s="412" t="s">
        <v>473</v>
      </c>
      <c r="C38" s="412"/>
      <c r="D38" s="412"/>
      <c r="E38" s="412"/>
      <c r="F38" s="412"/>
      <c r="G38" s="412"/>
      <c r="H38" s="412"/>
      <c r="I38" s="372" t="s">
        <v>302</v>
      </c>
      <c r="J38" s="72"/>
      <c r="K38" s="72"/>
    </row>
    <row r="39" customHeight="1" spans="1:12">
      <c r="A39" s="357"/>
      <c r="B39" s="359" t="s">
        <v>474</v>
      </c>
      <c r="C39" s="358" t="s">
        <v>261</v>
      </c>
      <c r="D39" s="359" t="s">
        <v>262</v>
      </c>
      <c r="E39" s="358" t="s">
        <v>263</v>
      </c>
      <c r="F39" s="358" t="s">
        <v>264</v>
      </c>
      <c r="G39" s="360" t="s">
        <v>426</v>
      </c>
      <c r="H39" s="360" t="s">
        <v>265</v>
      </c>
      <c r="I39" s="72"/>
      <c r="J39" s="72"/>
      <c r="K39" s="72"/>
    </row>
    <row r="40" customHeight="1" spans="1:12">
      <c r="A40" s="357"/>
      <c r="B40" s="413">
        <v>4.2</v>
      </c>
      <c r="C40" s="414" t="s">
        <v>267</v>
      </c>
      <c r="D40" s="415">
        <v>1</v>
      </c>
      <c r="E40" s="416">
        <v>700</v>
      </c>
      <c r="F40" s="416" t="s">
        <v>269</v>
      </c>
      <c r="G40" s="417" t="s">
        <v>475</v>
      </c>
      <c r="H40" s="417">
        <v>2.05</v>
      </c>
      <c r="I40" s="72"/>
      <c r="J40" s="72"/>
      <c r="K40" s="72"/>
    </row>
    <row r="41" customHeight="1" spans="1:12">
      <c r="A41" s="418"/>
      <c r="B41" s="419" t="s">
        <v>476</v>
      </c>
      <c r="C41" s="420"/>
      <c r="D41" s="420"/>
      <c r="E41" s="420"/>
      <c r="F41" s="420"/>
      <c r="G41" s="420"/>
      <c r="H41" s="420"/>
      <c r="I41" s="72"/>
      <c r="J41" s="72"/>
      <c r="K41" s="72"/>
    </row>
    <row r="42" customHeight="1" spans="1:12">
      <c r="A42" s="72"/>
      <c r="B42" s="72"/>
      <c r="C42" s="72"/>
      <c r="D42" s="72"/>
      <c r="E42" s="72"/>
      <c r="F42" s="72"/>
      <c r="G42" s="72"/>
      <c r="I42" s="72"/>
      <c r="J42" s="72"/>
      <c r="K42" s="72"/>
    </row>
    <row r="43" customHeight="1" spans="1:12">
      <c r="A43" s="353" t="str">
        <f>_xlfn.DISPIMG("ID_059AF2838E88415FB6B345109828862B",1)</f>
        <v>=DISPIMG("ID_059AF2838E88415FB6B345109828862B",1)</v>
      </c>
      <c r="B43" s="412" t="s">
        <v>477</v>
      </c>
      <c r="C43" s="412"/>
      <c r="D43" s="412"/>
      <c r="E43" s="412"/>
      <c r="F43" s="412"/>
      <c r="G43" s="412"/>
      <c r="H43" s="412"/>
      <c r="I43" s="372" t="s">
        <v>478</v>
      </c>
      <c r="J43" s="72"/>
      <c r="K43" s="72"/>
    </row>
    <row r="44" customHeight="1" spans="1:12">
      <c r="A44" s="357"/>
      <c r="B44" s="359" t="s">
        <v>474</v>
      </c>
      <c r="C44" s="358" t="s">
        <v>261</v>
      </c>
      <c r="D44" s="359" t="s">
        <v>262</v>
      </c>
      <c r="E44" s="358" t="s">
        <v>263</v>
      </c>
      <c r="F44" s="358" t="s">
        <v>264</v>
      </c>
      <c r="G44" s="360" t="s">
        <v>426</v>
      </c>
      <c r="H44" s="360" t="s">
        <v>265</v>
      </c>
      <c r="I44" s="72"/>
      <c r="J44" s="72"/>
      <c r="K44" s="72"/>
    </row>
    <row r="45" customHeight="1" spans="1:12">
      <c r="A45" s="357"/>
      <c r="B45" s="413">
        <v>7</v>
      </c>
      <c r="C45" s="414" t="s">
        <v>267</v>
      </c>
      <c r="D45" s="415">
        <v>2</v>
      </c>
      <c r="E45" s="416">
        <v>210</v>
      </c>
      <c r="F45" s="416" t="s">
        <v>269</v>
      </c>
      <c r="G45" s="417" t="s">
        <v>479</v>
      </c>
      <c r="H45" s="417">
        <v>2.2</v>
      </c>
      <c r="I45" s="72"/>
      <c r="J45" s="72"/>
      <c r="K45" s="72"/>
    </row>
    <row r="46" customHeight="1" spans="1:12">
      <c r="A46" s="418"/>
      <c r="B46" s="419" t="s">
        <v>480</v>
      </c>
      <c r="C46" s="420"/>
      <c r="D46" s="420"/>
      <c r="E46" s="420"/>
      <c r="F46" s="420"/>
      <c r="G46" s="420"/>
      <c r="H46" s="420"/>
      <c r="I46" s="72"/>
      <c r="J46" s="72"/>
      <c r="K46" s="72"/>
    </row>
    <row r="47" customHeight="1" spans="1:12">
      <c r="A47" s="72"/>
      <c r="B47" s="72"/>
      <c r="C47" s="72"/>
      <c r="D47" s="72"/>
      <c r="E47" s="72"/>
      <c r="F47" s="72"/>
      <c r="G47" s="72"/>
      <c r="H47" s="72"/>
    </row>
    <row r="48" customHeight="1" spans="1:12">
      <c r="A48" s="421" t="str">
        <f>_xlfn.DISPIMG("ID_70D05FE3760D48269DD649B8238D4255",1)</f>
        <v>=DISPIMG("ID_70D05FE3760D48269DD649B8238D4255",1)</v>
      </c>
      <c r="B48" s="422" t="s">
        <v>481</v>
      </c>
      <c r="C48" s="412"/>
      <c r="D48" s="412"/>
      <c r="E48" s="412"/>
      <c r="F48" s="412"/>
      <c r="G48" s="412"/>
      <c r="H48" s="412"/>
      <c r="I48" s="423" t="s">
        <v>482</v>
      </c>
      <c r="J48" s="72"/>
      <c r="K48" s="393"/>
    </row>
    <row r="49" customHeight="1" spans="1:11">
      <c r="A49" s="421"/>
      <c r="B49" s="375" t="s">
        <v>260</v>
      </c>
      <c r="C49" s="358" t="s">
        <v>261</v>
      </c>
      <c r="D49" s="359" t="s">
        <v>312</v>
      </c>
      <c r="E49" s="358" t="s">
        <v>263</v>
      </c>
      <c r="F49" s="358" t="s">
        <v>264</v>
      </c>
      <c r="G49" s="360" t="s">
        <v>426</v>
      </c>
      <c r="H49" s="360" t="s">
        <v>265</v>
      </c>
      <c r="J49" s="72"/>
    </row>
    <row r="50" customHeight="1" spans="1:11">
      <c r="A50" s="421"/>
      <c r="B50" s="424">
        <v>6.6</v>
      </c>
      <c r="C50" s="363" t="s">
        <v>314</v>
      </c>
      <c r="D50" s="364">
        <v>1</v>
      </c>
      <c r="E50" s="425" t="s">
        <v>269</v>
      </c>
      <c r="F50" s="365" t="s">
        <v>269</v>
      </c>
      <c r="G50" s="366" t="s">
        <v>483</v>
      </c>
      <c r="H50" s="366" t="s">
        <v>269</v>
      </c>
      <c r="I50" s="372" t="s">
        <v>484</v>
      </c>
      <c r="J50" s="72"/>
    </row>
    <row r="51" customHeight="1" spans="1:11">
      <c r="A51" s="421"/>
      <c r="B51" s="424">
        <v>145</v>
      </c>
      <c r="C51" s="363" t="s">
        <v>317</v>
      </c>
      <c r="D51" s="365">
        <v>10</v>
      </c>
      <c r="E51" s="365" t="s">
        <v>269</v>
      </c>
      <c r="F51" s="376" t="s">
        <v>318</v>
      </c>
      <c r="G51" s="366" t="s">
        <v>269</v>
      </c>
      <c r="H51" s="366" t="s">
        <v>269</v>
      </c>
      <c r="I51" s="372" t="s">
        <v>485</v>
      </c>
      <c r="J51" s="72"/>
      <c r="K51" s="393"/>
    </row>
    <row r="52" customHeight="1" spans="1:11">
      <c r="A52" s="421"/>
      <c r="B52" s="419" t="s">
        <v>486</v>
      </c>
      <c r="C52" s="420"/>
      <c r="D52" s="420"/>
      <c r="E52" s="420"/>
      <c r="F52" s="420"/>
      <c r="G52" s="420"/>
      <c r="H52" s="420"/>
      <c r="I52" s="72"/>
      <c r="J52" s="72"/>
    </row>
    <row r="53" customHeight="1" spans="1:11">
      <c r="A53" s="72"/>
      <c r="B53" s="72"/>
      <c r="C53" s="72"/>
      <c r="D53" s="72"/>
      <c r="E53" s="72"/>
      <c r="F53" s="72"/>
      <c r="G53" s="72"/>
      <c r="H53" s="72"/>
      <c r="I53" s="72"/>
      <c r="J53" s="72"/>
    </row>
    <row r="54" customHeight="1" spans="1:11">
      <c r="A54" s="72"/>
      <c r="B54" s="72"/>
      <c r="C54" s="72"/>
      <c r="D54" s="72"/>
      <c r="E54" s="72"/>
      <c r="F54" s="72"/>
      <c r="G54" s="72"/>
      <c r="H54" s="72"/>
      <c r="I54" s="72"/>
      <c r="J54" s="72"/>
    </row>
    <row r="55" customHeight="1" spans="1:11">
      <c r="A55" s="72"/>
      <c r="B55" s="72"/>
      <c r="C55" s="72"/>
      <c r="D55" s="72"/>
      <c r="E55" s="72"/>
      <c r="F55" s="72"/>
      <c r="G55" s="72"/>
      <c r="H55" s="72"/>
      <c r="I55" s="72"/>
      <c r="J55" s="72"/>
      <c r="K55" s="393"/>
    </row>
    <row r="56" customHeight="1" spans="1:11">
      <c r="A56" s="72"/>
      <c r="B56" s="72"/>
      <c r="C56" s="72"/>
      <c r="D56" s="72"/>
      <c r="E56" s="72"/>
      <c r="F56" s="72"/>
      <c r="G56" s="72"/>
      <c r="H56" s="72"/>
      <c r="I56" s="72"/>
      <c r="J56" s="72"/>
    </row>
    <row r="57" customHeight="1" spans="1:11">
      <c r="A57" s="72"/>
      <c r="B57" s="72"/>
      <c r="C57" s="72"/>
      <c r="D57" s="72"/>
      <c r="E57" s="72"/>
      <c r="F57" s="72"/>
      <c r="G57" s="72"/>
      <c r="H57" s="72"/>
      <c r="I57" s="72"/>
      <c r="J57" s="72"/>
    </row>
    <row r="58" customHeight="1" spans="1:11">
      <c r="A58" s="72"/>
      <c r="B58" s="72"/>
      <c r="C58" s="72"/>
      <c r="D58" s="72"/>
      <c r="E58" s="72"/>
      <c r="F58" s="72"/>
      <c r="G58" s="72"/>
      <c r="H58" s="72"/>
      <c r="I58" s="72"/>
      <c r="J58" s="72"/>
      <c r="K58" s="393"/>
    </row>
    <row r="59" customHeight="1" spans="1:11">
      <c r="A59" s="72"/>
      <c r="B59" s="72"/>
      <c r="C59" s="72"/>
      <c r="D59" s="72"/>
      <c r="E59" s="72"/>
      <c r="F59" s="72"/>
      <c r="G59" s="72"/>
      <c r="H59" s="72"/>
      <c r="I59" s="72"/>
      <c r="J59" s="72"/>
    </row>
    <row r="60" customHeight="1" spans="1:11">
      <c r="A60" s="72"/>
      <c r="B60" s="72"/>
      <c r="C60" s="72"/>
      <c r="D60" s="72"/>
      <c r="E60" s="72"/>
      <c r="F60" s="72"/>
      <c r="G60" s="72"/>
      <c r="H60" s="72"/>
      <c r="I60" s="72"/>
      <c r="J60" s="72"/>
    </row>
    <row r="61" customHeight="1" spans="1:11">
      <c r="A61" s="72"/>
      <c r="B61" s="72"/>
      <c r="C61" s="72"/>
      <c r="D61" s="72"/>
      <c r="E61" s="72"/>
      <c r="F61" s="72"/>
      <c r="G61" s="72"/>
      <c r="H61" s="72"/>
      <c r="I61" s="72"/>
      <c r="J61" s="72"/>
      <c r="K61" s="393"/>
    </row>
    <row r="62" customHeight="1" spans="1:11">
      <c r="A62" s="72"/>
      <c r="B62" s="72"/>
      <c r="C62" s="72"/>
      <c r="D62" s="72"/>
      <c r="E62" s="72"/>
      <c r="F62" s="72"/>
      <c r="G62" s="72"/>
      <c r="H62" s="72"/>
      <c r="I62" s="72"/>
      <c r="J62" s="72"/>
    </row>
    <row r="63" customHeight="1" spans="1:11">
      <c r="A63" s="72"/>
      <c r="B63" s="72"/>
      <c r="C63" s="72"/>
      <c r="D63" s="72"/>
      <c r="E63" s="72"/>
      <c r="F63" s="72"/>
      <c r="G63" s="72"/>
      <c r="H63" s="72"/>
      <c r="I63" s="72"/>
      <c r="J63" s="72"/>
    </row>
    <row r="64" customHeight="1" spans="1:11">
      <c r="A64" s="72"/>
      <c r="B64" s="72"/>
      <c r="C64" s="72"/>
      <c r="D64" s="72"/>
      <c r="E64" s="72"/>
      <c r="F64" s="72"/>
      <c r="G64" s="72"/>
      <c r="H64" s="72"/>
      <c r="I64" s="72"/>
      <c r="J64" s="72"/>
      <c r="K64" s="393"/>
    </row>
    <row r="65" customHeight="1" spans="1:11">
      <c r="A65" s="72"/>
      <c r="B65" s="72"/>
      <c r="C65" s="72"/>
      <c r="D65" s="72"/>
      <c r="E65" s="72"/>
      <c r="F65" s="72"/>
      <c r="G65" s="72"/>
      <c r="H65" s="72"/>
      <c r="I65" s="72"/>
      <c r="J65" s="72"/>
    </row>
    <row r="66" customHeight="1" spans="1:11">
      <c r="A66" s="72"/>
      <c r="B66" s="72"/>
      <c r="C66" s="72"/>
      <c r="D66" s="72"/>
      <c r="E66" s="72"/>
      <c r="F66" s="72"/>
      <c r="G66" s="72"/>
      <c r="H66" s="72"/>
      <c r="I66" s="72"/>
      <c r="J66" s="72"/>
    </row>
    <row r="67" customHeight="1" spans="1:11">
      <c r="A67" s="72"/>
      <c r="B67" s="72"/>
      <c r="C67" s="72"/>
      <c r="D67" s="72"/>
      <c r="E67" s="72"/>
      <c r="F67" s="72"/>
      <c r="G67" s="72"/>
      <c r="H67" s="72"/>
      <c r="I67" s="72"/>
      <c r="J67" s="72"/>
      <c r="K67" s="393"/>
    </row>
    <row r="68" customHeight="1" spans="1:11">
      <c r="A68" s="72"/>
      <c r="B68" s="72"/>
      <c r="C68" s="72"/>
      <c r="D68" s="72"/>
      <c r="E68" s="72"/>
      <c r="F68" s="72"/>
      <c r="G68" s="72"/>
      <c r="H68" s="72"/>
      <c r="I68" s="72"/>
      <c r="J68" s="72"/>
    </row>
    <row r="69" customHeight="1" spans="1:11">
      <c r="A69" s="72"/>
      <c r="B69" s="72"/>
      <c r="C69" s="72"/>
      <c r="D69" s="72"/>
      <c r="E69" s="72"/>
      <c r="F69" s="72"/>
      <c r="G69" s="72"/>
      <c r="H69" s="72"/>
      <c r="I69" s="72"/>
      <c r="J69" s="72"/>
    </row>
    <row r="70" customHeight="1" spans="1:11">
      <c r="A70" s="72"/>
      <c r="B70" s="72"/>
      <c r="C70" s="72"/>
      <c r="D70" s="72"/>
      <c r="E70" s="72"/>
      <c r="F70" s="72"/>
      <c r="G70" s="72"/>
      <c r="H70" s="72"/>
      <c r="I70" s="72"/>
      <c r="J70" s="72"/>
    </row>
    <row r="71" customHeight="1" spans="1:11">
      <c r="A71" s="72"/>
      <c r="B71" s="72"/>
      <c r="C71" s="72"/>
      <c r="D71" s="72"/>
      <c r="E71" s="72"/>
      <c r="F71" s="72"/>
      <c r="G71" s="72"/>
      <c r="H71" s="72"/>
      <c r="I71" s="72"/>
      <c r="J71" s="72"/>
      <c r="K71" s="393"/>
    </row>
    <row r="72" customHeight="1" spans="1:11">
      <c r="A72" s="72"/>
      <c r="B72" s="72"/>
      <c r="C72" s="72"/>
      <c r="D72" s="72"/>
      <c r="E72" s="72"/>
      <c r="F72" s="72"/>
      <c r="G72" s="72"/>
      <c r="H72" s="72"/>
      <c r="I72" s="72"/>
      <c r="J72" s="72"/>
    </row>
    <row r="73" customHeight="1" spans="1:11">
      <c r="A73" s="72"/>
      <c r="B73" s="72"/>
      <c r="C73" s="72"/>
      <c r="D73" s="72"/>
      <c r="E73" s="72"/>
      <c r="F73" s="72"/>
      <c r="G73" s="72"/>
      <c r="H73" s="72"/>
      <c r="I73" s="72"/>
      <c r="J73" s="72"/>
    </row>
    <row r="74" customHeight="1" spans="1:11">
      <c r="A74" s="72"/>
      <c r="B74" s="72"/>
      <c r="C74" s="72"/>
      <c r="D74" s="72"/>
      <c r="E74" s="72"/>
      <c r="F74" s="72"/>
      <c r="G74" s="72"/>
      <c r="H74" s="72"/>
      <c r="I74" s="72"/>
      <c r="J74" s="72"/>
    </row>
    <row r="75" customHeight="1" spans="1:11">
      <c r="A75" s="72"/>
      <c r="B75" s="72"/>
      <c r="C75" s="72"/>
      <c r="D75" s="72"/>
      <c r="E75" s="72"/>
      <c r="F75" s="72"/>
      <c r="G75" s="72"/>
      <c r="H75" s="72"/>
      <c r="I75" s="72"/>
      <c r="J75" s="72"/>
    </row>
    <row r="76" customHeight="1" spans="1:11">
      <c r="A76" s="72"/>
      <c r="B76" s="72"/>
      <c r="C76" s="72"/>
      <c r="D76" s="72"/>
      <c r="E76" s="72"/>
      <c r="F76" s="72"/>
      <c r="G76" s="72"/>
      <c r="H76" s="72"/>
      <c r="I76" s="72"/>
      <c r="J76" s="72"/>
    </row>
    <row r="77" customHeight="1" spans="1:11">
      <c r="A77" s="72"/>
      <c r="B77" s="72"/>
      <c r="C77" s="72"/>
      <c r="D77" s="72"/>
      <c r="E77" s="72"/>
      <c r="F77" s="72"/>
      <c r="G77" s="72"/>
      <c r="H77" s="72"/>
      <c r="I77" s="72"/>
      <c r="J77" s="72"/>
    </row>
    <row r="78" customHeight="1" spans="1:11">
      <c r="A78" s="72"/>
      <c r="B78" s="72"/>
      <c r="C78" s="72"/>
      <c r="D78" s="72"/>
      <c r="E78" s="72"/>
      <c r="F78" s="72"/>
      <c r="G78" s="72"/>
      <c r="H78" s="72"/>
      <c r="I78" s="72"/>
      <c r="J78" s="72"/>
    </row>
    <row r="79" customHeight="1" spans="1:11">
      <c r="A79" s="72"/>
      <c r="B79" s="72"/>
      <c r="C79" s="72"/>
      <c r="D79" s="72"/>
      <c r="E79" s="72"/>
      <c r="F79" s="72"/>
      <c r="G79" s="72"/>
      <c r="H79" s="72"/>
      <c r="I79" s="72"/>
      <c r="J79" s="72"/>
    </row>
    <row r="80" customHeight="1" spans="1:11">
      <c r="A80" s="72"/>
      <c r="B80" s="72"/>
      <c r="C80" s="72"/>
      <c r="D80" s="72"/>
      <c r="E80" s="72"/>
      <c r="F80" s="72"/>
      <c r="G80" s="72"/>
      <c r="H80" s="72"/>
      <c r="I80" s="72"/>
      <c r="J80" s="72"/>
    </row>
    <row r="81" customHeight="1" spans="1:10">
      <c r="A81" s="72"/>
      <c r="B81" s="72"/>
      <c r="C81" s="72"/>
      <c r="D81" s="72"/>
      <c r="E81" s="72"/>
      <c r="F81" s="72"/>
      <c r="G81" s="72"/>
      <c r="H81" s="72"/>
      <c r="I81" s="72"/>
      <c r="J81" s="72"/>
    </row>
    <row r="82" customHeight="1" spans="1:10">
      <c r="A82" s="72"/>
      <c r="B82" s="72"/>
      <c r="C82" s="72"/>
      <c r="D82" s="72"/>
      <c r="E82" s="72"/>
      <c r="F82" s="72"/>
      <c r="G82" s="72"/>
      <c r="H82" s="72"/>
      <c r="I82" s="72"/>
      <c r="J82" s="72"/>
    </row>
    <row r="83" customHeight="1" spans="1:10">
      <c r="A83" s="72"/>
      <c r="B83" s="72"/>
      <c r="C83" s="72"/>
      <c r="D83" s="72"/>
      <c r="E83" s="72"/>
      <c r="F83" s="72"/>
      <c r="G83" s="72"/>
      <c r="H83" s="72"/>
      <c r="I83" s="72"/>
      <c r="J83" s="72"/>
    </row>
    <row r="84" customHeight="1" spans="1:10">
      <c r="A84" s="72"/>
      <c r="B84" s="72"/>
      <c r="C84" s="72"/>
      <c r="D84" s="72"/>
      <c r="E84" s="72"/>
      <c r="F84" s="72"/>
      <c r="G84" s="72"/>
      <c r="H84" s="72"/>
      <c r="I84" s="72"/>
      <c r="J84" s="72"/>
    </row>
    <row r="85" customHeight="1" spans="1:10">
      <c r="A85" s="72"/>
      <c r="B85" s="72"/>
      <c r="C85" s="72"/>
      <c r="D85" s="72"/>
      <c r="E85" s="72"/>
      <c r="F85" s="72"/>
      <c r="G85" s="72"/>
      <c r="H85" s="72"/>
      <c r="I85" s="72"/>
      <c r="J85" s="72"/>
    </row>
    <row r="86" customHeight="1" spans="1:10">
      <c r="A86" s="72"/>
      <c r="B86" s="72"/>
      <c r="C86" s="72"/>
      <c r="D86" s="72"/>
      <c r="E86" s="72"/>
      <c r="F86" s="72"/>
      <c r="G86" s="72"/>
      <c r="H86" s="72"/>
      <c r="I86" s="72"/>
      <c r="J86" s="72"/>
    </row>
    <row r="87" customHeight="1" spans="1:10">
      <c r="A87" s="72"/>
      <c r="B87" s="72"/>
      <c r="C87" s="72"/>
      <c r="D87" s="72"/>
      <c r="E87" s="72"/>
      <c r="F87" s="72"/>
      <c r="G87" s="72"/>
      <c r="H87" s="72"/>
      <c r="I87" s="72"/>
      <c r="J87" s="72"/>
    </row>
    <row r="88" customHeight="1" spans="1:10">
      <c r="A88" s="72"/>
      <c r="B88" s="72"/>
      <c r="C88" s="72"/>
      <c r="D88" s="72"/>
      <c r="E88" s="72"/>
      <c r="F88" s="72"/>
      <c r="G88" s="72"/>
      <c r="H88" s="72"/>
      <c r="I88" s="72"/>
      <c r="J88" s="72"/>
    </row>
    <row r="89" customHeight="1" spans="1:10">
      <c r="A89" s="72"/>
      <c r="B89" s="72"/>
      <c r="C89" s="72"/>
      <c r="D89" s="72"/>
      <c r="E89" s="72"/>
      <c r="F89" s="72"/>
      <c r="G89" s="72"/>
      <c r="H89" s="72"/>
      <c r="I89" s="72"/>
      <c r="J89" s="72"/>
    </row>
    <row r="90" customHeight="1" spans="1:10">
      <c r="A90" s="72"/>
      <c r="B90" s="72"/>
      <c r="C90" s="72"/>
      <c r="D90" s="72"/>
      <c r="E90" s="72"/>
      <c r="F90" s="72"/>
      <c r="G90" s="72"/>
      <c r="H90" s="72"/>
      <c r="I90" s="72"/>
      <c r="J90" s="72"/>
    </row>
    <row r="91" customHeight="1" spans="1:10">
      <c r="A91" s="72"/>
      <c r="B91" s="72"/>
      <c r="C91" s="72"/>
      <c r="D91" s="72"/>
      <c r="E91" s="72"/>
      <c r="F91" s="72"/>
      <c r="G91" s="72"/>
      <c r="H91" s="72"/>
      <c r="I91" s="72"/>
      <c r="J91" s="72"/>
    </row>
    <row r="92" customHeight="1" spans="1:10">
      <c r="A92" s="72"/>
      <c r="B92" s="72"/>
      <c r="C92" s="72"/>
      <c r="D92" s="72"/>
      <c r="E92" s="72"/>
      <c r="F92" s="72"/>
      <c r="G92" s="72"/>
      <c r="H92" s="72"/>
      <c r="I92" s="72"/>
      <c r="J92" s="72"/>
    </row>
  </sheetData>
  <sheetProtection formatCells="0" formatColumns="0" formatRows="0" insertRows="0" insertColumns="0" insertHyperlinks="0" deleteColumns="0" deleteRows="0" sort="0" autoFilter="0" pivotTables="0"/>
  <mergeCells count="30">
    <mergeCell ref="B4:H4"/>
    <mergeCell ref="B9:H9"/>
    <mergeCell ref="B14:H14"/>
    <mergeCell ref="I19:J19"/>
    <mergeCell ref="B22:H22"/>
    <mergeCell ref="B28:H28"/>
    <mergeCell ref="J30:K30"/>
    <mergeCell ref="J31:K31"/>
    <mergeCell ref="B33:H33"/>
    <mergeCell ref="J33:L33"/>
    <mergeCell ref="B38:H38"/>
    <mergeCell ref="B41:H41"/>
    <mergeCell ref="B43:H43"/>
    <mergeCell ref="B46:H46"/>
    <mergeCell ref="B48:H48"/>
    <mergeCell ref="B52:H52"/>
    <mergeCell ref="A4:A7"/>
    <mergeCell ref="A9:A12"/>
    <mergeCell ref="A14:A17"/>
    <mergeCell ref="A18:A20"/>
    <mergeCell ref="A22:A25"/>
    <mergeCell ref="A28:A31"/>
    <mergeCell ref="A33:A36"/>
    <mergeCell ref="A38:A41"/>
    <mergeCell ref="A43:A46"/>
    <mergeCell ref="A48:A52"/>
    <mergeCell ref="I1:I2"/>
    <mergeCell ref="J1:O3"/>
    <mergeCell ref="J4:O5"/>
    <mergeCell ref="J22:M25"/>
  </mergeCells>
  <pageMargins left="0.75" right="0.75" top="1" bottom="1" header="0.5" footer="0.5"/>
  <headerFooter/>
  <ignoredErrors>
    <ignoredError sqref="B1:G1 C39:G39 B38:G38 C40 C41:G41 K1:O1 A37:G37 C31:F31 E30:F30 C30 A30:A31 L29:O31 J28:O28 A28:G29 E24:F24 C24 A24:A26 I23:O24 K22:O22 A22:G23 A21:O21 I18:O18 A18:G18 E17:G17 E16:F16 C16:C17 A16:A17 J14:O14 A13:O13 I12:O12 C12:F12 E11:F11 C11 A11:A12 I10 A9:G10 A8:I8 C7:F7 E6:F6 C6 A6:A7 I5:I7 A5:G5 K4:O5 C4:G4 A4 A3:O3 J2:O2 C2 I52:O52 A52 J48:O51 A47:H47 L41:O47 A42:G42 A27:O27 I26:O26 J25:O25 C25:F26 I15:O15 A14:G15 L37:O39 A53:O92 J16:O17"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
  <sheetViews>
    <sheetView topLeftCell="F6" workbookViewId="0">
      <selection activeCell="F6" sqref="F6:J7"/>
    </sheetView>
  </sheetViews>
  <sheetFormatPr defaultColWidth="10.2857142857143" defaultRowHeight="35" customHeight="1"/>
  <cols>
    <col min="1" max="1" width="24.152380952381" style="298" customWidth="1"/>
    <col min="2" max="2" width="28.3142857142857" style="298" customWidth="1"/>
    <col min="3" max="3" width="17.9333333333333" style="298" customWidth="1"/>
    <col min="4" max="4" width="20.0285714285714" style="298" customWidth="1"/>
    <col min="5" max="5" width="13.3904761904762" style="298" customWidth="1"/>
    <col min="6" max="6" width="26.4285714285714" style="298" customWidth="1"/>
    <col min="7" max="7" width="12.6285714285714" style="298" customWidth="1"/>
    <col min="8" max="8" width="14.5333333333333" style="298" customWidth="1"/>
    <col min="9" max="9" width="16.5714285714286" style="298" customWidth="1"/>
    <col min="10" max="10" width="13.5714285714286" style="298" customWidth="1"/>
    <col min="11" max="16384" width="10.2857142857143" style="298"/>
  </cols>
  <sheetData>
    <row r="1" ht="39" customHeight="1" spans="1:17">
      <c r="A1" s="299" t="s">
        <v>487</v>
      </c>
      <c r="B1" s="300" t="s">
        <v>488</v>
      </c>
      <c r="C1" s="299" t="s">
        <v>261</v>
      </c>
      <c r="D1" s="299" t="s">
        <v>312</v>
      </c>
      <c r="E1" s="299" t="s">
        <v>489</v>
      </c>
      <c r="L1" s="301" t="s">
        <v>490</v>
      </c>
      <c r="M1" s="301"/>
      <c r="N1" s="301"/>
      <c r="O1" s="301"/>
      <c r="P1" s="301"/>
      <c r="Q1" s="301"/>
    </row>
    <row r="2" customHeight="1" spans="1:17">
      <c r="A2" s="302" t="s">
        <v>491</v>
      </c>
      <c r="B2" s="303">
        <v>64</v>
      </c>
      <c r="C2" s="304" t="s">
        <v>492</v>
      </c>
      <c r="D2" s="305" t="s">
        <v>493</v>
      </c>
      <c r="E2" s="306" t="s">
        <v>494</v>
      </c>
      <c r="L2" s="301"/>
      <c r="M2" s="301"/>
      <c r="N2" s="301"/>
      <c r="O2" s="301"/>
      <c r="P2" s="301"/>
      <c r="Q2" s="301"/>
    </row>
    <row r="3" customHeight="1" spans="1:17">
      <c r="A3" s="307" t="s">
        <v>495</v>
      </c>
      <c r="B3" s="308">
        <v>384</v>
      </c>
      <c r="C3" s="309" t="s">
        <v>492</v>
      </c>
      <c r="D3" s="310">
        <v>3</v>
      </c>
      <c r="E3" s="310" t="s">
        <v>496</v>
      </c>
      <c r="F3" s="311"/>
      <c r="L3" s="301"/>
      <c r="M3" s="301"/>
      <c r="N3" s="301"/>
      <c r="O3" s="301"/>
      <c r="P3" s="301"/>
      <c r="Q3" s="301"/>
    </row>
    <row r="4" customHeight="1" spans="1:17">
      <c r="A4" s="312" t="s">
        <v>497</v>
      </c>
      <c r="B4" s="313">
        <v>707.2</v>
      </c>
      <c r="C4" s="314" t="s">
        <v>492</v>
      </c>
      <c r="D4" s="315">
        <v>30</v>
      </c>
      <c r="E4" s="315" t="s">
        <v>498</v>
      </c>
      <c r="L4" s="301"/>
      <c r="M4" s="301"/>
      <c r="N4" s="301"/>
      <c r="O4" s="301"/>
      <c r="P4" s="301"/>
      <c r="Q4" s="301"/>
    </row>
    <row r="5" customHeight="1" spans="1:17">
      <c r="A5" s="316" t="s">
        <v>499</v>
      </c>
      <c r="B5" s="317">
        <v>5</v>
      </c>
      <c r="C5" s="318" t="s">
        <v>492</v>
      </c>
      <c r="D5" s="319">
        <v>14</v>
      </c>
      <c r="E5" s="320" t="s">
        <v>500</v>
      </c>
      <c r="F5" s="321" t="s">
        <v>501</v>
      </c>
      <c r="G5" s="322"/>
      <c r="H5" s="322"/>
      <c r="I5" s="322"/>
      <c r="J5" s="323"/>
      <c r="L5" s="301"/>
      <c r="M5" s="301"/>
      <c r="N5" s="301"/>
      <c r="O5" s="301"/>
      <c r="P5" s="301"/>
      <c r="Q5" s="301"/>
    </row>
    <row r="6" customHeight="1" spans="1:17">
      <c r="A6" s="324" t="s">
        <v>502</v>
      </c>
      <c r="B6" s="325">
        <v>16</v>
      </c>
      <c r="C6" s="326" t="s">
        <v>503</v>
      </c>
      <c r="D6" s="327">
        <v>100</v>
      </c>
      <c r="E6" s="327" t="s">
        <v>504</v>
      </c>
      <c r="F6" s="328" t="s">
        <v>505</v>
      </c>
      <c r="G6" s="329"/>
      <c r="H6" s="329"/>
      <c r="I6" s="329"/>
      <c r="J6" s="330"/>
      <c r="L6" s="331" t="s">
        <v>506</v>
      </c>
      <c r="M6" s="332"/>
      <c r="N6" s="332"/>
      <c r="O6" s="332"/>
      <c r="P6" s="332"/>
      <c r="Q6" s="332"/>
    </row>
    <row r="7" customHeight="1" spans="1:17">
      <c r="L7" s="332"/>
      <c r="M7" s="332"/>
      <c r="N7" s="332"/>
      <c r="O7" s="332"/>
      <c r="P7" s="332"/>
      <c r="Q7" s="332"/>
    </row>
    <row r="8" customHeight="1" spans="1:17">
      <c r="L8" s="332"/>
      <c r="M8" s="332"/>
      <c r="N8" s="332"/>
      <c r="O8" s="332"/>
      <c r="P8" s="332"/>
      <c r="Q8" s="332"/>
    </row>
    <row r="9" customHeight="1" spans="1:17">
      <c r="A9" s="299" t="s">
        <v>507</v>
      </c>
      <c r="B9" s="333" t="s">
        <v>220</v>
      </c>
      <c r="C9" s="334"/>
      <c r="D9" s="334"/>
      <c r="E9" s="335"/>
    </row>
    <row r="10" customHeight="1" spans="1:17">
      <c r="A10" s="336" t="s">
        <v>508</v>
      </c>
      <c r="B10" s="337" t="s">
        <v>509</v>
      </c>
      <c r="C10" s="337"/>
      <c r="D10" s="337"/>
      <c r="E10" s="337"/>
      <c r="F10" s="338"/>
    </row>
    <row r="11" customHeight="1" spans="1:17">
      <c r="A11" s="336" t="s">
        <v>510</v>
      </c>
      <c r="B11" s="337" t="s">
        <v>511</v>
      </c>
      <c r="C11" s="337"/>
      <c r="D11" s="337"/>
      <c r="E11" s="337"/>
      <c r="F11" s="338"/>
    </row>
    <row r="12" customHeight="1" spans="1:17">
      <c r="A12" s="336" t="s">
        <v>512</v>
      </c>
      <c r="B12" s="339" t="s">
        <v>513</v>
      </c>
      <c r="C12" s="339"/>
      <c r="D12" s="339"/>
      <c r="E12" s="339"/>
    </row>
    <row r="16" customHeight="1" spans="1:17">
      <c r="A16" s="256"/>
      <c r="B16" s="340"/>
      <c r="C16" s="311"/>
    </row>
    <row r="17" customHeight="1" spans="1:3">
      <c r="A17" s="256"/>
      <c r="B17" s="340"/>
      <c r="C17" s="311"/>
    </row>
    <row r="20" customHeight="1" spans="1:3">
      <c r="A20" s="256"/>
      <c r="B20" s="340"/>
      <c r="C20" s="311"/>
    </row>
    <row r="21" customHeight="1" spans="1:3">
      <c r="A21" s="256"/>
      <c r="B21" s="340"/>
      <c r="C21" s="311"/>
    </row>
  </sheetData>
  <sheetProtection formatCells="0" formatColumns="0" formatRows="0" insertRows="0" insertColumns="0" insertHyperlinks="0" deleteColumns="0" deleteRows="0" sort="0" autoFilter="0" pivotTables="0"/>
  <mergeCells count="8">
    <mergeCell ref="F5:J5"/>
    <mergeCell ref="F6:J6"/>
    <mergeCell ref="B9:E9"/>
    <mergeCell ref="B10:E10"/>
    <mergeCell ref="B11:E11"/>
    <mergeCell ref="B12:E12"/>
    <mergeCell ref="L1:Q5"/>
    <mergeCell ref="L6:Q8"/>
  </mergeCells>
  <pageMargins left="0.75" right="0.75" top="1" bottom="1" header="0.5" footer="0.5"/>
  <headerFooter/>
  <ignoredErrors>
    <ignoredError sqref="B1:D1 D3:F3 D2:E2 A2:B3 A16:J21 F12:J15 H11:J11 F9:J10"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4"/>
  <sheetViews>
    <sheetView zoomScale="50" zoomScaleNormal="50" topLeftCell="R36" workbookViewId="0">
      <selection activeCell="O34" sqref="O34:R36"/>
    </sheetView>
  </sheetViews>
  <sheetFormatPr defaultColWidth="9.14285714285714" defaultRowHeight="35" customHeight="1"/>
  <cols>
    <col min="1" max="1" width="27.1619047619048" style="182" customWidth="1"/>
    <col min="2" max="4" width="17.8571428571429" style="182" customWidth="1"/>
    <col min="5" max="5" width="14.7142857142857" style="182" customWidth="1"/>
    <col min="6" max="6" width="50.7142857142857" style="182" customWidth="1"/>
    <col min="7" max="7" width="85.5714285714286" style="182" customWidth="1"/>
    <col min="8" max="8" width="3.71428571428571" style="182" customWidth="1"/>
    <col min="9" max="13" width="7.42857142857143" style="182" customWidth="1"/>
    <col min="14" max="16384" width="9.14285714285714" style="182"/>
  </cols>
  <sheetData>
    <row r="1" customHeight="1" spans="1:14">
      <c r="A1" s="183" t="s">
        <v>514</v>
      </c>
      <c r="B1" s="183" t="s">
        <v>515</v>
      </c>
      <c r="C1" s="183" t="s">
        <v>474</v>
      </c>
      <c r="D1" s="183" t="s">
        <v>261</v>
      </c>
      <c r="E1" s="183" t="s">
        <v>516</v>
      </c>
      <c r="F1" s="183" t="s">
        <v>517</v>
      </c>
      <c r="G1" s="183"/>
      <c r="H1" s="184"/>
      <c r="I1" s="185" t="s">
        <v>518</v>
      </c>
      <c r="J1" s="185"/>
      <c r="K1" s="185"/>
      <c r="L1" s="185"/>
      <c r="M1" s="185"/>
    </row>
    <row r="2" customHeight="1" spans="1:14">
      <c r="A2" s="186" t="s">
        <v>519</v>
      </c>
      <c r="B2" s="186" t="s">
        <v>520</v>
      </c>
      <c r="C2" s="187" t="s">
        <v>269</v>
      </c>
      <c r="D2" s="186" t="s">
        <v>269</v>
      </c>
      <c r="E2" s="187" t="s">
        <v>494</v>
      </c>
      <c r="F2" s="188" t="s">
        <v>521</v>
      </c>
      <c r="G2" s="188"/>
      <c r="H2" s="184"/>
      <c r="I2" s="189" t="s">
        <v>522</v>
      </c>
      <c r="J2" s="190"/>
      <c r="K2" s="190"/>
      <c r="L2" s="190"/>
      <c r="M2" s="191"/>
    </row>
    <row r="3" customHeight="1" spans="1:14">
      <c r="A3" s="186" t="s">
        <v>519</v>
      </c>
      <c r="B3" s="186" t="s">
        <v>523</v>
      </c>
      <c r="C3" s="187" t="s">
        <v>269</v>
      </c>
      <c r="D3" s="186" t="s">
        <v>269</v>
      </c>
      <c r="E3" s="187" t="s">
        <v>269</v>
      </c>
      <c r="F3" s="192" t="s">
        <v>524</v>
      </c>
      <c r="G3" s="192"/>
      <c r="H3" s="184"/>
      <c r="I3" s="193"/>
      <c r="J3" s="194"/>
      <c r="K3" s="194"/>
      <c r="L3" s="194"/>
      <c r="M3" s="195"/>
    </row>
    <row r="4" customHeight="1" spans="1:14">
      <c r="A4" s="186" t="s">
        <v>519</v>
      </c>
      <c r="B4" s="186" t="s">
        <v>525</v>
      </c>
      <c r="C4" s="187" t="s">
        <v>526</v>
      </c>
      <c r="D4" s="186" t="s">
        <v>527</v>
      </c>
      <c r="E4" s="187" t="s">
        <v>494</v>
      </c>
      <c r="F4" s="192" t="s">
        <v>269</v>
      </c>
      <c r="G4" s="192"/>
      <c r="H4" s="184"/>
      <c r="I4" s="196" t="s">
        <v>528</v>
      </c>
      <c r="J4" s="197"/>
      <c r="K4" s="197"/>
      <c r="L4" s="197"/>
      <c r="M4" s="197"/>
    </row>
    <row r="5" customHeight="1" spans="1:14">
      <c r="A5" s="186" t="s">
        <v>519</v>
      </c>
      <c r="B5" s="186" t="s">
        <v>529</v>
      </c>
      <c r="C5" s="187" t="s">
        <v>269</v>
      </c>
      <c r="D5" s="186" t="s">
        <v>269</v>
      </c>
      <c r="E5" s="187" t="s">
        <v>269</v>
      </c>
      <c r="F5" s="198" t="s">
        <v>530</v>
      </c>
      <c r="G5" s="188"/>
      <c r="H5" s="184"/>
      <c r="I5" s="196"/>
      <c r="J5" s="197"/>
      <c r="K5" s="197"/>
      <c r="L5" s="197"/>
      <c r="M5" s="197"/>
    </row>
    <row r="6" customHeight="1" spans="1:14">
      <c r="A6" s="199" t="s">
        <v>531</v>
      </c>
      <c r="B6" s="199" t="s">
        <v>532</v>
      </c>
      <c r="C6" s="200" t="s">
        <v>269</v>
      </c>
      <c r="D6" s="199" t="s">
        <v>533</v>
      </c>
      <c r="E6" s="200" t="s">
        <v>494</v>
      </c>
      <c r="F6" s="199" t="s">
        <v>534</v>
      </c>
      <c r="G6" s="199"/>
      <c r="H6" s="184"/>
      <c r="I6" s="197"/>
      <c r="J6" s="197"/>
      <c r="K6" s="197"/>
      <c r="L6" s="197"/>
      <c r="M6" s="197"/>
    </row>
    <row r="7" ht="36" customHeight="1" spans="1:14">
      <c r="A7" s="199" t="s">
        <v>531</v>
      </c>
      <c r="B7" s="199" t="s">
        <v>535</v>
      </c>
      <c r="C7" s="200" t="s">
        <v>536</v>
      </c>
      <c r="D7" s="199" t="s">
        <v>537</v>
      </c>
      <c r="E7" s="200" t="s">
        <v>538</v>
      </c>
      <c r="F7" s="201" t="s">
        <v>269</v>
      </c>
      <c r="G7" s="201"/>
      <c r="H7" s="184"/>
      <c r="I7" s="197" t="s">
        <v>539</v>
      </c>
      <c r="J7" s="197"/>
      <c r="K7" s="197"/>
      <c r="L7" s="197"/>
      <c r="M7" s="197"/>
    </row>
    <row r="8" customHeight="1" spans="1:14">
      <c r="A8" s="199" t="s">
        <v>531</v>
      </c>
      <c r="B8" s="199" t="s">
        <v>540</v>
      </c>
      <c r="C8" s="200" t="s">
        <v>541</v>
      </c>
      <c r="D8" s="199" t="s">
        <v>515</v>
      </c>
      <c r="E8" s="200" t="s">
        <v>504</v>
      </c>
      <c r="F8" s="202" t="s">
        <v>542</v>
      </c>
      <c r="G8" s="202"/>
      <c r="H8" s="184"/>
      <c r="I8" s="197"/>
      <c r="J8" s="197"/>
      <c r="K8" s="197"/>
      <c r="L8" s="197"/>
      <c r="M8" s="197"/>
    </row>
    <row r="9" customHeight="1" spans="1:14">
      <c r="A9" s="199" t="s">
        <v>531</v>
      </c>
      <c r="B9" s="199" t="s">
        <v>543</v>
      </c>
      <c r="C9" s="200" t="s">
        <v>269</v>
      </c>
      <c r="D9" s="199" t="s">
        <v>269</v>
      </c>
      <c r="E9" s="200" t="s">
        <v>269</v>
      </c>
      <c r="F9" s="202" t="s">
        <v>544</v>
      </c>
      <c r="G9" s="202"/>
      <c r="H9" s="184"/>
      <c r="I9" s="203" t="s">
        <v>545</v>
      </c>
      <c r="J9" s="204"/>
      <c r="K9" s="204"/>
      <c r="L9" s="204"/>
      <c r="M9" s="205"/>
    </row>
    <row r="10" customHeight="1" spans="1:14">
      <c r="A10" s="199" t="s">
        <v>531</v>
      </c>
      <c r="B10" s="199" t="s">
        <v>546</v>
      </c>
      <c r="C10" s="200" t="s">
        <v>269</v>
      </c>
      <c r="D10" s="199" t="s">
        <v>269</v>
      </c>
      <c r="E10" s="200" t="s">
        <v>269</v>
      </c>
      <c r="F10" s="202" t="s">
        <v>547</v>
      </c>
      <c r="G10" s="202"/>
      <c r="H10" s="184"/>
      <c r="I10" s="203"/>
      <c r="J10" s="204"/>
      <c r="K10" s="204"/>
      <c r="L10" s="204"/>
      <c r="M10" s="205"/>
    </row>
    <row r="11" customHeight="1" spans="1:14">
      <c r="A11" s="199" t="s">
        <v>531</v>
      </c>
      <c r="B11" s="199" t="s">
        <v>548</v>
      </c>
      <c r="C11" s="200" t="s">
        <v>549</v>
      </c>
      <c r="D11" s="199" t="s">
        <v>537</v>
      </c>
      <c r="E11" s="200" t="s">
        <v>500</v>
      </c>
      <c r="F11" s="201" t="s">
        <v>550</v>
      </c>
      <c r="G11" s="201"/>
      <c r="H11" s="184"/>
      <c r="I11" s="206" t="s">
        <v>551</v>
      </c>
      <c r="J11" s="207"/>
      <c r="K11" s="207"/>
      <c r="L11" s="207"/>
      <c r="M11" s="208"/>
    </row>
    <row r="12" customHeight="1" spans="1:14">
      <c r="A12" s="209" t="s">
        <v>552</v>
      </c>
      <c r="B12" s="209" t="s">
        <v>553</v>
      </c>
      <c r="C12" s="210" t="s">
        <v>269</v>
      </c>
      <c r="D12" s="209" t="s">
        <v>269</v>
      </c>
      <c r="E12" s="210" t="s">
        <v>269</v>
      </c>
      <c r="F12" s="211" t="s">
        <v>554</v>
      </c>
      <c r="G12" s="211"/>
      <c r="H12" s="184"/>
      <c r="I12" s="212"/>
      <c r="J12" s="213"/>
      <c r="K12" s="213"/>
      <c r="L12" s="213"/>
      <c r="M12" s="214"/>
    </row>
    <row r="13" customHeight="1" spans="1:14">
      <c r="A13" s="209" t="s">
        <v>552</v>
      </c>
      <c r="B13" s="209" t="s">
        <v>555</v>
      </c>
      <c r="C13" s="210" t="s">
        <v>556</v>
      </c>
      <c r="D13" s="209" t="s">
        <v>537</v>
      </c>
      <c r="E13" s="210" t="s">
        <v>496</v>
      </c>
      <c r="F13" s="209" t="s">
        <v>557</v>
      </c>
      <c r="G13" s="209"/>
      <c r="H13" s="184"/>
      <c r="I13" s="184"/>
      <c r="J13" s="184"/>
      <c r="K13" s="184"/>
      <c r="L13" s="184"/>
      <c r="M13" s="184"/>
    </row>
    <row r="14" customHeight="1" spans="1:14">
      <c r="A14" s="209" t="s">
        <v>552</v>
      </c>
      <c r="B14" s="209" t="s">
        <v>558</v>
      </c>
      <c r="C14" s="215" t="s">
        <v>559</v>
      </c>
      <c r="D14" s="209" t="s">
        <v>537</v>
      </c>
      <c r="E14" s="210" t="s">
        <v>504</v>
      </c>
      <c r="F14" s="211" t="s">
        <v>560</v>
      </c>
      <c r="G14" s="211"/>
      <c r="H14" s="184"/>
      <c r="I14" s="216" t="s">
        <v>561</v>
      </c>
      <c r="J14" s="216"/>
      <c r="K14" s="216"/>
      <c r="L14" s="216"/>
      <c r="M14" s="216"/>
      <c r="N14" s="216"/>
    </row>
    <row r="15" customHeight="1" spans="1:14">
      <c r="A15" s="209" t="s">
        <v>552</v>
      </c>
      <c r="B15" s="209" t="s">
        <v>562</v>
      </c>
      <c r="C15" s="210" t="s">
        <v>563</v>
      </c>
      <c r="D15" s="209" t="s">
        <v>537</v>
      </c>
      <c r="E15" s="210" t="s">
        <v>538</v>
      </c>
      <c r="F15" s="211" t="s">
        <v>560</v>
      </c>
      <c r="G15" s="211"/>
      <c r="H15" s="184"/>
      <c r="I15" s="216"/>
      <c r="J15" s="216"/>
      <c r="K15" s="216"/>
      <c r="L15" s="216"/>
      <c r="M15" s="216"/>
      <c r="N15" s="216"/>
    </row>
    <row r="16" customHeight="1" spans="1:14">
      <c r="A16" s="209" t="s">
        <v>552</v>
      </c>
      <c r="B16" s="209" t="s">
        <v>564</v>
      </c>
      <c r="C16" s="210" t="s">
        <v>269</v>
      </c>
      <c r="D16" s="209" t="s">
        <v>269</v>
      </c>
      <c r="E16" s="210" t="s">
        <v>269</v>
      </c>
      <c r="F16" s="211" t="s">
        <v>565</v>
      </c>
      <c r="G16" s="211"/>
      <c r="H16" s="184"/>
      <c r="I16" s="216"/>
      <c r="J16" s="216"/>
      <c r="K16" s="216"/>
      <c r="L16" s="216"/>
      <c r="M16" s="216"/>
      <c r="N16" s="216"/>
    </row>
    <row r="17" customHeight="1" spans="1:14">
      <c r="A17" s="209" t="s">
        <v>552</v>
      </c>
      <c r="B17" s="209" t="s">
        <v>566</v>
      </c>
      <c r="C17" s="210" t="s">
        <v>567</v>
      </c>
      <c r="D17" s="209" t="s">
        <v>537</v>
      </c>
      <c r="E17" s="210" t="s">
        <v>494</v>
      </c>
      <c r="F17" s="217" t="s">
        <v>269</v>
      </c>
      <c r="G17" s="217"/>
      <c r="H17" s="184"/>
      <c r="I17" s="216"/>
      <c r="J17" s="216"/>
      <c r="K17" s="216"/>
      <c r="L17" s="216"/>
      <c r="M17" s="216"/>
      <c r="N17" s="216"/>
    </row>
    <row r="18" customHeight="1" spans="1:14">
      <c r="A18" s="218" t="s">
        <v>568</v>
      </c>
      <c r="B18" s="218" t="s">
        <v>569</v>
      </c>
      <c r="C18" s="219" t="s">
        <v>570</v>
      </c>
      <c r="D18" s="218" t="s">
        <v>537</v>
      </c>
      <c r="E18" s="219" t="s">
        <v>504</v>
      </c>
      <c r="F18" s="220" t="s">
        <v>269</v>
      </c>
      <c r="G18" s="221"/>
      <c r="H18" s="184"/>
      <c r="I18" s="216"/>
      <c r="J18" s="216"/>
      <c r="K18" s="216"/>
      <c r="L18" s="216"/>
      <c r="M18" s="216"/>
      <c r="N18" s="216"/>
    </row>
    <row r="19" customHeight="1" spans="1:14">
      <c r="A19" s="218" t="s">
        <v>568</v>
      </c>
      <c r="B19" s="218" t="s">
        <v>571</v>
      </c>
      <c r="C19" s="219" t="s">
        <v>269</v>
      </c>
      <c r="D19" s="219" t="s">
        <v>269</v>
      </c>
      <c r="E19" s="219" t="s">
        <v>494</v>
      </c>
      <c r="F19" s="222" t="s">
        <v>572</v>
      </c>
      <c r="G19" s="223"/>
      <c r="H19" s="184"/>
      <c r="I19" s="216"/>
      <c r="J19" s="216"/>
      <c r="K19" s="216"/>
      <c r="L19" s="216"/>
      <c r="M19" s="216"/>
      <c r="N19" s="216"/>
    </row>
    <row r="20" customHeight="1" spans="1:14">
      <c r="A20" s="218" t="s">
        <v>568</v>
      </c>
      <c r="B20" s="218" t="s">
        <v>573</v>
      </c>
      <c r="C20" s="219" t="s">
        <v>269</v>
      </c>
      <c r="D20" s="218" t="s">
        <v>269</v>
      </c>
      <c r="E20" s="219" t="s">
        <v>269</v>
      </c>
      <c r="F20" s="224" t="s">
        <v>574</v>
      </c>
      <c r="G20" s="224"/>
      <c r="H20" s="184"/>
      <c r="I20" s="216"/>
      <c r="J20" s="216"/>
      <c r="K20" s="216"/>
      <c r="L20" s="216"/>
      <c r="M20" s="216"/>
      <c r="N20" s="216"/>
    </row>
    <row r="21" customHeight="1" spans="1:14">
      <c r="A21" s="218" t="s">
        <v>568</v>
      </c>
      <c r="B21" s="218" t="s">
        <v>575</v>
      </c>
      <c r="C21" s="219" t="s">
        <v>161</v>
      </c>
      <c r="D21" s="218" t="s">
        <v>515</v>
      </c>
      <c r="E21" s="219" t="s">
        <v>494</v>
      </c>
      <c r="F21" s="225" t="s">
        <v>576</v>
      </c>
      <c r="G21" s="225"/>
      <c r="H21" s="184"/>
      <c r="I21" s="216"/>
      <c r="J21" s="216"/>
      <c r="K21" s="216"/>
      <c r="L21" s="216"/>
      <c r="M21" s="216"/>
      <c r="N21" s="216"/>
    </row>
    <row r="22" customHeight="1" spans="1:14">
      <c r="A22" s="218" t="s">
        <v>568</v>
      </c>
      <c r="B22" s="218" t="s">
        <v>577</v>
      </c>
      <c r="C22" s="219" t="s">
        <v>161</v>
      </c>
      <c r="D22" s="218" t="s">
        <v>515</v>
      </c>
      <c r="E22" s="219" t="s">
        <v>494</v>
      </c>
      <c r="F22" s="224" t="s">
        <v>578</v>
      </c>
      <c r="G22" s="224"/>
      <c r="H22" s="184"/>
      <c r="I22" s="184"/>
      <c r="J22" s="184"/>
      <c r="K22" s="184"/>
      <c r="L22" s="184"/>
      <c r="M22" s="184"/>
    </row>
    <row r="23" customHeight="1" spans="1:14">
      <c r="A23" s="218" t="s">
        <v>568</v>
      </c>
      <c r="B23" s="218" t="s">
        <v>579</v>
      </c>
      <c r="C23" s="219" t="s">
        <v>549</v>
      </c>
      <c r="D23" s="218" t="s">
        <v>537</v>
      </c>
      <c r="E23" s="219" t="s">
        <v>500</v>
      </c>
      <c r="F23" s="225" t="s">
        <v>580</v>
      </c>
      <c r="G23" s="225"/>
      <c r="H23" s="184"/>
      <c r="I23" s="184"/>
      <c r="J23" s="184"/>
      <c r="K23" s="184"/>
      <c r="L23" s="184"/>
      <c r="M23" s="184"/>
    </row>
    <row r="24" customHeight="1" spans="1:14">
      <c r="A24" s="226" t="s">
        <v>581</v>
      </c>
      <c r="B24" s="226" t="s">
        <v>582</v>
      </c>
      <c r="C24" s="227" t="s">
        <v>269</v>
      </c>
      <c r="D24" s="226" t="s">
        <v>269</v>
      </c>
      <c r="E24" s="227" t="s">
        <v>269</v>
      </c>
      <c r="F24" s="228" t="s">
        <v>583</v>
      </c>
      <c r="G24" s="228"/>
      <c r="H24" s="184"/>
      <c r="I24" s="184"/>
      <c r="J24" s="184"/>
      <c r="K24" s="184"/>
      <c r="L24" s="184"/>
      <c r="M24" s="184"/>
    </row>
    <row r="25" customHeight="1" spans="1:14">
      <c r="A25" s="226" t="s">
        <v>581</v>
      </c>
      <c r="B25" s="226" t="s">
        <v>584</v>
      </c>
      <c r="C25" s="227" t="s">
        <v>269</v>
      </c>
      <c r="D25" s="226" t="s">
        <v>269</v>
      </c>
      <c r="E25" s="227" t="s">
        <v>269</v>
      </c>
      <c r="F25" s="229" t="s">
        <v>585</v>
      </c>
      <c r="G25" s="229"/>
      <c r="H25" s="184"/>
      <c r="I25" s="184"/>
      <c r="J25" s="184"/>
      <c r="K25" s="184"/>
      <c r="L25" s="184"/>
      <c r="M25" s="184"/>
    </row>
    <row r="26" customHeight="1" spans="1:14">
      <c r="A26" s="226" t="s">
        <v>581</v>
      </c>
      <c r="B26" s="226" t="s">
        <v>586</v>
      </c>
      <c r="C26" s="227" t="s">
        <v>269</v>
      </c>
      <c r="D26" s="226" t="s">
        <v>269</v>
      </c>
      <c r="E26" s="227" t="s">
        <v>504</v>
      </c>
      <c r="F26" s="228" t="s">
        <v>587</v>
      </c>
      <c r="G26" s="228"/>
    </row>
    <row r="27" customHeight="1" spans="1:14">
      <c r="A27" s="230" t="s">
        <v>588</v>
      </c>
      <c r="B27" s="230" t="s">
        <v>589</v>
      </c>
      <c r="C27" s="230" t="s">
        <v>526</v>
      </c>
      <c r="D27" s="230" t="s">
        <v>276</v>
      </c>
      <c r="E27" s="230" t="s">
        <v>494</v>
      </c>
      <c r="F27" s="231" t="s">
        <v>590</v>
      </c>
      <c r="G27" s="231"/>
    </row>
    <row r="28" customHeight="1" spans="1:14">
      <c r="A28" s="230" t="s">
        <v>588</v>
      </c>
      <c r="B28" s="230" t="s">
        <v>591</v>
      </c>
      <c r="C28" s="230" t="s">
        <v>269</v>
      </c>
      <c r="D28" s="230" t="s">
        <v>269</v>
      </c>
      <c r="E28" s="230" t="s">
        <v>269</v>
      </c>
      <c r="F28" s="231" t="s">
        <v>592</v>
      </c>
      <c r="G28" s="231"/>
    </row>
    <row r="29" customHeight="1" spans="1:14">
      <c r="A29" s="230" t="s">
        <v>588</v>
      </c>
      <c r="B29" s="230" t="s">
        <v>593</v>
      </c>
      <c r="C29" s="230" t="s">
        <v>285</v>
      </c>
      <c r="D29" s="230" t="s">
        <v>537</v>
      </c>
      <c r="E29" s="230" t="s">
        <v>504</v>
      </c>
      <c r="F29" s="231" t="s">
        <v>594</v>
      </c>
      <c r="G29" s="231"/>
    </row>
    <row r="30" customHeight="1" spans="1:14">
      <c r="A30" s="232" t="s">
        <v>595</v>
      </c>
      <c r="B30" s="232" t="s">
        <v>596</v>
      </c>
      <c r="C30" s="233" t="s">
        <v>269</v>
      </c>
      <c r="D30" s="232" t="s">
        <v>269</v>
      </c>
      <c r="E30" s="233" t="s">
        <v>269</v>
      </c>
      <c r="F30" s="234" t="s">
        <v>597</v>
      </c>
      <c r="G30" s="234"/>
    </row>
    <row r="31" customHeight="1" spans="1:14">
      <c r="A31" s="232" t="s">
        <v>595</v>
      </c>
      <c r="B31" s="232" t="s">
        <v>598</v>
      </c>
      <c r="C31" s="233" t="s">
        <v>269</v>
      </c>
      <c r="D31" s="232" t="s">
        <v>269</v>
      </c>
      <c r="E31" s="233" t="s">
        <v>599</v>
      </c>
      <c r="F31" s="234" t="s">
        <v>600</v>
      </c>
      <c r="G31" s="234"/>
    </row>
    <row r="32" customHeight="1" spans="1:14">
      <c r="A32" s="232" t="s">
        <v>595</v>
      </c>
      <c r="B32" s="232" t="s">
        <v>601</v>
      </c>
      <c r="C32" s="233" t="s">
        <v>269</v>
      </c>
      <c r="D32" s="232" t="s">
        <v>269</v>
      </c>
      <c r="E32" s="233" t="s">
        <v>269</v>
      </c>
      <c r="F32" s="234" t="s">
        <v>602</v>
      </c>
      <c r="G32" s="234"/>
    </row>
    <row r="33" customHeight="1" spans="1:20">
      <c r="A33" s="232" t="s">
        <v>595</v>
      </c>
      <c r="B33" s="235" t="s">
        <v>603</v>
      </c>
      <c r="C33" s="233" t="s">
        <v>269</v>
      </c>
      <c r="D33" s="232" t="s">
        <v>269</v>
      </c>
      <c r="E33" s="233" t="s">
        <v>269</v>
      </c>
      <c r="F33" s="236" t="s">
        <v>604</v>
      </c>
      <c r="G33" s="236"/>
      <c r="H33" s="237"/>
      <c r="I33" s="237"/>
      <c r="J33" s="237"/>
      <c r="K33" s="238"/>
      <c r="L33" s="238"/>
      <c r="M33" s="238"/>
      <c r="N33" s="238"/>
      <c r="O33" s="239"/>
      <c r="P33" s="239"/>
      <c r="Q33" s="239"/>
    </row>
    <row r="34" customHeight="1" spans="1:20">
      <c r="A34" s="232" t="s">
        <v>595</v>
      </c>
      <c r="B34" s="232" t="s">
        <v>605</v>
      </c>
      <c r="C34" s="240" t="s">
        <v>606</v>
      </c>
      <c r="D34" s="241" t="s">
        <v>607</v>
      </c>
      <c r="E34" s="233" t="s">
        <v>269</v>
      </c>
      <c r="F34" s="242" t="s">
        <v>608</v>
      </c>
      <c r="G34" s="242"/>
      <c r="H34" s="243" t="s">
        <v>609</v>
      </c>
      <c r="I34" s="244"/>
      <c r="J34" s="245"/>
      <c r="K34" s="246" t="s">
        <v>610</v>
      </c>
      <c r="L34" s="247"/>
      <c r="M34" s="247"/>
      <c r="N34" s="248"/>
      <c r="O34" s="246" t="s">
        <v>611</v>
      </c>
      <c r="P34" s="249"/>
      <c r="Q34" s="249"/>
      <c r="R34" s="250"/>
      <c r="S34" s="251" t="s">
        <v>612</v>
      </c>
      <c r="T34" s="251"/>
    </row>
    <row r="35" customHeight="1" spans="1:20">
      <c r="A35" s="232" t="s">
        <v>595</v>
      </c>
      <c r="B35" s="232" t="s">
        <v>613</v>
      </c>
      <c r="C35" s="233" t="s">
        <v>614</v>
      </c>
      <c r="D35" s="235" t="s">
        <v>615</v>
      </c>
      <c r="E35" s="233" t="s">
        <v>269</v>
      </c>
      <c r="F35" s="242" t="s">
        <v>616</v>
      </c>
      <c r="G35" s="242"/>
      <c r="H35" s="243" t="s">
        <v>617</v>
      </c>
      <c r="I35" s="244"/>
      <c r="J35" s="245"/>
      <c r="K35" s="252"/>
      <c r="L35" s="253"/>
      <c r="M35" s="253"/>
      <c r="N35" s="254"/>
      <c r="O35" s="255"/>
      <c r="P35" s="256"/>
      <c r="Q35" s="256"/>
      <c r="R35" s="257"/>
      <c r="S35" s="251"/>
      <c r="T35" s="251"/>
    </row>
    <row r="36" customHeight="1" spans="1:20">
      <c r="A36" s="232" t="s">
        <v>595</v>
      </c>
      <c r="B36" s="232" t="s">
        <v>618</v>
      </c>
      <c r="C36" s="233" t="s">
        <v>619</v>
      </c>
      <c r="D36" s="241" t="s">
        <v>620</v>
      </c>
      <c r="E36" s="233" t="s">
        <v>269</v>
      </c>
      <c r="F36" s="242" t="s">
        <v>621</v>
      </c>
      <c r="G36" s="242"/>
      <c r="H36" s="243" t="s">
        <v>622</v>
      </c>
      <c r="I36" s="244"/>
      <c r="J36" s="245"/>
      <c r="K36" s="258"/>
      <c r="L36" s="259"/>
      <c r="M36" s="259"/>
      <c r="N36" s="260"/>
      <c r="O36" s="261"/>
      <c r="P36" s="262"/>
      <c r="Q36" s="262"/>
      <c r="R36" s="263"/>
      <c r="S36" s="251"/>
      <c r="T36" s="251"/>
    </row>
    <row r="37" customHeight="1" spans="1:20">
      <c r="A37" s="232" t="s">
        <v>595</v>
      </c>
      <c r="B37" s="232" t="s">
        <v>623</v>
      </c>
      <c r="C37" s="232" t="s">
        <v>624</v>
      </c>
      <c r="D37" s="232" t="s">
        <v>625</v>
      </c>
      <c r="E37" s="233" t="s">
        <v>269</v>
      </c>
      <c r="F37" s="235" t="s">
        <v>626</v>
      </c>
      <c r="G37" s="235"/>
      <c r="H37" s="264" t="s">
        <v>627</v>
      </c>
      <c r="I37" s="264"/>
      <c r="J37" s="264"/>
      <c r="K37" s="264"/>
      <c r="L37" s="264"/>
      <c r="N37" s="265"/>
    </row>
    <row r="38" customHeight="1" spans="1:20">
      <c r="A38" s="232" t="s">
        <v>595</v>
      </c>
      <c r="B38" s="241" t="s">
        <v>628</v>
      </c>
      <c r="C38" s="232" t="s">
        <v>629</v>
      </c>
      <c r="D38" s="232" t="s">
        <v>276</v>
      </c>
      <c r="E38" s="233" t="s">
        <v>494</v>
      </c>
      <c r="F38" s="235" t="s">
        <v>269</v>
      </c>
      <c r="G38" s="235"/>
      <c r="H38" s="264"/>
      <c r="I38" s="264"/>
      <c r="J38" s="264"/>
      <c r="K38" s="264"/>
      <c r="L38" s="264"/>
      <c r="N38" s="265"/>
    </row>
    <row r="39" customHeight="1" spans="1:20">
      <c r="A39" s="266" t="s">
        <v>630</v>
      </c>
      <c r="B39" s="266" t="s">
        <v>631</v>
      </c>
      <c r="C39" s="267" t="s">
        <v>269</v>
      </c>
      <c r="D39" s="266" t="s">
        <v>269</v>
      </c>
      <c r="E39" s="267" t="s">
        <v>269</v>
      </c>
      <c r="F39" s="268" t="s">
        <v>632</v>
      </c>
      <c r="G39" s="269"/>
      <c r="H39" s="251" t="s">
        <v>633</v>
      </c>
      <c r="I39" s="251"/>
      <c r="J39" s="251"/>
      <c r="K39" s="251"/>
      <c r="L39" s="251"/>
    </row>
    <row r="40" customHeight="1" spans="1:20">
      <c r="A40" s="266" t="s">
        <v>630</v>
      </c>
      <c r="B40" s="266" t="s">
        <v>634</v>
      </c>
      <c r="C40" s="267" t="s">
        <v>635</v>
      </c>
      <c r="D40" s="266" t="s">
        <v>527</v>
      </c>
      <c r="E40" s="267" t="s">
        <v>500</v>
      </c>
      <c r="F40" s="266" t="s">
        <v>636</v>
      </c>
      <c r="G40" s="270"/>
      <c r="H40" s="251"/>
      <c r="I40" s="251"/>
      <c r="J40" s="251"/>
      <c r="K40" s="251"/>
      <c r="L40" s="251"/>
    </row>
    <row r="41" customHeight="1" spans="1:20">
      <c r="A41" s="266" t="s">
        <v>630</v>
      </c>
      <c r="B41" s="266" t="s">
        <v>637</v>
      </c>
      <c r="C41" s="267" t="s">
        <v>269</v>
      </c>
      <c r="D41" s="266" t="s">
        <v>269</v>
      </c>
      <c r="E41" s="267" t="s">
        <v>269</v>
      </c>
      <c r="F41" s="266" t="s">
        <v>638</v>
      </c>
      <c r="G41" s="270"/>
      <c r="H41" s="251"/>
      <c r="I41" s="251"/>
      <c r="J41" s="251"/>
      <c r="K41" s="251"/>
      <c r="L41" s="251"/>
    </row>
    <row r="42" customHeight="1" spans="1:20">
      <c r="A42" s="266" t="s">
        <v>630</v>
      </c>
      <c r="B42" s="266" t="s">
        <v>639</v>
      </c>
      <c r="C42" s="267" t="s">
        <v>269</v>
      </c>
      <c r="D42" s="266" t="s">
        <v>269</v>
      </c>
      <c r="E42" s="267" t="s">
        <v>269</v>
      </c>
      <c r="F42" s="266" t="s">
        <v>640</v>
      </c>
      <c r="G42" s="270"/>
      <c r="H42" s="251"/>
      <c r="I42" s="251"/>
      <c r="J42" s="251"/>
      <c r="K42" s="251"/>
      <c r="L42" s="251"/>
    </row>
    <row r="43" customHeight="1" spans="1:20">
      <c r="A43" s="266" t="s">
        <v>630</v>
      </c>
      <c r="B43" s="266" t="s">
        <v>641</v>
      </c>
      <c r="C43" s="267" t="s">
        <v>269</v>
      </c>
      <c r="D43" s="266" t="s">
        <v>269</v>
      </c>
      <c r="E43" s="267" t="s">
        <v>269</v>
      </c>
      <c r="F43" s="266" t="s">
        <v>642</v>
      </c>
      <c r="G43" s="270"/>
      <c r="H43" s="271"/>
      <c r="I43" s="271"/>
      <c r="J43" s="271"/>
      <c r="K43" s="271"/>
      <c r="L43" s="271"/>
    </row>
    <row r="44" customHeight="1" spans="1:20">
      <c r="A44" s="266" t="s">
        <v>630</v>
      </c>
      <c r="B44" s="266" t="s">
        <v>643</v>
      </c>
      <c r="C44" s="267" t="s">
        <v>269</v>
      </c>
      <c r="D44" s="266" t="s">
        <v>269</v>
      </c>
      <c r="E44" s="267" t="s">
        <v>269</v>
      </c>
      <c r="F44" s="266" t="s">
        <v>644</v>
      </c>
      <c r="G44" s="266"/>
      <c r="H44" s="272" t="s">
        <v>645</v>
      </c>
      <c r="I44" s="272"/>
      <c r="J44" s="272"/>
      <c r="K44" s="272"/>
      <c r="L44" s="272"/>
      <c r="M44" s="272"/>
      <c r="N44" s="272"/>
      <c r="O44" s="272"/>
      <c r="P44" s="272"/>
      <c r="Q44" s="272"/>
      <c r="R44" s="272"/>
    </row>
    <row r="45" customHeight="1" spans="1:20">
      <c r="A45" s="273" t="s">
        <v>646</v>
      </c>
      <c r="B45" s="273" t="s">
        <v>647</v>
      </c>
      <c r="C45" s="274" t="s">
        <v>269</v>
      </c>
      <c r="D45" s="273" t="s">
        <v>269</v>
      </c>
      <c r="E45" s="274" t="s">
        <v>269</v>
      </c>
      <c r="F45" s="273" t="s">
        <v>648</v>
      </c>
      <c r="G45" s="273"/>
    </row>
    <row r="46" customHeight="1" spans="1:20">
      <c r="A46" s="273" t="s">
        <v>646</v>
      </c>
      <c r="B46" s="273" t="s">
        <v>649</v>
      </c>
      <c r="C46" s="274" t="s">
        <v>269</v>
      </c>
      <c r="D46" s="273" t="s">
        <v>269</v>
      </c>
      <c r="E46" s="274" t="s">
        <v>269</v>
      </c>
      <c r="F46" s="273" t="s">
        <v>650</v>
      </c>
      <c r="G46" s="273"/>
    </row>
    <row r="47" customHeight="1" spans="1:20">
      <c r="A47" s="273" t="s">
        <v>646</v>
      </c>
      <c r="B47" s="273" t="s">
        <v>651</v>
      </c>
      <c r="C47" s="274" t="s">
        <v>269</v>
      </c>
      <c r="D47" s="273" t="s">
        <v>269</v>
      </c>
      <c r="E47" s="274" t="s">
        <v>269</v>
      </c>
      <c r="F47" s="273" t="s">
        <v>652</v>
      </c>
      <c r="G47" s="273"/>
    </row>
    <row r="48" customHeight="1" spans="1:20">
      <c r="A48" s="275" t="s">
        <v>653</v>
      </c>
      <c r="B48" s="275" t="s">
        <v>654</v>
      </c>
      <c r="C48" s="276">
        <v>10</v>
      </c>
      <c r="D48" s="275" t="s">
        <v>537</v>
      </c>
      <c r="E48" s="276" t="s">
        <v>494</v>
      </c>
      <c r="F48" s="275" t="s">
        <v>269</v>
      </c>
      <c r="G48" s="275"/>
    </row>
    <row r="49" customHeight="1" spans="1:19">
      <c r="A49" s="275" t="s">
        <v>653</v>
      </c>
      <c r="B49" s="275" t="s">
        <v>655</v>
      </c>
      <c r="C49" s="276" t="s">
        <v>269</v>
      </c>
      <c r="D49" s="275" t="s">
        <v>269</v>
      </c>
      <c r="E49" s="276" t="s">
        <v>269</v>
      </c>
      <c r="F49" s="275" t="s">
        <v>656</v>
      </c>
      <c r="G49" s="275"/>
      <c r="H49" s="277" t="s">
        <v>657</v>
      </c>
      <c r="I49" s="277"/>
      <c r="J49" s="277"/>
      <c r="K49" s="277"/>
      <c r="L49" s="277"/>
      <c r="M49" s="277"/>
      <c r="N49" s="277"/>
      <c r="O49" s="277"/>
      <c r="P49" s="277"/>
      <c r="Q49" s="277"/>
      <c r="R49" s="277"/>
      <c r="S49" s="277"/>
    </row>
    <row r="50" customHeight="1" spans="1:19">
      <c r="A50" s="275" t="s">
        <v>653</v>
      </c>
      <c r="B50" s="275" t="s">
        <v>658</v>
      </c>
      <c r="C50" s="276" t="s">
        <v>269</v>
      </c>
      <c r="D50" s="275" t="s">
        <v>269</v>
      </c>
      <c r="E50" s="276" t="s">
        <v>269</v>
      </c>
      <c r="F50" s="278" t="s">
        <v>659</v>
      </c>
      <c r="G50" s="278"/>
    </row>
    <row r="51" customHeight="1" spans="1:19">
      <c r="A51" s="275" t="s">
        <v>653</v>
      </c>
      <c r="B51" s="275" t="s">
        <v>660</v>
      </c>
      <c r="C51" s="276" t="s">
        <v>269</v>
      </c>
      <c r="D51" s="275" t="s">
        <v>269</v>
      </c>
      <c r="E51" s="276" t="s">
        <v>269</v>
      </c>
      <c r="F51" s="278" t="s">
        <v>661</v>
      </c>
      <c r="G51" s="278"/>
    </row>
    <row r="52" customHeight="1" spans="1:19">
      <c r="A52" s="275" t="s">
        <v>653</v>
      </c>
      <c r="B52" s="275" t="s">
        <v>662</v>
      </c>
      <c r="C52" s="276" t="s">
        <v>269</v>
      </c>
      <c r="D52" s="275" t="s">
        <v>269</v>
      </c>
      <c r="E52" s="276" t="s">
        <v>269</v>
      </c>
      <c r="F52" s="278" t="s">
        <v>663</v>
      </c>
      <c r="G52" s="278"/>
    </row>
    <row r="53" customHeight="1" spans="1:19">
      <c r="A53" s="279" t="s">
        <v>377</v>
      </c>
      <c r="B53" s="279" t="s">
        <v>664</v>
      </c>
      <c r="C53" s="280" t="s">
        <v>269</v>
      </c>
      <c r="D53" s="281" t="s">
        <v>269</v>
      </c>
      <c r="E53" s="280" t="s">
        <v>269</v>
      </c>
      <c r="F53" s="279" t="s">
        <v>665</v>
      </c>
      <c r="G53" s="279"/>
    </row>
    <row r="54" customHeight="1" spans="1:19">
      <c r="A54" s="279" t="s">
        <v>666</v>
      </c>
      <c r="B54" s="279" t="s">
        <v>667</v>
      </c>
      <c r="C54" s="280" t="s">
        <v>269</v>
      </c>
      <c r="D54" s="281" t="s">
        <v>269</v>
      </c>
      <c r="E54" s="280" t="s">
        <v>269</v>
      </c>
      <c r="F54" s="282" t="s">
        <v>668</v>
      </c>
      <c r="G54" s="283"/>
      <c r="H54" s="284" t="s">
        <v>669</v>
      </c>
      <c r="I54" s="285"/>
      <c r="J54" s="285"/>
      <c r="K54" s="285"/>
      <c r="L54" s="286"/>
    </row>
    <row r="55" customHeight="1" spans="1:19">
      <c r="A55" s="279" t="s">
        <v>666</v>
      </c>
      <c r="B55" s="279" t="s">
        <v>670</v>
      </c>
      <c r="C55" s="280" t="s">
        <v>269</v>
      </c>
      <c r="D55" s="281" t="s">
        <v>269</v>
      </c>
      <c r="E55" s="280" t="s">
        <v>269</v>
      </c>
      <c r="F55" s="282" t="s">
        <v>671</v>
      </c>
      <c r="G55" s="283"/>
      <c r="H55" s="287" t="s">
        <v>672</v>
      </c>
      <c r="I55" s="288"/>
      <c r="J55" s="288"/>
      <c r="K55" s="288"/>
      <c r="L55" s="289"/>
    </row>
    <row r="56" customHeight="1" spans="1:19">
      <c r="A56" s="279" t="s">
        <v>673</v>
      </c>
      <c r="B56" s="279" t="s">
        <v>269</v>
      </c>
      <c r="C56" s="279" t="s">
        <v>674</v>
      </c>
      <c r="D56" s="281" t="s">
        <v>675</v>
      </c>
      <c r="E56" s="280" t="s">
        <v>269</v>
      </c>
      <c r="F56" s="281" t="s">
        <v>676</v>
      </c>
      <c r="G56" s="290"/>
      <c r="H56" s="291" t="s">
        <v>677</v>
      </c>
      <c r="I56" s="292"/>
      <c r="J56" s="292"/>
      <c r="K56" s="292"/>
      <c r="L56" s="293"/>
    </row>
    <row r="57" customHeight="1" spans="1:19">
      <c r="A57" s="294" t="s">
        <v>678</v>
      </c>
      <c r="B57" s="295" t="s">
        <v>269</v>
      </c>
      <c r="C57" s="296" t="s">
        <v>269</v>
      </c>
      <c r="D57" s="295" t="s">
        <v>269</v>
      </c>
      <c r="E57" s="296" t="s">
        <v>269</v>
      </c>
      <c r="F57" s="295" t="s">
        <v>679</v>
      </c>
      <c r="G57" s="295"/>
    </row>
    <row r="58" customHeight="1" spans="1:19">
      <c r="A58" s="294" t="s">
        <v>680</v>
      </c>
      <c r="B58" s="295" t="s">
        <v>269</v>
      </c>
      <c r="C58" s="296" t="s">
        <v>269</v>
      </c>
      <c r="D58" s="295" t="s">
        <v>269</v>
      </c>
      <c r="E58" s="296" t="s">
        <v>269</v>
      </c>
      <c r="F58" s="294" t="s">
        <v>681</v>
      </c>
      <c r="G58" s="294"/>
    </row>
    <row r="71" customHeight="1" spans="13:13">
      <c r="M71" s="297"/>
    </row>
    <row r="72" customHeight="1" spans="13:13">
      <c r="M72" s="297"/>
    </row>
    <row r="73" customHeight="1" spans="13:13">
      <c r="M73" s="297"/>
    </row>
    <row r="74" customHeight="1" spans="13:13">
      <c r="M74" s="297"/>
    </row>
  </sheetData>
  <sheetProtection formatCells="0" formatColumns="0" formatRows="0" insertRows="0" insertColumns="0" insertHyperlinks="0" deleteColumns="0" deleteRows="0" sort="0" autoFilter="0" pivotTables="0"/>
  <mergeCells count="78">
    <mergeCell ref="F1:G1"/>
    <mergeCell ref="I1:M1"/>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H34:J34"/>
    <mergeCell ref="F35:G35"/>
    <mergeCell ref="H35:J35"/>
    <mergeCell ref="F36:G36"/>
    <mergeCell ref="H36:J36"/>
    <mergeCell ref="F37:G37"/>
    <mergeCell ref="F38:G38"/>
    <mergeCell ref="F39:G39"/>
    <mergeCell ref="F40:G40"/>
    <mergeCell ref="F41:G41"/>
    <mergeCell ref="F42:G42"/>
    <mergeCell ref="F43:G43"/>
    <mergeCell ref="F44:G44"/>
    <mergeCell ref="H44:R44"/>
    <mergeCell ref="F45:G45"/>
    <mergeCell ref="F46:G46"/>
    <mergeCell ref="F47:G47"/>
    <mergeCell ref="F48:G48"/>
    <mergeCell ref="F49:G49"/>
    <mergeCell ref="H49:S49"/>
    <mergeCell ref="F50:G50"/>
    <mergeCell ref="F51:G51"/>
    <mergeCell ref="F52:G52"/>
    <mergeCell ref="F53:G53"/>
    <mergeCell ref="F54:G54"/>
    <mergeCell ref="H54:L54"/>
    <mergeCell ref="F55:G55"/>
    <mergeCell ref="H55:L55"/>
    <mergeCell ref="F56:G56"/>
    <mergeCell ref="H56:L56"/>
    <mergeCell ref="F57:G57"/>
    <mergeCell ref="F58:G58"/>
    <mergeCell ref="I2:M3"/>
    <mergeCell ref="I4:M6"/>
    <mergeCell ref="I11:M12"/>
    <mergeCell ref="I14:N21"/>
    <mergeCell ref="H39:L43"/>
    <mergeCell ref="K34:N36"/>
    <mergeCell ref="O34:R36"/>
    <mergeCell ref="H37:L38"/>
    <mergeCell ref="I9:M10"/>
    <mergeCell ref="I7:M8"/>
    <mergeCell ref="S34:T36"/>
  </mergeCells>
  <pageMargins left="0.75" right="0.75" top="1" bottom="1" header="0.5" footer="0.5"/>
  <headerFooter/>
  <ignoredErrors>
    <ignoredError sqref="G58 A58:E58 A54:G54 M53:S54 G53 G51:S52 A51:E53 A44:S50 G43:S43 A43:E43 A40:S42 I39:S39 A39:G39 A38:S38 A37:G37 A35:J36 G34:J34 G33:S33 A33:E34 G31:S31 A31:E31 A24:S30 G23:S23 A23:E23 A15:S19 A20:E20 G20:S20 A21:S22 J14:S14 A14:H14 A12:S13 G11:S11 A11:E11 A10:S10 G9:H9 J7:S9 A9:E9 A7:H8 G6:S6 A6:E6 A1:S4 T4:W4 A32:W32 T29:W30 T26:W27 T52:W54 T38:W48 I37:T37 W34:W37 T1:W2 T11:W18 T20:W24 T50:W50 A57:G57 G56 A56:E56 M56:W58 T6:W9"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7"/>
  <sheetViews>
    <sheetView zoomScale="43" zoomScaleNormal="43" topLeftCell="N17" workbookViewId="0">
      <selection activeCell="D2" sqref="D2:I5"/>
    </sheetView>
  </sheetViews>
  <sheetFormatPr defaultColWidth="10.2857142857143" defaultRowHeight="30" customHeight="1"/>
  <cols>
    <col min="1" max="1" width="23.7714285714286" style="66" customWidth="1"/>
    <col min="2" max="6" width="12.2857142857143" style="66" customWidth="1"/>
    <col min="7" max="7" width="11.4285714285714" style="66" customWidth="1"/>
    <col min="8" max="8" width="10.0095238095238" style="66" customWidth="1"/>
    <col min="9" max="9" width="7.42857142857143" style="66" customWidth="1"/>
    <col min="10" max="10" width="10" style="66" customWidth="1"/>
    <col min="11" max="12" width="9.97142857142857" style="66" customWidth="1"/>
    <col min="13" max="13" width="10" style="66" customWidth="1"/>
    <col min="14" max="14" width="92.1428571428571" style="66" customWidth="1"/>
    <col min="15" max="15" width="2.14285714285714" style="66" customWidth="1"/>
    <col min="16" max="16" width="17.2" style="66" customWidth="1"/>
    <col min="17" max="18" width="12.6285714285714" style="66" customWidth="1"/>
    <col min="19" max="19" width="13.4285714285714" style="66" customWidth="1"/>
    <col min="20" max="20" width="10.2857142857143" style="66"/>
    <col min="21" max="21" width="12" style="66" customWidth="1"/>
    <col min="22" max="22" width="15" style="66" customWidth="1"/>
    <col min="23" max="23" width="10.2857142857143" style="66"/>
    <col min="24" max="24" width="2.42857142857143" style="66" customWidth="1"/>
    <col min="25" max="25" width="6.14285714285714" style="66" customWidth="1"/>
    <col min="26" max="16384" width="10.2857142857143" style="66"/>
  </cols>
  <sheetData>
    <row r="1" customHeight="1" spans="1:38">
      <c r="A1" s="67" t="s">
        <v>682</v>
      </c>
      <c r="B1" s="67" t="s">
        <v>683</v>
      </c>
      <c r="C1" s="68" t="s">
        <v>684</v>
      </c>
      <c r="D1" s="68" t="s">
        <v>685</v>
      </c>
      <c r="E1" s="68" t="s">
        <v>686</v>
      </c>
      <c r="F1" s="68" t="s">
        <v>687</v>
      </c>
      <c r="G1" s="68" t="s">
        <v>688</v>
      </c>
      <c r="H1" s="69" t="s">
        <v>689</v>
      </c>
      <c r="I1" s="70" t="s">
        <v>690</v>
      </c>
      <c r="J1" s="70" t="s">
        <v>691</v>
      </c>
      <c r="K1" s="70" t="s">
        <v>692</v>
      </c>
      <c r="L1" s="70" t="s">
        <v>693</v>
      </c>
      <c r="M1" s="70" t="s">
        <v>694</v>
      </c>
      <c r="N1" s="71" t="s">
        <v>695</v>
      </c>
      <c r="O1" s="72"/>
      <c r="P1" s="73" t="s">
        <v>561</v>
      </c>
      <c r="Q1" s="74"/>
      <c r="R1" s="75"/>
      <c r="S1" s="76" t="s">
        <v>696</v>
      </c>
      <c r="T1" s="76" t="s">
        <v>697</v>
      </c>
      <c r="U1" s="76" t="s">
        <v>698</v>
      </c>
      <c r="V1" s="77" t="s">
        <v>699</v>
      </c>
      <c r="W1" s="78" t="s">
        <v>700</v>
      </c>
      <c r="X1" s="78"/>
      <c r="Y1" s="78"/>
      <c r="Z1" s="78"/>
      <c r="AA1" s="78"/>
      <c r="AB1" s="78"/>
      <c r="AC1" s="79" t="str">
        <f>_xlfn.DISPIMG("ID_8A801A45A5BE4740B5CD0BB6AFA6006F",1)</f>
        <v>=DISPIMG("ID_8A801A45A5BE4740B5CD0BB6AFA6006F",1)</v>
      </c>
      <c r="AD1" s="79"/>
      <c r="AE1" s="79"/>
      <c r="AF1" s="79"/>
      <c r="AG1" s="79"/>
      <c r="AH1" s="79"/>
      <c r="AI1" s="79"/>
      <c r="AJ1" s="79"/>
      <c r="AK1" s="79"/>
      <c r="AL1" s="79"/>
    </row>
    <row r="2" customHeight="1" spans="1:38">
      <c r="A2" s="80" t="s">
        <v>701</v>
      </c>
      <c r="B2" s="81" t="s">
        <v>702</v>
      </c>
      <c r="C2" s="81">
        <v>1</v>
      </c>
      <c r="D2" s="81">
        <v>1</v>
      </c>
      <c r="E2" s="81">
        <v>1</v>
      </c>
      <c r="F2" s="81">
        <v>1</v>
      </c>
      <c r="G2" s="81">
        <v>1</v>
      </c>
      <c r="H2" s="82" t="s">
        <v>269</v>
      </c>
      <c r="I2" s="83" t="s">
        <v>269</v>
      </c>
      <c r="J2" s="83" t="s">
        <v>269</v>
      </c>
      <c r="K2" s="83" t="s">
        <v>269</v>
      </c>
      <c r="L2" s="83" t="s">
        <v>269</v>
      </c>
      <c r="M2" s="83" t="s">
        <v>269</v>
      </c>
      <c r="N2" s="84" t="s">
        <v>269</v>
      </c>
      <c r="O2" s="85"/>
      <c r="P2" s="74"/>
      <c r="Q2" s="74"/>
      <c r="R2" s="75"/>
      <c r="S2" s="86" t="s">
        <v>416</v>
      </c>
      <c r="T2" s="87">
        <v>30</v>
      </c>
      <c r="U2" s="87">
        <v>10</v>
      </c>
      <c r="V2" s="88" t="s">
        <v>703</v>
      </c>
      <c r="W2" s="78"/>
      <c r="X2" s="78"/>
      <c r="Y2" s="78"/>
      <c r="Z2" s="78"/>
      <c r="AA2" s="78"/>
      <c r="AB2" s="78"/>
      <c r="AC2" s="79"/>
      <c r="AD2" s="79"/>
      <c r="AE2" s="79"/>
      <c r="AF2" s="79"/>
      <c r="AG2" s="79"/>
      <c r="AH2" s="79"/>
      <c r="AI2" s="79"/>
      <c r="AJ2" s="79"/>
      <c r="AK2" s="79"/>
      <c r="AL2" s="79"/>
    </row>
    <row r="3" customHeight="1" spans="1:38">
      <c r="A3" s="80" t="s">
        <v>704</v>
      </c>
      <c r="B3" s="81" t="s">
        <v>705</v>
      </c>
      <c r="C3" s="81">
        <v>11</v>
      </c>
      <c r="D3" s="81">
        <v>17.6</v>
      </c>
      <c r="E3" s="81">
        <v>31.9</v>
      </c>
      <c r="F3" s="81">
        <v>44</v>
      </c>
      <c r="G3" s="81">
        <v>44</v>
      </c>
      <c r="H3" s="89">
        <v>6</v>
      </c>
      <c r="I3" s="90" t="s">
        <v>269</v>
      </c>
      <c r="J3" s="90" t="s">
        <v>269</v>
      </c>
      <c r="K3" s="90" t="s">
        <v>269</v>
      </c>
      <c r="L3" s="90" t="s">
        <v>269</v>
      </c>
      <c r="M3" s="90" t="s">
        <v>269</v>
      </c>
      <c r="N3" s="91" t="s">
        <v>706</v>
      </c>
      <c r="O3" s="85"/>
      <c r="P3" s="74"/>
      <c r="Q3" s="74"/>
      <c r="R3" s="75"/>
      <c r="S3" s="86" t="s">
        <v>417</v>
      </c>
      <c r="T3" s="87">
        <v>30</v>
      </c>
      <c r="U3" s="87">
        <v>7.8</v>
      </c>
      <c r="V3" s="88" t="s">
        <v>703</v>
      </c>
      <c r="W3" s="78"/>
      <c r="X3" s="78"/>
      <c r="Y3" s="78"/>
      <c r="Z3" s="78"/>
      <c r="AA3" s="78"/>
      <c r="AB3" s="78"/>
      <c r="AC3" s="79"/>
      <c r="AD3" s="79"/>
      <c r="AE3" s="79"/>
      <c r="AF3" s="79"/>
      <c r="AG3" s="79"/>
      <c r="AH3" s="79"/>
      <c r="AI3" s="79"/>
      <c r="AJ3" s="79"/>
      <c r="AK3" s="79"/>
      <c r="AL3" s="79"/>
    </row>
    <row r="4" customHeight="1" spans="1:38">
      <c r="A4" s="80" t="s">
        <v>707</v>
      </c>
      <c r="B4" s="81" t="s">
        <v>705</v>
      </c>
      <c r="C4" s="81">
        <v>11</v>
      </c>
      <c r="D4" s="81">
        <v>17.6</v>
      </c>
      <c r="E4" s="81">
        <v>31.9</v>
      </c>
      <c r="F4" s="81">
        <v>44</v>
      </c>
      <c r="G4" s="81">
        <v>44</v>
      </c>
      <c r="H4" s="82">
        <v>6</v>
      </c>
      <c r="I4" s="90" t="s">
        <v>269</v>
      </c>
      <c r="J4" s="90" t="s">
        <v>269</v>
      </c>
      <c r="K4" s="90" t="s">
        <v>269</v>
      </c>
      <c r="L4" s="90" t="s">
        <v>269</v>
      </c>
      <c r="M4" s="90" t="s">
        <v>269</v>
      </c>
      <c r="N4" s="92" t="s">
        <v>708</v>
      </c>
      <c r="O4" s="85"/>
      <c r="P4" s="74"/>
      <c r="Q4" s="74"/>
      <c r="R4" s="75"/>
      <c r="S4" s="93" t="s">
        <v>418</v>
      </c>
      <c r="T4" s="94">
        <v>22.5</v>
      </c>
      <c r="U4" s="94">
        <v>5</v>
      </c>
      <c r="V4" s="95" t="s">
        <v>703</v>
      </c>
      <c r="W4" s="78"/>
      <c r="X4" s="78"/>
      <c r="Y4" s="78"/>
      <c r="Z4" s="78"/>
      <c r="AA4" s="78"/>
      <c r="AB4" s="78"/>
      <c r="AC4" s="79"/>
      <c r="AD4" s="79"/>
      <c r="AE4" s="79"/>
      <c r="AF4" s="79"/>
      <c r="AG4" s="79"/>
      <c r="AH4" s="79"/>
      <c r="AI4" s="79"/>
      <c r="AJ4" s="79"/>
      <c r="AK4" s="79"/>
      <c r="AL4" s="79"/>
    </row>
    <row r="5" customHeight="1" spans="1:38">
      <c r="A5" s="80" t="s">
        <v>709</v>
      </c>
      <c r="B5" s="81" t="s">
        <v>705</v>
      </c>
      <c r="C5" s="81">
        <v>10</v>
      </c>
      <c r="D5" s="81">
        <v>16</v>
      </c>
      <c r="E5" s="81">
        <v>29</v>
      </c>
      <c r="F5" s="81">
        <v>40</v>
      </c>
      <c r="G5" s="81">
        <v>40</v>
      </c>
      <c r="H5" s="82">
        <v>6</v>
      </c>
      <c r="I5" s="96" t="s">
        <v>710</v>
      </c>
      <c r="J5" s="97">
        <v>0.2</v>
      </c>
      <c r="K5" s="97">
        <v>0.2</v>
      </c>
      <c r="L5" s="97" t="s">
        <v>711</v>
      </c>
      <c r="M5" s="98">
        <v>1</v>
      </c>
      <c r="N5" s="99" t="s">
        <v>706</v>
      </c>
      <c r="O5" s="85"/>
      <c r="P5" s="100" t="s">
        <v>712</v>
      </c>
      <c r="Q5" s="101"/>
      <c r="R5" s="102"/>
      <c r="S5" s="103" t="s">
        <v>419</v>
      </c>
      <c r="T5" s="104">
        <v>21</v>
      </c>
      <c r="U5" s="104">
        <v>4.5</v>
      </c>
      <c r="V5" s="105" t="s">
        <v>703</v>
      </c>
      <c r="W5" s="78"/>
      <c r="X5" s="78"/>
      <c r="Y5" s="78"/>
      <c r="Z5" s="78"/>
      <c r="AA5" s="78"/>
      <c r="AB5" s="78"/>
      <c r="AC5" s="79"/>
      <c r="AD5" s="79"/>
      <c r="AE5" s="79"/>
      <c r="AF5" s="79"/>
      <c r="AG5" s="79"/>
      <c r="AH5" s="79"/>
      <c r="AI5" s="79"/>
      <c r="AJ5" s="79"/>
      <c r="AK5" s="79"/>
      <c r="AL5" s="79"/>
    </row>
    <row r="6" customHeight="1" spans="1:38">
      <c r="A6" s="106" t="s">
        <v>713</v>
      </c>
      <c r="B6" s="107" t="s">
        <v>714</v>
      </c>
      <c r="C6" s="107">
        <v>77</v>
      </c>
      <c r="D6" s="107">
        <v>123.2</v>
      </c>
      <c r="E6" s="107">
        <v>223.3</v>
      </c>
      <c r="F6" s="107">
        <v>308</v>
      </c>
      <c r="G6" s="107">
        <v>308</v>
      </c>
      <c r="H6" s="108">
        <v>1</v>
      </c>
      <c r="I6" s="109">
        <v>1.5</v>
      </c>
      <c r="J6" s="110">
        <v>0.2</v>
      </c>
      <c r="K6" s="110">
        <v>0.2</v>
      </c>
      <c r="L6" s="110" t="s">
        <v>715</v>
      </c>
      <c r="M6" s="109">
        <v>2</v>
      </c>
      <c r="N6" s="111" t="s">
        <v>716</v>
      </c>
      <c r="O6" s="85"/>
      <c r="P6" s="101"/>
      <c r="Q6" s="101"/>
      <c r="R6" s="102"/>
      <c r="S6" s="112" t="s">
        <v>420</v>
      </c>
      <c r="T6" s="113">
        <v>15</v>
      </c>
      <c r="U6" s="113">
        <v>2.5</v>
      </c>
      <c r="V6" s="114" t="s">
        <v>717</v>
      </c>
      <c r="W6" s="78"/>
      <c r="X6" s="78"/>
      <c r="Y6" s="78"/>
      <c r="Z6" s="78"/>
      <c r="AA6" s="78"/>
      <c r="AB6" s="78"/>
      <c r="AC6" s="79"/>
      <c r="AD6" s="79"/>
      <c r="AE6" s="79"/>
      <c r="AF6" s="79"/>
      <c r="AG6" s="79"/>
      <c r="AH6" s="79"/>
      <c r="AI6" s="79"/>
      <c r="AJ6" s="79"/>
      <c r="AK6" s="79"/>
      <c r="AL6" s="79"/>
    </row>
    <row r="7" customHeight="1" spans="1:38">
      <c r="A7" s="106" t="s">
        <v>718</v>
      </c>
      <c r="B7" s="107" t="s">
        <v>714</v>
      </c>
      <c r="C7" s="107">
        <v>77</v>
      </c>
      <c r="D7" s="107">
        <v>123.2</v>
      </c>
      <c r="E7" s="107">
        <v>223.3</v>
      </c>
      <c r="F7" s="107">
        <v>308</v>
      </c>
      <c r="G7" s="107">
        <v>308</v>
      </c>
      <c r="H7" s="108">
        <v>1</v>
      </c>
      <c r="I7" s="109">
        <v>1.5</v>
      </c>
      <c r="J7" s="110">
        <v>0.2</v>
      </c>
      <c r="K7" s="110">
        <v>0.2</v>
      </c>
      <c r="L7" s="110" t="s">
        <v>715</v>
      </c>
      <c r="M7" s="109">
        <v>2</v>
      </c>
      <c r="N7" s="111" t="s">
        <v>719</v>
      </c>
      <c r="O7" s="85"/>
      <c r="P7" s="101"/>
      <c r="Q7" s="101"/>
      <c r="R7" s="102"/>
      <c r="S7" s="112" t="s">
        <v>421</v>
      </c>
      <c r="T7" s="113">
        <v>15</v>
      </c>
      <c r="U7" s="113">
        <v>2.5</v>
      </c>
      <c r="V7" s="114" t="s">
        <v>717</v>
      </c>
      <c r="W7" s="78"/>
      <c r="X7" s="78"/>
      <c r="Y7" s="78"/>
      <c r="Z7" s="78"/>
      <c r="AA7" s="78"/>
      <c r="AB7" s="78"/>
      <c r="AC7" s="79"/>
      <c r="AD7" s="79"/>
      <c r="AE7" s="79"/>
      <c r="AF7" s="79"/>
      <c r="AG7" s="79"/>
      <c r="AH7" s="79"/>
      <c r="AI7" s="79"/>
      <c r="AJ7" s="79"/>
      <c r="AK7" s="79"/>
      <c r="AL7" s="79"/>
    </row>
    <row r="8" customHeight="1" spans="1:38">
      <c r="A8" s="106" t="s">
        <v>720</v>
      </c>
      <c r="B8" s="107" t="s">
        <v>714</v>
      </c>
      <c r="C8" s="107">
        <v>77</v>
      </c>
      <c r="D8" s="107">
        <v>123.2</v>
      </c>
      <c r="E8" s="107">
        <v>223.3</v>
      </c>
      <c r="F8" s="107">
        <v>308</v>
      </c>
      <c r="G8" s="107">
        <v>308</v>
      </c>
      <c r="H8" s="108">
        <v>1</v>
      </c>
      <c r="I8" s="109">
        <v>1.5</v>
      </c>
      <c r="J8" s="110">
        <v>0.2</v>
      </c>
      <c r="K8" s="110">
        <v>0.2</v>
      </c>
      <c r="L8" s="110" t="s">
        <v>715</v>
      </c>
      <c r="M8" s="109">
        <v>2</v>
      </c>
      <c r="N8" s="115" t="s">
        <v>721</v>
      </c>
      <c r="O8" s="85"/>
      <c r="P8" s="101"/>
      <c r="Q8" s="101"/>
      <c r="R8" s="102"/>
      <c r="S8" s="116" t="s">
        <v>722</v>
      </c>
      <c r="T8" s="116"/>
      <c r="U8" s="116"/>
      <c r="V8" s="116"/>
      <c r="W8" s="117" t="s">
        <v>723</v>
      </c>
      <c r="X8" s="116"/>
      <c r="Y8" s="116"/>
      <c r="Z8" s="116"/>
      <c r="AA8" s="116"/>
      <c r="AB8" s="116"/>
      <c r="AC8" s="117" t="s">
        <v>724</v>
      </c>
      <c r="AD8" s="117"/>
      <c r="AE8" s="117"/>
      <c r="AF8" s="117"/>
      <c r="AG8" s="117"/>
      <c r="AH8" s="117"/>
      <c r="AI8" s="117"/>
      <c r="AJ8" s="117"/>
      <c r="AK8" s="117"/>
      <c r="AL8" s="117"/>
    </row>
    <row r="9" customHeight="1" spans="1:38">
      <c r="A9" s="106" t="s">
        <v>725</v>
      </c>
      <c r="B9" s="107" t="s">
        <v>714</v>
      </c>
      <c r="C9" s="107">
        <v>77</v>
      </c>
      <c r="D9" s="107">
        <v>123.2</v>
      </c>
      <c r="E9" s="107">
        <v>223.3</v>
      </c>
      <c r="F9" s="107">
        <v>308</v>
      </c>
      <c r="G9" s="107">
        <v>308</v>
      </c>
      <c r="H9" s="108">
        <v>1</v>
      </c>
      <c r="I9" s="109">
        <v>1.5</v>
      </c>
      <c r="J9" s="110">
        <v>0.2</v>
      </c>
      <c r="K9" s="110">
        <v>0.2</v>
      </c>
      <c r="L9" s="110" t="s">
        <v>715</v>
      </c>
      <c r="M9" s="109">
        <v>2</v>
      </c>
      <c r="N9" s="115" t="s">
        <v>721</v>
      </c>
      <c r="O9" s="85"/>
      <c r="P9" s="101"/>
      <c r="Q9" s="101"/>
      <c r="R9" s="102"/>
      <c r="S9" s="118" t="s">
        <v>726</v>
      </c>
      <c r="T9" s="118"/>
      <c r="U9" s="118"/>
      <c r="V9" s="118"/>
    </row>
    <row r="10" customHeight="1" spans="1:38">
      <c r="A10" s="106" t="s">
        <v>727</v>
      </c>
      <c r="B10" s="107" t="s">
        <v>714</v>
      </c>
      <c r="C10" s="107">
        <v>77</v>
      </c>
      <c r="D10" s="107">
        <v>123.2</v>
      </c>
      <c r="E10" s="107">
        <v>223.3</v>
      </c>
      <c r="F10" s="107">
        <v>308</v>
      </c>
      <c r="G10" s="107">
        <v>308</v>
      </c>
      <c r="H10" s="108">
        <v>1</v>
      </c>
      <c r="I10" s="109">
        <v>1.5</v>
      </c>
      <c r="J10" s="110">
        <v>0.2</v>
      </c>
      <c r="K10" s="110">
        <v>0.2</v>
      </c>
      <c r="L10" s="110" t="s">
        <v>715</v>
      </c>
      <c r="M10" s="109">
        <v>2</v>
      </c>
      <c r="N10" s="115" t="s">
        <v>721</v>
      </c>
      <c r="O10" s="85"/>
      <c r="P10" s="119"/>
      <c r="Q10" s="119"/>
      <c r="R10" s="120"/>
      <c r="S10" s="121" t="s">
        <v>728</v>
      </c>
      <c r="T10" s="121"/>
      <c r="U10" s="121"/>
      <c r="V10" s="121"/>
    </row>
    <row r="11" customHeight="1" spans="1:38">
      <c r="A11" s="122" t="s">
        <v>729</v>
      </c>
      <c r="B11" s="123" t="s">
        <v>730</v>
      </c>
      <c r="C11" s="123">
        <v>130</v>
      </c>
      <c r="D11" s="123">
        <v>208</v>
      </c>
      <c r="E11" s="123">
        <v>377</v>
      </c>
      <c r="F11" s="123">
        <v>520</v>
      </c>
      <c r="G11" s="123">
        <v>520</v>
      </c>
      <c r="H11" s="124">
        <v>1</v>
      </c>
      <c r="I11" s="125">
        <v>1.5</v>
      </c>
      <c r="J11" s="126">
        <v>0.2</v>
      </c>
      <c r="K11" s="126">
        <v>0.2</v>
      </c>
      <c r="L11" s="126" t="s">
        <v>715</v>
      </c>
      <c r="M11" s="125">
        <v>2</v>
      </c>
      <c r="N11" s="127" t="s">
        <v>719</v>
      </c>
      <c r="O11" s="85"/>
      <c r="P11" s="128" t="s">
        <v>731</v>
      </c>
      <c r="Q11" s="128"/>
      <c r="R11" s="128"/>
      <c r="S11" s="121"/>
      <c r="T11" s="121"/>
      <c r="U11" s="121"/>
      <c r="V11" s="121"/>
    </row>
    <row r="12" customHeight="1" spans="1:38">
      <c r="A12" s="122" t="s">
        <v>732</v>
      </c>
      <c r="B12" s="123" t="s">
        <v>730</v>
      </c>
      <c r="C12" s="123">
        <v>130</v>
      </c>
      <c r="D12" s="123">
        <v>208</v>
      </c>
      <c r="E12" s="123">
        <v>377</v>
      </c>
      <c r="F12" s="123">
        <v>520</v>
      </c>
      <c r="G12" s="123">
        <v>520</v>
      </c>
      <c r="H12" s="124">
        <v>1</v>
      </c>
      <c r="I12" s="125">
        <v>1.5</v>
      </c>
      <c r="J12" s="126">
        <v>0.2</v>
      </c>
      <c r="K12" s="126">
        <v>0.2</v>
      </c>
      <c r="L12" s="126" t="s">
        <v>715</v>
      </c>
      <c r="M12" s="125">
        <v>2</v>
      </c>
      <c r="N12" s="125" t="s">
        <v>733</v>
      </c>
      <c r="O12" s="85"/>
      <c r="P12" s="128"/>
      <c r="Q12" s="128"/>
      <c r="R12" s="128"/>
      <c r="S12" s="129" t="s">
        <v>734</v>
      </c>
      <c r="T12" s="129"/>
      <c r="U12" s="129"/>
      <c r="V12" s="129"/>
    </row>
    <row r="13" customHeight="1" spans="1:38">
      <c r="A13" s="122" t="s">
        <v>735</v>
      </c>
      <c r="B13" s="123" t="s">
        <v>730</v>
      </c>
      <c r="C13" s="123">
        <v>100</v>
      </c>
      <c r="D13" s="123">
        <v>160</v>
      </c>
      <c r="E13" s="123">
        <v>290</v>
      </c>
      <c r="F13" s="123">
        <v>400</v>
      </c>
      <c r="G13" s="123">
        <v>400</v>
      </c>
      <c r="H13" s="124">
        <v>0.5</v>
      </c>
      <c r="I13" s="125">
        <v>1.5</v>
      </c>
      <c r="J13" s="126">
        <v>0.25</v>
      </c>
      <c r="K13" s="126">
        <v>0.5</v>
      </c>
      <c r="L13" s="126" t="s">
        <v>715</v>
      </c>
      <c r="M13" s="125">
        <v>1</v>
      </c>
      <c r="N13" s="130" t="s">
        <v>736</v>
      </c>
      <c r="O13" s="85"/>
      <c r="P13" s="131" t="s">
        <v>737</v>
      </c>
      <c r="Q13" s="132"/>
      <c r="R13" s="133"/>
      <c r="S13" s="134"/>
      <c r="T13" s="134"/>
      <c r="U13" s="134"/>
      <c r="V13" s="134"/>
    </row>
    <row r="14" customHeight="1" spans="1:38">
      <c r="A14" s="122" t="s">
        <v>738</v>
      </c>
      <c r="B14" s="123" t="s">
        <v>730</v>
      </c>
      <c r="C14" s="123">
        <v>150</v>
      </c>
      <c r="D14" s="123">
        <v>240</v>
      </c>
      <c r="E14" s="123">
        <v>435</v>
      </c>
      <c r="F14" s="123">
        <v>600</v>
      </c>
      <c r="G14" s="123">
        <v>600</v>
      </c>
      <c r="H14" s="124">
        <v>1</v>
      </c>
      <c r="I14" s="125">
        <v>1.5</v>
      </c>
      <c r="J14" s="126">
        <v>0.2</v>
      </c>
      <c r="K14" s="126">
        <v>0.2</v>
      </c>
      <c r="L14" s="126" t="s">
        <v>715</v>
      </c>
      <c r="M14" s="125">
        <v>2</v>
      </c>
      <c r="N14" s="125" t="s">
        <v>739</v>
      </c>
      <c r="O14" s="85"/>
      <c r="P14" s="135"/>
      <c r="Q14" s="135"/>
      <c r="R14" s="136"/>
      <c r="S14" s="137" t="s">
        <v>740</v>
      </c>
      <c r="T14" s="138"/>
      <c r="U14" s="138"/>
      <c r="V14" s="138"/>
      <c r="W14" s="139"/>
    </row>
    <row r="15" customHeight="1" spans="1:38">
      <c r="A15" s="140" t="s">
        <v>741</v>
      </c>
      <c r="B15" s="141" t="s">
        <v>742</v>
      </c>
      <c r="C15" s="141">
        <v>650</v>
      </c>
      <c r="D15" s="141">
        <v>1040</v>
      </c>
      <c r="E15" s="141">
        <v>1885</v>
      </c>
      <c r="F15" s="141">
        <v>2600</v>
      </c>
      <c r="G15" s="141">
        <v>3250</v>
      </c>
      <c r="H15" s="142">
        <v>1</v>
      </c>
      <c r="I15" s="143">
        <v>1.5</v>
      </c>
      <c r="J15" s="144">
        <v>0.1</v>
      </c>
      <c r="K15" s="144">
        <v>0.25</v>
      </c>
      <c r="L15" s="144" t="s">
        <v>743</v>
      </c>
      <c r="M15" s="143">
        <v>2</v>
      </c>
      <c r="N15" s="143" t="s">
        <v>744</v>
      </c>
      <c r="O15" s="85"/>
      <c r="P15" s="145"/>
      <c r="Q15" s="145"/>
      <c r="R15" s="146"/>
      <c r="S15" s="147"/>
      <c r="T15" s="148"/>
      <c r="U15" s="148"/>
      <c r="V15" s="148"/>
      <c r="W15" s="149"/>
    </row>
    <row r="16" customHeight="1" spans="1:38">
      <c r="A16" s="140" t="s">
        <v>745</v>
      </c>
      <c r="B16" s="141" t="s">
        <v>742</v>
      </c>
      <c r="C16" s="141">
        <v>400</v>
      </c>
      <c r="D16" s="141">
        <v>640</v>
      </c>
      <c r="E16" s="150">
        <v>1160</v>
      </c>
      <c r="F16" s="141">
        <v>1600</v>
      </c>
      <c r="G16" s="141">
        <v>2000</v>
      </c>
      <c r="H16" s="151">
        <v>1</v>
      </c>
      <c r="I16" s="143">
        <v>1.5</v>
      </c>
      <c r="J16" s="144">
        <v>0.05</v>
      </c>
      <c r="K16" s="144">
        <v>0.2</v>
      </c>
      <c r="L16" s="144" t="s">
        <v>743</v>
      </c>
      <c r="M16" s="143">
        <v>2</v>
      </c>
      <c r="N16" s="152" t="s">
        <v>746</v>
      </c>
      <c r="O16" s="153" t="s">
        <v>747</v>
      </c>
      <c r="P16" s="154"/>
      <c r="Q16" s="154"/>
      <c r="R16" s="154"/>
      <c r="S16" s="155"/>
      <c r="T16" s="155"/>
      <c r="U16" s="156"/>
    </row>
    <row r="17" customHeight="1" spans="1:21">
      <c r="A17" s="157" t="s">
        <v>748</v>
      </c>
      <c r="B17" s="141" t="s">
        <v>742</v>
      </c>
      <c r="C17" s="141">
        <v>500</v>
      </c>
      <c r="D17" s="141">
        <v>800</v>
      </c>
      <c r="E17" s="141">
        <v>1450</v>
      </c>
      <c r="F17" s="141">
        <v>2000</v>
      </c>
      <c r="G17" s="141">
        <v>3000</v>
      </c>
      <c r="H17" s="142">
        <v>1</v>
      </c>
      <c r="I17" s="143">
        <v>1.5</v>
      </c>
      <c r="J17" s="144">
        <v>0.2</v>
      </c>
      <c r="K17" s="144">
        <v>0.2</v>
      </c>
      <c r="L17" s="144" t="s">
        <v>749</v>
      </c>
      <c r="M17" s="143">
        <v>2</v>
      </c>
      <c r="N17" s="158" t="s">
        <v>750</v>
      </c>
      <c r="O17" s="159" t="s">
        <v>751</v>
      </c>
      <c r="P17" s="159"/>
      <c r="Q17" s="159"/>
      <c r="R17" s="159"/>
      <c r="S17" s="159"/>
      <c r="T17" s="159"/>
      <c r="U17" s="159"/>
    </row>
    <row r="18" customHeight="1" spans="1:21">
      <c r="A18" s="140" t="s">
        <v>752</v>
      </c>
      <c r="B18" s="141" t="s">
        <v>742</v>
      </c>
      <c r="C18" s="141">
        <v>650</v>
      </c>
      <c r="D18" s="141">
        <v>1040</v>
      </c>
      <c r="E18" s="141">
        <v>1885</v>
      </c>
      <c r="F18" s="141">
        <v>2600</v>
      </c>
      <c r="G18" s="141">
        <v>3900</v>
      </c>
      <c r="H18" s="151">
        <v>1</v>
      </c>
      <c r="I18" s="143" t="s">
        <v>269</v>
      </c>
      <c r="J18" s="143" t="s">
        <v>269</v>
      </c>
      <c r="K18" s="143" t="s">
        <v>269</v>
      </c>
      <c r="L18" s="143" t="s">
        <v>269</v>
      </c>
      <c r="M18" s="143" t="s">
        <v>269</v>
      </c>
      <c r="N18" s="143" t="s">
        <v>753</v>
      </c>
      <c r="O18" s="85"/>
      <c r="P18" s="85"/>
      <c r="Q18" s="85"/>
      <c r="R18" s="85"/>
      <c r="S18" s="85"/>
    </row>
    <row r="19" ht="36.75" customHeight="1" spans="1:21">
      <c r="A19" s="140" t="s">
        <v>754</v>
      </c>
      <c r="B19" s="141" t="s">
        <v>742</v>
      </c>
      <c r="C19" s="141">
        <v>1200</v>
      </c>
      <c r="D19" s="141">
        <v>1920</v>
      </c>
      <c r="E19" s="141">
        <v>3480</v>
      </c>
      <c r="F19" s="141">
        <v>4800</v>
      </c>
      <c r="G19" s="141">
        <v>7200</v>
      </c>
      <c r="H19" s="151">
        <v>1</v>
      </c>
      <c r="I19" s="143" t="s">
        <v>269</v>
      </c>
      <c r="J19" s="143" t="s">
        <v>269</v>
      </c>
      <c r="K19" s="143" t="s">
        <v>269</v>
      </c>
      <c r="L19" s="143" t="s">
        <v>269</v>
      </c>
      <c r="M19" s="143" t="s">
        <v>269</v>
      </c>
      <c r="N19" s="160" t="s">
        <v>755</v>
      </c>
      <c r="O19" s="85"/>
      <c r="P19" s="85"/>
      <c r="Q19" s="85"/>
      <c r="R19" s="85"/>
      <c r="S19" s="85"/>
      <c r="T19" s="161"/>
    </row>
    <row r="20" customHeight="1" spans="1:21">
      <c r="A20" s="162" t="s">
        <v>756</v>
      </c>
      <c r="B20" s="163" t="s">
        <v>757</v>
      </c>
      <c r="C20" s="163">
        <v>1100</v>
      </c>
      <c r="D20" s="163">
        <v>1760</v>
      </c>
      <c r="E20" s="163">
        <v>3190</v>
      </c>
      <c r="F20" s="163">
        <v>4400</v>
      </c>
      <c r="G20" s="163">
        <v>4400</v>
      </c>
      <c r="H20" s="164">
        <v>1</v>
      </c>
      <c r="I20" s="165" t="s">
        <v>269</v>
      </c>
      <c r="J20" s="165" t="s">
        <v>269</v>
      </c>
      <c r="K20" s="165" t="s">
        <v>269</v>
      </c>
      <c r="L20" s="165" t="s">
        <v>269</v>
      </c>
      <c r="M20" s="165" t="s">
        <v>269</v>
      </c>
      <c r="N20" s="165" t="s">
        <v>758</v>
      </c>
      <c r="O20" s="85"/>
      <c r="P20" s="85"/>
    </row>
    <row r="21" customHeight="1" spans="1:21">
      <c r="A21" s="166" t="s">
        <v>759</v>
      </c>
      <c r="B21" s="163" t="s">
        <v>730</v>
      </c>
      <c r="C21" s="163" t="s">
        <v>269</v>
      </c>
      <c r="D21" s="163" t="s">
        <v>269</v>
      </c>
      <c r="E21" s="163">
        <v>725</v>
      </c>
      <c r="F21" s="163" t="s">
        <v>269</v>
      </c>
      <c r="G21" s="167">
        <v>1000</v>
      </c>
      <c r="H21" s="164">
        <v>1</v>
      </c>
      <c r="I21" s="165" t="s">
        <v>269</v>
      </c>
      <c r="J21" s="165" t="s">
        <v>269</v>
      </c>
      <c r="K21" s="165" t="s">
        <v>269</v>
      </c>
      <c r="L21" s="165" t="s">
        <v>269</v>
      </c>
      <c r="M21" s="165" t="s">
        <v>269</v>
      </c>
      <c r="N21" s="165" t="s">
        <v>760</v>
      </c>
      <c r="O21" s="85"/>
      <c r="P21" s="85"/>
    </row>
    <row r="22" customHeight="1" spans="1:21">
      <c r="O22" s="85"/>
      <c r="P22" s="85"/>
    </row>
    <row r="23" customHeight="1" spans="1:21">
      <c r="A23" s="168" t="s">
        <v>761</v>
      </c>
      <c r="B23" s="168" t="s">
        <v>683</v>
      </c>
      <c r="C23" s="169" t="s">
        <v>762</v>
      </c>
      <c r="D23" s="169" t="s">
        <v>763</v>
      </c>
      <c r="E23" s="169" t="s">
        <v>764</v>
      </c>
      <c r="F23" s="169" t="s">
        <v>765</v>
      </c>
      <c r="G23" s="169" t="s">
        <v>766</v>
      </c>
      <c r="H23" s="170" t="s">
        <v>689</v>
      </c>
      <c r="I23" s="171" t="s">
        <v>690</v>
      </c>
      <c r="J23" s="171" t="s">
        <v>691</v>
      </c>
      <c r="K23" s="171" t="s">
        <v>692</v>
      </c>
      <c r="L23" s="171" t="s">
        <v>693</v>
      </c>
      <c r="M23" s="171" t="s">
        <v>694</v>
      </c>
      <c r="N23" s="172" t="s">
        <v>695</v>
      </c>
      <c r="O23" s="85"/>
    </row>
    <row r="24" customHeight="1" spans="1:21">
      <c r="A24" s="80" t="s">
        <v>767</v>
      </c>
      <c r="B24" s="81" t="s">
        <v>702</v>
      </c>
      <c r="C24" s="81">
        <v>2</v>
      </c>
      <c r="D24" s="81">
        <v>3.2</v>
      </c>
      <c r="E24" s="81">
        <v>5.8</v>
      </c>
      <c r="F24" s="81">
        <v>8</v>
      </c>
      <c r="G24" s="81">
        <v>8</v>
      </c>
      <c r="H24" s="173">
        <v>1</v>
      </c>
      <c r="I24" s="174" t="s">
        <v>269</v>
      </c>
      <c r="J24" s="174" t="s">
        <v>269</v>
      </c>
      <c r="K24" s="174" t="s">
        <v>269</v>
      </c>
      <c r="L24" s="174" t="s">
        <v>269</v>
      </c>
      <c r="M24" s="174" t="s">
        <v>269</v>
      </c>
      <c r="N24" s="99" t="s">
        <v>768</v>
      </c>
      <c r="O24" s="85"/>
      <c r="T24" s="161"/>
    </row>
    <row r="25" customHeight="1" spans="1:21">
      <c r="A25" s="80" t="s">
        <v>769</v>
      </c>
      <c r="B25" s="81" t="s">
        <v>705</v>
      </c>
      <c r="C25" s="81">
        <v>11</v>
      </c>
      <c r="D25" s="81">
        <v>17.6</v>
      </c>
      <c r="E25" s="81">
        <v>31.9</v>
      </c>
      <c r="F25" s="81">
        <v>44</v>
      </c>
      <c r="G25" s="81">
        <v>44</v>
      </c>
      <c r="H25" s="175">
        <v>6</v>
      </c>
      <c r="I25" s="98" t="s">
        <v>269</v>
      </c>
      <c r="J25" s="174" t="s">
        <v>269</v>
      </c>
      <c r="K25" s="174" t="s">
        <v>269</v>
      </c>
      <c r="L25" s="174" t="s">
        <v>269</v>
      </c>
      <c r="M25" s="98" t="s">
        <v>269</v>
      </c>
      <c r="N25" s="98" t="s">
        <v>770</v>
      </c>
      <c r="O25" s="85"/>
    </row>
    <row r="26" customHeight="1" spans="1:21">
      <c r="A26" s="106" t="s">
        <v>771</v>
      </c>
      <c r="B26" s="107" t="s">
        <v>714</v>
      </c>
      <c r="C26" s="107">
        <v>70</v>
      </c>
      <c r="D26" s="107">
        <v>112</v>
      </c>
      <c r="E26" s="107">
        <v>203</v>
      </c>
      <c r="F26" s="107">
        <v>280</v>
      </c>
      <c r="G26" s="107">
        <v>280</v>
      </c>
      <c r="H26" s="108">
        <v>1</v>
      </c>
      <c r="I26" s="111">
        <v>1.5</v>
      </c>
      <c r="J26" s="110">
        <v>0.2</v>
      </c>
      <c r="K26" s="110">
        <v>0.2</v>
      </c>
      <c r="L26" s="110" t="s">
        <v>715</v>
      </c>
      <c r="M26" s="111">
        <v>2</v>
      </c>
      <c r="N26" s="115" t="s">
        <v>772</v>
      </c>
      <c r="O26" s="85"/>
    </row>
    <row r="27" customHeight="1" spans="1:21">
      <c r="A27" s="106" t="s">
        <v>773</v>
      </c>
      <c r="B27" s="107" t="s">
        <v>714</v>
      </c>
      <c r="C27" s="107">
        <v>70</v>
      </c>
      <c r="D27" s="107">
        <v>112</v>
      </c>
      <c r="E27" s="107">
        <v>203</v>
      </c>
      <c r="F27" s="107">
        <v>280</v>
      </c>
      <c r="G27" s="107">
        <v>280</v>
      </c>
      <c r="H27" s="108">
        <v>1</v>
      </c>
      <c r="I27" s="111">
        <v>1.5</v>
      </c>
      <c r="J27" s="110">
        <v>0.2</v>
      </c>
      <c r="K27" s="110">
        <v>0.2</v>
      </c>
      <c r="L27" s="110" t="s">
        <v>715</v>
      </c>
      <c r="M27" s="111">
        <v>2</v>
      </c>
      <c r="N27" s="115" t="s">
        <v>772</v>
      </c>
      <c r="O27" s="85"/>
    </row>
    <row r="28" customHeight="1" spans="1:21">
      <c r="A28" s="106" t="s">
        <v>774</v>
      </c>
      <c r="B28" s="107" t="s">
        <v>714</v>
      </c>
      <c r="C28" s="107">
        <v>70</v>
      </c>
      <c r="D28" s="107">
        <v>112</v>
      </c>
      <c r="E28" s="107">
        <v>203</v>
      </c>
      <c r="F28" s="107">
        <v>280</v>
      </c>
      <c r="G28" s="107">
        <v>280</v>
      </c>
      <c r="H28" s="108">
        <v>1</v>
      </c>
      <c r="I28" s="111">
        <v>1.5</v>
      </c>
      <c r="J28" s="110">
        <v>0.2</v>
      </c>
      <c r="K28" s="110">
        <v>0.2</v>
      </c>
      <c r="L28" s="110" t="s">
        <v>715</v>
      </c>
      <c r="M28" s="111">
        <v>2</v>
      </c>
      <c r="N28" s="111" t="s">
        <v>719</v>
      </c>
      <c r="O28" s="85"/>
    </row>
    <row r="29" customHeight="1" spans="1:21">
      <c r="A29" s="106" t="s">
        <v>775</v>
      </c>
      <c r="B29" s="107" t="s">
        <v>714</v>
      </c>
      <c r="C29" s="107">
        <v>70</v>
      </c>
      <c r="D29" s="107">
        <v>112</v>
      </c>
      <c r="E29" s="107">
        <v>203</v>
      </c>
      <c r="F29" s="107">
        <v>280</v>
      </c>
      <c r="G29" s="107">
        <v>280</v>
      </c>
      <c r="H29" s="108">
        <v>1</v>
      </c>
      <c r="I29" s="111">
        <v>1.5</v>
      </c>
      <c r="J29" s="110">
        <v>0.2</v>
      </c>
      <c r="K29" s="110">
        <v>0.2</v>
      </c>
      <c r="L29" s="110" t="s">
        <v>715</v>
      </c>
      <c r="M29" s="111">
        <v>2</v>
      </c>
      <c r="N29" s="111" t="s">
        <v>776</v>
      </c>
      <c r="O29" s="85"/>
      <c r="T29" s="161"/>
    </row>
    <row r="30" customHeight="1" spans="1:21">
      <c r="A30" s="176" t="s">
        <v>777</v>
      </c>
      <c r="B30" s="107" t="s">
        <v>714</v>
      </c>
      <c r="C30" s="107">
        <v>50</v>
      </c>
      <c r="D30" s="107">
        <v>80</v>
      </c>
      <c r="E30" s="107">
        <v>145</v>
      </c>
      <c r="F30" s="107">
        <v>200</v>
      </c>
      <c r="G30" s="107">
        <v>200</v>
      </c>
      <c r="H30" s="108">
        <v>1.5</v>
      </c>
      <c r="I30" s="111">
        <v>1.5</v>
      </c>
      <c r="J30" s="110">
        <v>0.2</v>
      </c>
      <c r="K30" s="110">
        <v>0.2</v>
      </c>
      <c r="L30" s="110" t="s">
        <v>715</v>
      </c>
      <c r="M30" s="111">
        <v>2</v>
      </c>
      <c r="N30" s="115" t="s">
        <v>778</v>
      </c>
      <c r="O30" s="85"/>
    </row>
    <row r="31" customHeight="1" spans="1:21">
      <c r="A31" s="122" t="s">
        <v>779</v>
      </c>
      <c r="B31" s="123" t="s">
        <v>730</v>
      </c>
      <c r="C31" s="123">
        <v>90</v>
      </c>
      <c r="D31" s="123">
        <v>144</v>
      </c>
      <c r="E31" s="123">
        <v>261</v>
      </c>
      <c r="F31" s="123">
        <v>360</v>
      </c>
      <c r="G31" s="123">
        <v>360</v>
      </c>
      <c r="H31" s="124">
        <v>1</v>
      </c>
      <c r="I31" s="127">
        <v>1.5</v>
      </c>
      <c r="J31" s="177">
        <v>0.2</v>
      </c>
      <c r="K31" s="177">
        <v>0.2</v>
      </c>
      <c r="L31" s="126" t="s">
        <v>780</v>
      </c>
      <c r="M31" s="127">
        <v>2</v>
      </c>
      <c r="N31" s="127" t="s">
        <v>269</v>
      </c>
      <c r="O31" s="85"/>
      <c r="P31" s="85"/>
      <c r="Q31" s="85"/>
      <c r="R31" s="85"/>
      <c r="S31" s="85"/>
    </row>
    <row r="32" customHeight="1" spans="1:21">
      <c r="A32" s="122" t="s">
        <v>781</v>
      </c>
      <c r="B32" s="123" t="s">
        <v>730</v>
      </c>
      <c r="C32" s="123">
        <v>130</v>
      </c>
      <c r="D32" s="123">
        <v>208</v>
      </c>
      <c r="E32" s="123">
        <v>377</v>
      </c>
      <c r="F32" s="123">
        <v>520</v>
      </c>
      <c r="G32" s="123">
        <v>520</v>
      </c>
      <c r="H32" s="124">
        <v>1</v>
      </c>
      <c r="I32" s="127">
        <v>1.5</v>
      </c>
      <c r="J32" s="177">
        <v>0.2</v>
      </c>
      <c r="K32" s="177">
        <v>0.2</v>
      </c>
      <c r="L32" s="126" t="s">
        <v>715</v>
      </c>
      <c r="M32" s="127">
        <v>2</v>
      </c>
      <c r="N32" s="127" t="s">
        <v>269</v>
      </c>
      <c r="O32" s="85"/>
      <c r="P32" s="85"/>
      <c r="Q32" s="85"/>
      <c r="R32" s="85"/>
      <c r="S32" s="85"/>
      <c r="T32" s="161"/>
    </row>
    <row r="33" customHeight="1" spans="1:20">
      <c r="A33" s="122" t="s">
        <v>782</v>
      </c>
      <c r="B33" s="123" t="s">
        <v>730</v>
      </c>
      <c r="C33" s="123">
        <v>130</v>
      </c>
      <c r="D33" s="123">
        <v>208</v>
      </c>
      <c r="E33" s="123">
        <v>377</v>
      </c>
      <c r="F33" s="123">
        <v>520</v>
      </c>
      <c r="G33" s="123">
        <v>520</v>
      </c>
      <c r="H33" s="124">
        <v>1</v>
      </c>
      <c r="I33" s="127">
        <v>1.5</v>
      </c>
      <c r="J33" s="177">
        <v>0.2</v>
      </c>
      <c r="K33" s="177">
        <v>0.2</v>
      </c>
      <c r="L33" s="126" t="s">
        <v>715</v>
      </c>
      <c r="M33" s="127">
        <v>2</v>
      </c>
      <c r="N33" s="127" t="s">
        <v>269</v>
      </c>
      <c r="O33" s="85"/>
      <c r="P33" s="85"/>
      <c r="Q33" s="85"/>
      <c r="R33" s="85"/>
      <c r="S33" s="85"/>
    </row>
    <row r="34" customHeight="1" spans="1:20">
      <c r="A34" s="140" t="s">
        <v>783</v>
      </c>
      <c r="B34" s="141" t="s">
        <v>742</v>
      </c>
      <c r="C34" s="141">
        <v>650</v>
      </c>
      <c r="D34" s="141">
        <v>1040</v>
      </c>
      <c r="E34" s="141">
        <v>1885</v>
      </c>
      <c r="F34" s="141">
        <v>2600</v>
      </c>
      <c r="G34" s="141">
        <v>3250</v>
      </c>
      <c r="H34" s="151">
        <v>1</v>
      </c>
      <c r="I34" s="178">
        <v>1.5</v>
      </c>
      <c r="J34" s="179">
        <v>0.06</v>
      </c>
      <c r="K34" s="179">
        <v>0.2</v>
      </c>
      <c r="L34" s="144" t="s">
        <v>780</v>
      </c>
      <c r="M34" s="178">
        <v>2</v>
      </c>
      <c r="N34" s="143" t="s">
        <v>784</v>
      </c>
      <c r="O34" s="85"/>
      <c r="P34" s="85"/>
      <c r="Q34" s="85"/>
      <c r="R34" s="85"/>
      <c r="S34" s="85"/>
    </row>
    <row r="35" customHeight="1" spans="1:20">
      <c r="A35" s="140" t="s">
        <v>785</v>
      </c>
      <c r="B35" s="141" t="s">
        <v>742</v>
      </c>
      <c r="C35" s="141">
        <v>750</v>
      </c>
      <c r="D35" s="141">
        <v>1200</v>
      </c>
      <c r="E35" s="141">
        <v>2175</v>
      </c>
      <c r="F35" s="141">
        <v>3000</v>
      </c>
      <c r="G35" s="141">
        <v>4500</v>
      </c>
      <c r="H35" s="151">
        <v>1.5</v>
      </c>
      <c r="I35" s="143" t="s">
        <v>269</v>
      </c>
      <c r="J35" s="143" t="s">
        <v>269</v>
      </c>
      <c r="K35" s="143" t="s">
        <v>269</v>
      </c>
      <c r="L35" s="143" t="s">
        <v>269</v>
      </c>
      <c r="M35" s="143" t="s">
        <v>269</v>
      </c>
      <c r="N35" s="178" t="s">
        <v>786</v>
      </c>
      <c r="O35" s="85"/>
      <c r="P35" s="85"/>
      <c r="Q35" s="85"/>
      <c r="R35" s="85"/>
      <c r="S35" s="85"/>
    </row>
    <row r="36" customHeight="1" spans="1:20">
      <c r="A36" s="140" t="s">
        <v>787</v>
      </c>
      <c r="B36" s="141" t="s">
        <v>742</v>
      </c>
      <c r="C36" s="141">
        <v>1200</v>
      </c>
      <c r="D36" s="141">
        <v>1920</v>
      </c>
      <c r="E36" s="141">
        <v>3480</v>
      </c>
      <c r="F36" s="141">
        <v>4800</v>
      </c>
      <c r="G36" s="141">
        <v>7200</v>
      </c>
      <c r="H36" s="151">
        <v>1</v>
      </c>
      <c r="I36" s="143" t="s">
        <v>269</v>
      </c>
      <c r="J36" s="143" t="s">
        <v>269</v>
      </c>
      <c r="K36" s="143" t="s">
        <v>269</v>
      </c>
      <c r="L36" s="143" t="s">
        <v>269</v>
      </c>
      <c r="M36" s="143" t="s">
        <v>269</v>
      </c>
      <c r="N36" s="180" t="s">
        <v>788</v>
      </c>
      <c r="O36" s="85"/>
      <c r="P36" s="85"/>
      <c r="Q36" s="85"/>
      <c r="R36" s="85"/>
      <c r="S36" s="85"/>
      <c r="T36" s="161"/>
    </row>
    <row r="37" customHeight="1" spans="1:20">
      <c r="A37" s="140" t="s">
        <v>789</v>
      </c>
      <c r="B37" s="141" t="s">
        <v>790</v>
      </c>
      <c r="C37" s="141">
        <v>20</v>
      </c>
      <c r="D37" s="141">
        <v>26</v>
      </c>
      <c r="E37" s="141">
        <v>39</v>
      </c>
      <c r="F37" s="141">
        <v>50</v>
      </c>
      <c r="G37" s="141">
        <v>50</v>
      </c>
      <c r="H37" s="142" t="s">
        <v>269</v>
      </c>
      <c r="I37" s="143" t="s">
        <v>269</v>
      </c>
      <c r="J37" s="143" t="s">
        <v>269</v>
      </c>
      <c r="K37" s="143" t="s">
        <v>269</v>
      </c>
      <c r="L37" s="143" t="s">
        <v>269</v>
      </c>
      <c r="M37" s="143" t="s">
        <v>269</v>
      </c>
      <c r="N37" s="181" t="s">
        <v>791</v>
      </c>
      <c r="O37" s="85"/>
      <c r="P37" s="85"/>
      <c r="Q37" s="85"/>
      <c r="R37" s="85"/>
      <c r="S37" s="85"/>
    </row>
    <row r="38" customHeight="1" spans="1:20">
      <c r="A38" s="85"/>
      <c r="B38" s="85"/>
      <c r="C38" s="85"/>
      <c r="D38" s="85"/>
      <c r="E38" s="85"/>
      <c r="F38" s="85"/>
      <c r="G38" s="85"/>
      <c r="H38" s="85"/>
      <c r="Q38" s="85"/>
      <c r="R38" s="85"/>
      <c r="S38" s="85"/>
    </row>
    <row r="39" customHeight="1" spans="1:20">
      <c r="A39" s="85"/>
      <c r="B39" s="85"/>
      <c r="C39" s="85"/>
      <c r="D39" s="85"/>
      <c r="E39" s="85"/>
      <c r="F39" s="85"/>
      <c r="G39" s="85"/>
      <c r="H39" s="85"/>
      <c r="Q39" s="85"/>
      <c r="R39" s="85"/>
      <c r="S39" s="85"/>
    </row>
    <row r="41" customHeight="1" spans="1:20">
      <c r="A41" s="85"/>
      <c r="B41" s="85"/>
      <c r="C41" s="85"/>
      <c r="D41" s="85"/>
      <c r="E41" s="85"/>
      <c r="F41" s="85"/>
      <c r="G41" s="85"/>
      <c r="H41" s="85"/>
      <c r="I41" s="85"/>
      <c r="J41" s="85"/>
      <c r="K41" s="85"/>
      <c r="L41" s="85"/>
      <c r="M41" s="85"/>
      <c r="N41" s="85"/>
      <c r="O41" s="85"/>
      <c r="P41" s="85"/>
      <c r="Q41" s="85"/>
      <c r="R41" s="85"/>
      <c r="S41" s="85"/>
    </row>
    <row r="42" customHeight="1" spans="1:20">
      <c r="A42" s="85"/>
      <c r="B42" s="85"/>
      <c r="C42" s="85"/>
      <c r="D42" s="85"/>
      <c r="E42" s="85"/>
      <c r="F42" s="85"/>
      <c r="G42" s="85"/>
      <c r="H42" s="85"/>
      <c r="I42" s="85"/>
      <c r="J42" s="85"/>
      <c r="K42" s="85"/>
      <c r="L42" s="85"/>
      <c r="M42" s="85"/>
      <c r="N42" s="85"/>
      <c r="O42" s="85"/>
      <c r="P42" s="85"/>
      <c r="Q42" s="85"/>
      <c r="R42" s="85"/>
      <c r="S42" s="85"/>
    </row>
    <row r="43" customHeight="1" spans="1:20">
      <c r="A43" s="85"/>
      <c r="B43" s="85"/>
      <c r="C43" s="85"/>
      <c r="D43" s="85"/>
      <c r="E43" s="85"/>
      <c r="F43" s="85"/>
      <c r="G43" s="85"/>
      <c r="H43" s="85"/>
      <c r="I43" s="85"/>
      <c r="J43" s="85"/>
      <c r="K43" s="85"/>
      <c r="L43" s="85"/>
      <c r="M43" s="85"/>
      <c r="N43" s="85"/>
      <c r="O43" s="85"/>
      <c r="P43" s="85"/>
      <c r="Q43" s="85"/>
      <c r="R43" s="85"/>
      <c r="S43" s="85"/>
    </row>
    <row r="44" customHeight="1" spans="1:20">
      <c r="A44" s="85"/>
      <c r="B44" s="85"/>
      <c r="C44" s="85"/>
      <c r="D44" s="85"/>
      <c r="E44" s="85"/>
      <c r="F44" s="85"/>
      <c r="G44" s="85"/>
      <c r="H44" s="85"/>
      <c r="I44" s="85"/>
      <c r="J44" s="85"/>
      <c r="K44" s="85"/>
      <c r="L44" s="85"/>
      <c r="M44" s="85"/>
      <c r="N44" s="85"/>
      <c r="O44" s="85"/>
      <c r="P44" s="85"/>
      <c r="Q44" s="85"/>
      <c r="R44" s="85"/>
      <c r="S44" s="85"/>
    </row>
    <row r="45" customHeight="1" spans="1:20">
      <c r="A45" s="85"/>
      <c r="B45" s="85"/>
      <c r="C45" s="85"/>
      <c r="D45" s="85"/>
      <c r="E45" s="85"/>
      <c r="F45" s="85"/>
      <c r="G45" s="85"/>
      <c r="H45" s="85"/>
      <c r="I45" s="85"/>
      <c r="J45" s="85"/>
      <c r="K45" s="85"/>
      <c r="L45" s="85"/>
      <c r="M45" s="85"/>
      <c r="N45" s="85"/>
      <c r="O45" s="85"/>
      <c r="P45" s="85"/>
      <c r="Q45" s="85"/>
      <c r="R45" s="85"/>
      <c r="S45" s="85"/>
    </row>
    <row r="46" customHeight="1" spans="1:20">
      <c r="A46" s="85"/>
      <c r="B46" s="85"/>
      <c r="C46" s="85"/>
      <c r="D46" s="85"/>
      <c r="E46" s="85"/>
      <c r="F46" s="85"/>
      <c r="G46" s="85"/>
      <c r="H46" s="85"/>
      <c r="I46" s="85"/>
      <c r="J46" s="85"/>
      <c r="K46" s="85"/>
      <c r="L46" s="85"/>
      <c r="M46" s="85"/>
      <c r="N46" s="85"/>
      <c r="O46" s="85"/>
      <c r="P46" s="85"/>
      <c r="Q46" s="85"/>
      <c r="R46" s="85"/>
      <c r="S46" s="85"/>
    </row>
    <row r="47" customHeight="1" spans="1:20">
      <c r="A47" s="85"/>
      <c r="B47" s="85"/>
      <c r="C47" s="85"/>
      <c r="D47" s="85"/>
      <c r="E47" s="85"/>
      <c r="F47" s="85"/>
      <c r="G47" s="85"/>
      <c r="H47" s="85"/>
      <c r="I47" s="85"/>
      <c r="J47" s="85"/>
      <c r="K47" s="85"/>
      <c r="L47" s="85"/>
      <c r="M47" s="85"/>
      <c r="N47" s="85"/>
      <c r="O47" s="85"/>
      <c r="P47" s="85"/>
      <c r="Q47" s="85"/>
      <c r="R47" s="85"/>
      <c r="S47" s="85"/>
    </row>
    <row r="48" customHeight="1" spans="1:20">
      <c r="A48" s="85"/>
      <c r="B48" s="85"/>
      <c r="C48" s="85"/>
      <c r="D48" s="85"/>
      <c r="E48" s="85"/>
      <c r="F48" s="85"/>
      <c r="G48" s="85"/>
      <c r="H48" s="85"/>
      <c r="I48" s="85"/>
      <c r="J48" s="85"/>
      <c r="K48" s="85"/>
      <c r="L48" s="85"/>
      <c r="M48" s="85"/>
      <c r="N48" s="85"/>
      <c r="O48" s="85"/>
      <c r="P48" s="85"/>
      <c r="Q48" s="85"/>
      <c r="R48" s="85"/>
      <c r="S48" s="85"/>
    </row>
    <row r="49" customHeight="1" spans="1:19">
      <c r="A49" s="85"/>
      <c r="B49" s="85"/>
      <c r="C49" s="85"/>
      <c r="D49" s="85"/>
      <c r="E49" s="85"/>
      <c r="F49" s="85"/>
      <c r="G49" s="85"/>
      <c r="H49" s="85"/>
      <c r="I49" s="85"/>
      <c r="J49" s="85"/>
      <c r="K49" s="85"/>
      <c r="L49" s="85"/>
      <c r="M49" s="85"/>
      <c r="N49" s="85"/>
      <c r="O49" s="85"/>
      <c r="P49" s="85"/>
      <c r="Q49" s="85"/>
      <c r="R49" s="85"/>
      <c r="S49" s="85"/>
    </row>
    <row r="50" customHeight="1" spans="1:19">
      <c r="A50" s="85"/>
      <c r="B50" s="85"/>
      <c r="C50" s="85"/>
      <c r="D50" s="85"/>
      <c r="E50" s="85"/>
      <c r="F50" s="85"/>
      <c r="G50" s="85"/>
      <c r="H50" s="85"/>
      <c r="I50" s="85"/>
      <c r="J50" s="85"/>
      <c r="K50" s="85"/>
      <c r="L50" s="85"/>
      <c r="M50" s="85"/>
      <c r="N50" s="85"/>
      <c r="O50" s="85"/>
      <c r="P50" s="85"/>
      <c r="Q50" s="85"/>
      <c r="R50" s="85"/>
      <c r="S50" s="85"/>
    </row>
    <row r="51" customHeight="1" spans="1:19">
      <c r="A51" s="85"/>
      <c r="B51" s="85"/>
      <c r="C51" s="85"/>
      <c r="D51" s="85"/>
      <c r="E51" s="85"/>
      <c r="F51" s="85"/>
      <c r="G51" s="85"/>
      <c r="H51" s="85"/>
      <c r="I51" s="85"/>
      <c r="J51" s="85"/>
      <c r="K51" s="85"/>
      <c r="L51" s="85"/>
      <c r="M51" s="85"/>
      <c r="N51" s="85"/>
      <c r="O51" s="85"/>
      <c r="P51" s="85"/>
      <c r="Q51" s="85"/>
      <c r="R51" s="85"/>
      <c r="S51" s="85"/>
    </row>
    <row r="52" customHeight="1" spans="1:19">
      <c r="A52" s="85"/>
      <c r="B52" s="85"/>
      <c r="C52" s="85"/>
      <c r="D52" s="85"/>
      <c r="E52" s="85"/>
      <c r="F52" s="85"/>
      <c r="G52" s="85"/>
      <c r="H52" s="85"/>
      <c r="I52" s="85"/>
      <c r="J52" s="85"/>
      <c r="K52" s="85"/>
      <c r="L52" s="85"/>
      <c r="M52" s="85"/>
      <c r="N52" s="85"/>
      <c r="O52" s="85"/>
      <c r="P52" s="85"/>
      <c r="Q52" s="85"/>
      <c r="R52" s="85"/>
      <c r="S52" s="85"/>
    </row>
    <row r="53" customHeight="1" spans="1:19">
      <c r="A53" s="85"/>
      <c r="B53" s="85"/>
      <c r="C53" s="85"/>
      <c r="D53" s="85"/>
      <c r="E53" s="85"/>
      <c r="F53" s="85"/>
      <c r="G53" s="85"/>
      <c r="H53" s="85"/>
      <c r="I53" s="85"/>
      <c r="J53" s="85"/>
      <c r="K53" s="85"/>
      <c r="L53" s="85"/>
      <c r="M53" s="85"/>
      <c r="N53" s="85"/>
      <c r="O53" s="85"/>
      <c r="P53" s="85"/>
      <c r="Q53" s="85"/>
      <c r="R53" s="85"/>
      <c r="S53" s="85"/>
    </row>
    <row r="54" customHeight="1" spans="1:19">
      <c r="A54" s="85"/>
      <c r="B54" s="85"/>
      <c r="C54" s="85"/>
      <c r="D54" s="85"/>
      <c r="E54" s="85"/>
      <c r="F54" s="85"/>
      <c r="G54" s="85"/>
      <c r="H54" s="85"/>
      <c r="I54" s="85"/>
      <c r="J54" s="85"/>
      <c r="K54" s="85"/>
      <c r="L54" s="85"/>
      <c r="M54" s="85"/>
      <c r="N54" s="85"/>
      <c r="O54" s="85"/>
      <c r="P54" s="85"/>
      <c r="Q54" s="85"/>
      <c r="R54" s="85"/>
      <c r="S54" s="85"/>
    </row>
    <row r="55" customHeight="1" spans="1:19">
      <c r="A55" s="85"/>
      <c r="B55" s="85"/>
      <c r="C55" s="85"/>
      <c r="D55" s="85"/>
      <c r="E55" s="85"/>
      <c r="F55" s="85"/>
      <c r="G55" s="85"/>
      <c r="H55" s="85"/>
      <c r="I55" s="85"/>
      <c r="J55" s="85"/>
      <c r="K55" s="85"/>
      <c r="L55" s="85"/>
      <c r="M55" s="85"/>
      <c r="N55" s="85"/>
      <c r="O55" s="85"/>
      <c r="P55" s="85"/>
      <c r="Q55" s="85"/>
      <c r="R55" s="85"/>
      <c r="S55" s="85"/>
    </row>
    <row r="56" customHeight="1" spans="1:19">
      <c r="A56" s="85"/>
      <c r="B56" s="85"/>
      <c r="C56" s="85"/>
      <c r="D56" s="85"/>
      <c r="E56" s="85"/>
      <c r="F56" s="85"/>
      <c r="G56" s="85"/>
      <c r="H56" s="85"/>
      <c r="I56" s="85"/>
      <c r="J56" s="85"/>
      <c r="K56" s="85"/>
      <c r="L56" s="85"/>
      <c r="M56" s="85"/>
      <c r="N56" s="85"/>
      <c r="O56" s="85"/>
      <c r="P56" s="85"/>
      <c r="Q56" s="85"/>
      <c r="R56" s="85"/>
      <c r="S56" s="85"/>
    </row>
    <row r="57" customHeight="1" spans="1:19">
      <c r="A57" s="85"/>
      <c r="B57" s="85"/>
      <c r="C57" s="85"/>
      <c r="D57" s="85"/>
      <c r="E57" s="85"/>
      <c r="F57" s="85"/>
      <c r="G57" s="85"/>
      <c r="H57" s="85"/>
      <c r="I57" s="85"/>
      <c r="J57" s="85"/>
      <c r="K57" s="85"/>
      <c r="L57" s="85"/>
      <c r="M57" s="85"/>
      <c r="N57" s="85"/>
      <c r="O57" s="85"/>
      <c r="P57" s="85"/>
      <c r="Q57" s="85"/>
      <c r="R57" s="85"/>
      <c r="S57" s="85"/>
    </row>
  </sheetData>
  <sheetProtection formatCells="0" formatColumns="0" formatRows="0" insertRows="0" insertColumns="0" insertHyperlinks="0" deleteColumns="0" deleteRows="0" sort="0" autoFilter="0" pivotTables="0"/>
  <mergeCells count="15">
    <mergeCell ref="S8:V8"/>
    <mergeCell ref="W8:AB8"/>
    <mergeCell ref="AC8:AL8"/>
    <mergeCell ref="S9:V9"/>
    <mergeCell ref="O16:U16"/>
    <mergeCell ref="O17:U17"/>
    <mergeCell ref="S10:V11"/>
    <mergeCell ref="S12:V13"/>
    <mergeCell ref="P1:R4"/>
    <mergeCell ref="P5:R10"/>
    <mergeCell ref="P11:R12"/>
    <mergeCell ref="P13:R15"/>
    <mergeCell ref="W1:AB7"/>
    <mergeCell ref="AC1:AL7"/>
    <mergeCell ref="S14:W15"/>
  </mergeCells>
  <pageMargins left="0.75" right="0.75" top="1" bottom="1" header="0.5" footer="0.5"/>
  <headerFooter/>
  <ignoredErrors>
    <ignoredError sqref="I5" numberStoredAsText="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2"/>
  <sheetViews>
    <sheetView workbookViewId="0">
      <selection activeCell="M1" sqref="M1:O9"/>
    </sheetView>
  </sheetViews>
  <sheetFormatPr defaultColWidth="25.7142857142857" defaultRowHeight="30" customHeight="1"/>
  <cols>
    <col min="1" max="1" width="25.7142857142857" customWidth="1"/>
    <col min="2" max="2" width="15.7142857142857" customWidth="1"/>
    <col min="3" max="3" width="2.57142857142857" customWidth="1"/>
    <col min="4" max="9" width="35" customWidth="1"/>
    <col min="10" max="32" width="25.7142857142857" customWidth="1"/>
    <col min="33" max="16352" width="4.14285714285714" customWidth="1"/>
    <col min="16353" max="16377" width="25.7142857142857" customWidth="1"/>
  </cols>
  <sheetData>
    <row r="1" ht="40" customHeight="1" spans="1:15">
      <c r="A1" s="1" t="s">
        <v>792</v>
      </c>
      <c r="B1" s="2"/>
      <c r="C1" s="2"/>
      <c r="D1" s="3" t="s">
        <v>793</v>
      </c>
      <c r="E1" s="3"/>
      <c r="F1" s="3"/>
      <c r="G1" s="3"/>
      <c r="H1" s="3"/>
      <c r="I1" s="3"/>
      <c r="J1" s="4" t="s">
        <v>794</v>
      </c>
      <c r="K1" s="5"/>
      <c r="L1" s="5"/>
      <c r="M1" s="6" t="s">
        <v>795</v>
      </c>
      <c r="N1" s="6"/>
      <c r="O1" s="6"/>
    </row>
    <row r="2" ht="40" customHeight="1" spans="1:15">
      <c r="A2" s="7" t="s">
        <v>796</v>
      </c>
      <c r="B2" s="8"/>
      <c r="C2" s="8"/>
      <c r="D2" s="9" t="s">
        <v>797</v>
      </c>
      <c r="E2" s="9"/>
      <c r="F2" s="9"/>
      <c r="G2" s="9"/>
      <c r="H2" s="9"/>
      <c r="I2" s="9"/>
      <c r="J2" s="10" t="s">
        <v>798</v>
      </c>
      <c r="K2" s="11" t="s">
        <v>799</v>
      </c>
      <c r="L2" s="12" t="s">
        <v>800</v>
      </c>
      <c r="M2" s="13" t="s">
        <v>801</v>
      </c>
      <c r="N2" s="13"/>
      <c r="O2" s="13"/>
    </row>
    <row r="3" ht="40" customHeight="1" spans="1:15">
      <c r="A3" s="14" t="s">
        <v>802</v>
      </c>
      <c r="B3" s="15"/>
      <c r="C3" s="16"/>
      <c r="D3" s="17" t="s">
        <v>803</v>
      </c>
      <c r="E3" s="17"/>
      <c r="F3" s="17"/>
      <c r="G3" s="17" t="s">
        <v>804</v>
      </c>
      <c r="H3" s="17"/>
      <c r="I3" s="17"/>
      <c r="J3" s="18" t="s">
        <v>805</v>
      </c>
      <c r="K3" s="19" t="s">
        <v>806</v>
      </c>
      <c r="L3" s="20" t="s">
        <v>807</v>
      </c>
      <c r="M3" s="21" t="s">
        <v>808</v>
      </c>
      <c r="N3" s="21" t="s">
        <v>809</v>
      </c>
      <c r="O3" s="21"/>
    </row>
    <row r="4" ht="40" customHeight="1" spans="1:15">
      <c r="A4" s="22"/>
      <c r="B4" s="23"/>
      <c r="C4" s="24"/>
      <c r="D4" s="25" t="s">
        <v>810</v>
      </c>
      <c r="E4" s="25"/>
      <c r="F4" s="25"/>
      <c r="G4" s="25" t="s">
        <v>811</v>
      </c>
      <c r="H4" s="25"/>
      <c r="I4" s="25"/>
      <c r="J4" s="18" t="s">
        <v>812</v>
      </c>
      <c r="K4" s="19" t="s">
        <v>813</v>
      </c>
      <c r="L4" s="20" t="s">
        <v>814</v>
      </c>
      <c r="M4" s="26" t="s">
        <v>815</v>
      </c>
      <c r="N4" s="27" t="s">
        <v>816</v>
      </c>
      <c r="O4" s="27"/>
    </row>
    <row r="5" ht="40" customHeight="1" spans="1:15">
      <c r="A5" s="22"/>
      <c r="B5" s="23"/>
      <c r="C5" s="24"/>
      <c r="D5" s="25" t="s">
        <v>817</v>
      </c>
      <c r="E5" s="25"/>
      <c r="F5" s="25"/>
      <c r="G5" s="25" t="s">
        <v>818</v>
      </c>
      <c r="H5" s="25"/>
      <c r="I5" s="25"/>
      <c r="J5" s="18" t="s">
        <v>819</v>
      </c>
      <c r="K5" s="19" t="s">
        <v>820</v>
      </c>
      <c r="L5" s="20" t="s">
        <v>821</v>
      </c>
      <c r="M5" s="28" t="s">
        <v>822</v>
      </c>
      <c r="N5" s="29" t="s">
        <v>823</v>
      </c>
      <c r="O5" s="29"/>
    </row>
    <row r="6" ht="40" customHeight="1" spans="1:15">
      <c r="A6" s="22"/>
      <c r="B6" s="23"/>
      <c r="C6" s="24"/>
      <c r="D6" s="25" t="s">
        <v>824</v>
      </c>
      <c r="E6" s="25"/>
      <c r="F6" s="25"/>
      <c r="G6" s="25" t="s">
        <v>825</v>
      </c>
      <c r="H6" s="25"/>
      <c r="I6" s="25"/>
      <c r="J6" s="18" t="s">
        <v>826</v>
      </c>
      <c r="K6" s="19" t="s">
        <v>827</v>
      </c>
      <c r="L6" s="20" t="s">
        <v>828</v>
      </c>
      <c r="M6" s="26" t="s">
        <v>829</v>
      </c>
      <c r="N6" s="27" t="s">
        <v>830</v>
      </c>
      <c r="O6" s="27"/>
    </row>
    <row r="7" ht="40" customHeight="1" spans="1:15">
      <c r="A7" s="22"/>
      <c r="B7" s="23"/>
      <c r="C7" s="24"/>
      <c r="D7" s="25" t="s">
        <v>831</v>
      </c>
      <c r="E7" s="25"/>
      <c r="F7" s="25"/>
      <c r="G7" s="25"/>
      <c r="H7" s="25"/>
      <c r="I7" s="25"/>
      <c r="J7" s="18" t="s">
        <v>832</v>
      </c>
      <c r="K7" s="19" t="s">
        <v>833</v>
      </c>
      <c r="L7" s="20" t="s">
        <v>834</v>
      </c>
      <c r="M7" s="28" t="s">
        <v>835</v>
      </c>
      <c r="N7" s="29" t="s">
        <v>836</v>
      </c>
      <c r="O7" s="29"/>
    </row>
    <row r="8" ht="40" customHeight="1" spans="1:15">
      <c r="A8" s="22"/>
      <c r="B8" s="23"/>
      <c r="C8" s="24"/>
      <c r="D8" s="25"/>
      <c r="E8" s="25"/>
      <c r="F8" s="25"/>
      <c r="G8" s="25"/>
      <c r="H8" s="25"/>
      <c r="I8" s="25"/>
      <c r="J8" s="30" t="s">
        <v>837</v>
      </c>
      <c r="K8" s="31" t="s">
        <v>838</v>
      </c>
      <c r="L8" s="32" t="s">
        <v>839</v>
      </c>
      <c r="M8" s="26" t="s">
        <v>840</v>
      </c>
      <c r="N8" s="33" t="s">
        <v>841</v>
      </c>
      <c r="O8" s="33"/>
    </row>
    <row r="9" ht="40" customHeight="1" spans="1:15">
      <c r="A9" s="22"/>
      <c r="B9" s="23"/>
      <c r="C9" s="24"/>
      <c r="D9" s="25"/>
      <c r="E9" s="25"/>
      <c r="F9" s="25"/>
      <c r="G9" s="25"/>
      <c r="H9" s="25"/>
      <c r="I9" s="25"/>
      <c r="M9" s="28" t="s">
        <v>842</v>
      </c>
      <c r="N9" s="29" t="s">
        <v>843</v>
      </c>
      <c r="O9" s="29"/>
    </row>
    <row r="10" ht="40" customHeight="1" spans="1:15">
      <c r="A10" s="34" t="s">
        <v>844</v>
      </c>
      <c r="B10" s="34"/>
      <c r="C10" s="34"/>
      <c r="D10" s="25"/>
      <c r="E10" s="25"/>
      <c r="F10" s="25"/>
      <c r="G10" s="25"/>
      <c r="H10" s="25"/>
      <c r="I10" s="25"/>
    </row>
    <row r="11" ht="40" customHeight="1" spans="1:15">
      <c r="A11" s="34"/>
      <c r="B11" s="34"/>
      <c r="C11" s="34"/>
      <c r="D11" s="25"/>
      <c r="E11" s="25"/>
      <c r="F11" s="25"/>
      <c r="G11" s="25"/>
      <c r="H11" s="25"/>
      <c r="I11" s="25"/>
    </row>
    <row r="12" ht="40" customHeight="1" spans="1:15">
      <c r="A12" s="35"/>
      <c r="B12" s="35"/>
      <c r="C12" s="36"/>
      <c r="D12" s="37" t="s">
        <v>845</v>
      </c>
      <c r="E12" s="37"/>
      <c r="F12" s="37"/>
      <c r="G12" s="37"/>
      <c r="H12" s="37"/>
      <c r="I12" s="37"/>
      <c r="J12" s="38" t="s">
        <v>846</v>
      </c>
      <c r="K12" s="38"/>
      <c r="L12" s="38"/>
    </row>
    <row r="13" ht="40" customHeight="1" spans="1:15">
      <c r="A13" s="35"/>
      <c r="B13" s="35"/>
      <c r="C13" s="36"/>
      <c r="D13" s="39" t="s">
        <v>847</v>
      </c>
      <c r="E13" s="39"/>
      <c r="F13" s="39"/>
      <c r="G13" s="39" t="s">
        <v>848</v>
      </c>
      <c r="H13" s="39"/>
      <c r="I13" s="39"/>
      <c r="J13" s="40" t="s">
        <v>849</v>
      </c>
      <c r="K13" s="40" t="s">
        <v>850</v>
      </c>
      <c r="L13" s="41"/>
    </row>
    <row r="14" ht="40" customHeight="1" spans="1:15">
      <c r="A14" s="35"/>
      <c r="B14" s="35"/>
      <c r="C14" s="36"/>
      <c r="D14" s="39" t="s">
        <v>851</v>
      </c>
      <c r="E14" s="39"/>
      <c r="F14" s="39"/>
      <c r="G14" s="42" t="s">
        <v>852</v>
      </c>
      <c r="H14" s="42"/>
      <c r="I14" s="42"/>
      <c r="J14" s="40" t="s">
        <v>853</v>
      </c>
      <c r="K14" s="40" t="s">
        <v>854</v>
      </c>
      <c r="L14" s="40"/>
    </row>
    <row r="15" ht="40" customHeight="1" spans="1:15">
      <c r="A15" s="35"/>
      <c r="B15" s="35"/>
      <c r="C15" s="36"/>
      <c r="D15" s="39" t="s">
        <v>855</v>
      </c>
      <c r="E15" s="39"/>
      <c r="F15" s="39"/>
      <c r="G15" s="39"/>
      <c r="H15" s="39"/>
      <c r="I15" s="39"/>
      <c r="J15" s="40" t="s">
        <v>856</v>
      </c>
      <c r="K15" s="40" t="s">
        <v>857</v>
      </c>
      <c r="L15" s="40"/>
    </row>
    <row r="16" ht="40" customHeight="1" spans="1:15">
      <c r="A16" s="35"/>
      <c r="B16" s="35"/>
      <c r="C16" s="36"/>
      <c r="D16" s="39"/>
      <c r="E16" s="39"/>
      <c r="F16" s="39"/>
      <c r="G16" s="39"/>
      <c r="H16" s="39"/>
      <c r="I16" s="39"/>
      <c r="J16" s="40" t="s">
        <v>858</v>
      </c>
      <c r="K16" s="40" t="s">
        <v>859</v>
      </c>
      <c r="L16" s="40"/>
    </row>
    <row r="17" ht="40" customHeight="1" spans="1:15">
      <c r="A17" s="35"/>
      <c r="B17" s="35"/>
      <c r="C17" s="36"/>
      <c r="D17" s="39"/>
      <c r="E17" s="39"/>
      <c r="F17" s="39"/>
      <c r="G17" s="39"/>
      <c r="H17" s="39"/>
      <c r="I17" s="39"/>
      <c r="J17" s="40" t="s">
        <v>860</v>
      </c>
      <c r="K17" s="40" t="s">
        <v>861</v>
      </c>
      <c r="L17" s="40"/>
    </row>
    <row r="18" ht="40" customHeight="1" spans="1:15">
      <c r="A18" s="35"/>
      <c r="B18" s="35"/>
      <c r="C18" s="36"/>
      <c r="D18" s="39"/>
      <c r="E18" s="39"/>
      <c r="F18" s="39"/>
      <c r="G18" s="39"/>
      <c r="H18" s="39"/>
      <c r="I18" s="39"/>
      <c r="J18" s="40" t="s">
        <v>862</v>
      </c>
      <c r="K18" s="40"/>
      <c r="L18" s="40"/>
    </row>
    <row r="19" ht="40" customHeight="1" spans="1:15">
      <c r="A19" s="35"/>
      <c r="B19" s="35"/>
      <c r="C19" s="36"/>
      <c r="D19" s="39"/>
      <c r="E19" s="39"/>
      <c r="F19" s="39"/>
      <c r="G19" s="39"/>
      <c r="H19" s="39"/>
      <c r="I19" s="39"/>
      <c r="J19" s="40" t="s">
        <v>863</v>
      </c>
      <c r="K19" s="40"/>
      <c r="L19" s="40"/>
      <c r="M19" s="43" t="s">
        <v>864</v>
      </c>
      <c r="N19" s="44"/>
      <c r="O19" s="44"/>
    </row>
    <row r="20" ht="40" customHeight="1" spans="1:15">
      <c r="A20" s="35"/>
      <c r="B20" s="35"/>
      <c r="C20" s="36"/>
      <c r="D20" s="39"/>
      <c r="E20" s="39"/>
      <c r="F20" s="39"/>
      <c r="G20" s="39"/>
      <c r="H20" s="39"/>
      <c r="I20" s="39"/>
      <c r="M20" s="45"/>
      <c r="N20" s="45"/>
      <c r="O20" s="45"/>
    </row>
    <row r="21" ht="40" customHeight="1" spans="1:15">
      <c r="A21" s="35"/>
      <c r="B21" s="35"/>
      <c r="C21" s="36"/>
      <c r="D21" s="39"/>
      <c r="E21" s="39"/>
      <c r="F21" s="39"/>
      <c r="G21" s="39"/>
      <c r="H21" s="39"/>
      <c r="I21" s="39"/>
      <c r="M21" s="45"/>
      <c r="N21" s="45"/>
      <c r="O21" s="45"/>
    </row>
    <row r="22" ht="40" customHeight="1" spans="1:15">
      <c r="A22" s="35"/>
      <c r="B22" s="35"/>
      <c r="C22" s="36"/>
      <c r="D22" s="9" t="s">
        <v>865</v>
      </c>
      <c r="E22" s="9"/>
      <c r="F22" s="9"/>
      <c r="G22" s="9"/>
      <c r="H22" s="9"/>
      <c r="I22" s="9"/>
      <c r="M22" s="45"/>
      <c r="N22" s="45"/>
      <c r="O22" s="45"/>
    </row>
    <row r="23" ht="40" customHeight="1" spans="1:15">
      <c r="A23" s="35"/>
      <c r="B23" s="35"/>
      <c r="C23" s="36"/>
      <c r="D23" s="17" t="s">
        <v>866</v>
      </c>
      <c r="E23" s="17"/>
      <c r="F23" s="17"/>
      <c r="G23" s="17" t="s">
        <v>867</v>
      </c>
      <c r="H23" s="17"/>
      <c r="I23" s="17"/>
      <c r="M23" s="45"/>
      <c r="N23" s="45"/>
      <c r="O23" s="45"/>
    </row>
    <row r="24" ht="40" customHeight="1" spans="1:15">
      <c r="A24" s="35"/>
      <c r="B24" s="35"/>
      <c r="C24" s="36"/>
      <c r="D24" s="25" t="s">
        <v>868</v>
      </c>
      <c r="E24" s="25"/>
      <c r="F24" s="25"/>
      <c r="G24" s="25" t="s">
        <v>869</v>
      </c>
      <c r="H24" s="25"/>
      <c r="I24" s="25"/>
      <c r="M24" s="45"/>
      <c r="N24" s="45"/>
      <c r="O24" s="45"/>
    </row>
    <row r="25" ht="40" customHeight="1" spans="1:15">
      <c r="A25" s="35"/>
      <c r="B25" s="35"/>
      <c r="C25" s="36"/>
      <c r="D25" s="25" t="s">
        <v>870</v>
      </c>
      <c r="E25" s="25"/>
      <c r="F25" s="25"/>
      <c r="G25" s="25" t="s">
        <v>871</v>
      </c>
      <c r="H25" s="25"/>
      <c r="I25" s="25"/>
      <c r="M25" s="45"/>
      <c r="N25" s="45"/>
      <c r="O25" s="45"/>
    </row>
    <row r="26" ht="40" customHeight="1" spans="1:15">
      <c r="A26" s="35"/>
      <c r="B26" s="35"/>
      <c r="C26" s="36"/>
      <c r="D26" s="25" t="s">
        <v>872</v>
      </c>
      <c r="E26" s="25"/>
      <c r="F26" s="25"/>
      <c r="G26" s="25" t="s">
        <v>873</v>
      </c>
      <c r="H26" s="25"/>
      <c r="I26" s="25"/>
    </row>
    <row r="27" ht="40" customHeight="1" spans="1:15">
      <c r="A27" s="35"/>
      <c r="B27" s="35"/>
      <c r="C27" s="36"/>
      <c r="D27" s="25" t="s">
        <v>874</v>
      </c>
      <c r="E27" s="25"/>
      <c r="F27" s="25"/>
      <c r="G27" s="25" t="s">
        <v>875</v>
      </c>
      <c r="H27" s="25"/>
      <c r="I27" s="25"/>
    </row>
    <row r="28" ht="40" customHeight="1" spans="1:15">
      <c r="A28" s="35"/>
      <c r="B28" s="35"/>
      <c r="C28" s="36"/>
      <c r="D28" s="25" t="s">
        <v>876</v>
      </c>
      <c r="E28" s="25"/>
      <c r="F28" s="25"/>
      <c r="G28" s="25" t="s">
        <v>877</v>
      </c>
      <c r="H28" s="25"/>
      <c r="I28" s="25"/>
    </row>
    <row r="29" ht="40" customHeight="1" spans="1:15">
      <c r="A29" s="35"/>
      <c r="B29" s="35"/>
      <c r="C29" s="36"/>
      <c r="D29" s="25"/>
      <c r="E29" s="25"/>
      <c r="F29" s="25"/>
      <c r="G29" s="25"/>
      <c r="H29" s="25"/>
      <c r="I29" s="25"/>
    </row>
    <row r="30" ht="40" customHeight="1" spans="1:15">
      <c r="A30" s="46" t="s">
        <v>878</v>
      </c>
      <c r="B30" s="47"/>
      <c r="C30" s="47"/>
      <c r="D30" s="48" t="s">
        <v>879</v>
      </c>
      <c r="E30" s="48"/>
      <c r="F30" s="48"/>
      <c r="G30" s="48"/>
      <c r="H30" s="48"/>
      <c r="I30" s="48"/>
    </row>
    <row r="31" ht="40" customHeight="1" spans="1:15">
      <c r="A31" s="47"/>
      <c r="B31" s="47"/>
      <c r="C31" s="47"/>
      <c r="D31" s="48"/>
      <c r="E31" s="48"/>
      <c r="F31" s="48"/>
      <c r="G31" s="48"/>
      <c r="H31" s="48"/>
      <c r="I31" s="48"/>
    </row>
    <row r="32" ht="40" customHeight="1" spans="1:15">
      <c r="A32" s="47"/>
      <c r="B32" s="47"/>
      <c r="C32" s="47"/>
      <c r="D32" s="49" t="s">
        <v>880</v>
      </c>
      <c r="E32" s="49"/>
      <c r="F32" s="49"/>
      <c r="G32" s="49"/>
      <c r="H32" s="49"/>
      <c r="I32" s="49"/>
    </row>
    <row r="33" ht="40" customHeight="1" spans="1:12">
      <c r="A33" s="47"/>
      <c r="B33" s="47"/>
      <c r="C33" s="47"/>
      <c r="D33" s="42" t="s">
        <v>881</v>
      </c>
      <c r="E33" s="42"/>
      <c r="F33" s="42"/>
      <c r="G33" s="39" t="s">
        <v>882</v>
      </c>
      <c r="H33" s="39"/>
      <c r="I33" s="39"/>
    </row>
    <row r="34" ht="40" customHeight="1" spans="1:12">
      <c r="A34" s="47"/>
      <c r="B34" s="47"/>
      <c r="C34" s="47"/>
      <c r="D34" s="42" t="s">
        <v>883</v>
      </c>
      <c r="E34" s="42"/>
      <c r="F34" s="42"/>
      <c r="G34" s="39" t="s">
        <v>884</v>
      </c>
      <c r="H34" s="39"/>
      <c r="I34" s="39"/>
      <c r="J34" s="36"/>
    </row>
    <row r="35" ht="40" customHeight="1" spans="1:12">
      <c r="A35" s="47"/>
      <c r="B35" s="47"/>
      <c r="C35" s="47"/>
      <c r="D35" s="42" t="s">
        <v>885</v>
      </c>
      <c r="E35" s="42"/>
      <c r="F35" s="42"/>
      <c r="G35" s="39" t="s">
        <v>886</v>
      </c>
      <c r="H35" s="39"/>
      <c r="I35" s="39"/>
      <c r="J35" s="36"/>
    </row>
    <row r="36" ht="40" customHeight="1" spans="1:12">
      <c r="A36" s="47"/>
      <c r="B36" s="47"/>
      <c r="C36" s="47"/>
      <c r="D36" s="42" t="s">
        <v>887</v>
      </c>
      <c r="E36" s="42"/>
      <c r="F36" s="42"/>
      <c r="G36" s="39" t="s">
        <v>888</v>
      </c>
      <c r="H36" s="39"/>
      <c r="I36" s="39"/>
      <c r="J36" s="36"/>
    </row>
    <row r="37" ht="40" customHeight="1" spans="1:12">
      <c r="A37" s="47"/>
      <c r="B37" s="47"/>
      <c r="C37" s="47"/>
      <c r="D37" s="42" t="s">
        <v>889</v>
      </c>
      <c r="E37" s="42"/>
      <c r="F37" s="42"/>
      <c r="G37" s="39" t="s">
        <v>890</v>
      </c>
      <c r="H37" s="39"/>
      <c r="I37" s="39"/>
      <c r="J37" s="36"/>
      <c r="K37" s="36"/>
      <c r="L37" s="36"/>
    </row>
    <row r="38" ht="40" customHeight="1" spans="1:12">
      <c r="A38" s="47"/>
      <c r="B38" s="47"/>
      <c r="C38" s="47"/>
      <c r="D38" s="42" t="s">
        <v>891</v>
      </c>
      <c r="E38" s="42"/>
      <c r="F38" s="42"/>
      <c r="G38" s="39" t="s">
        <v>892</v>
      </c>
      <c r="H38" s="39"/>
      <c r="I38" s="39"/>
      <c r="J38" s="36"/>
      <c r="K38" s="36"/>
      <c r="L38" s="36"/>
    </row>
    <row r="39" ht="40" customHeight="1" spans="1:12">
      <c r="A39" s="47"/>
      <c r="B39" s="47"/>
      <c r="C39" s="47"/>
      <c r="D39" s="42" t="s">
        <v>893</v>
      </c>
      <c r="E39" s="42"/>
      <c r="F39" s="42"/>
      <c r="G39" s="39" t="s">
        <v>894</v>
      </c>
      <c r="H39" s="39"/>
      <c r="I39" s="39"/>
      <c r="J39" s="36"/>
      <c r="K39" s="36"/>
      <c r="L39" s="36"/>
    </row>
    <row r="40" ht="40" customHeight="1" spans="1:12">
      <c r="A40" s="47"/>
      <c r="B40" s="47"/>
      <c r="C40" s="47"/>
      <c r="D40" s="42" t="s">
        <v>895</v>
      </c>
      <c r="E40" s="42"/>
      <c r="F40" s="42"/>
      <c r="G40" s="39" t="s">
        <v>896</v>
      </c>
      <c r="H40" s="39"/>
      <c r="I40" s="39"/>
      <c r="J40" s="36"/>
      <c r="K40" s="36"/>
      <c r="L40" s="36"/>
    </row>
    <row r="41" ht="40" customHeight="1" spans="1:12">
      <c r="A41" s="47"/>
      <c r="B41" s="47"/>
      <c r="C41" s="47"/>
      <c r="D41" s="42" t="s">
        <v>897</v>
      </c>
      <c r="E41" s="42"/>
      <c r="F41" s="42"/>
      <c r="G41" s="39" t="s">
        <v>898</v>
      </c>
      <c r="H41" s="39"/>
      <c r="I41" s="39"/>
      <c r="J41" s="36"/>
      <c r="K41" s="36"/>
      <c r="L41" s="36"/>
    </row>
    <row r="42" ht="40" customHeight="1" spans="1:12">
      <c r="A42" s="47"/>
      <c r="B42" s="47"/>
      <c r="C42" s="47"/>
      <c r="D42" s="42" t="s">
        <v>899</v>
      </c>
      <c r="E42" s="42"/>
      <c r="F42" s="42"/>
      <c r="G42" s="39" t="s">
        <v>900</v>
      </c>
      <c r="H42" s="39"/>
      <c r="I42" s="39"/>
      <c r="J42" s="36"/>
      <c r="K42" s="36"/>
      <c r="L42" s="36"/>
    </row>
    <row r="43" ht="40" customHeight="1" spans="1:12">
      <c r="A43" s="47"/>
      <c r="B43" s="47"/>
      <c r="C43" s="47"/>
      <c r="D43" s="39" t="s">
        <v>901</v>
      </c>
      <c r="E43" s="39"/>
      <c r="F43" s="39"/>
      <c r="G43" s="50" t="s">
        <v>902</v>
      </c>
      <c r="H43" s="50"/>
      <c r="I43" s="50"/>
      <c r="J43" s="51" t="s">
        <v>903</v>
      </c>
      <c r="K43" s="51"/>
      <c r="L43" s="51"/>
    </row>
    <row r="44" ht="40" customHeight="1" spans="1:12">
      <c r="A44" s="47"/>
      <c r="B44" s="47"/>
      <c r="C44" s="47"/>
      <c r="D44" s="42" t="s">
        <v>904</v>
      </c>
      <c r="E44" s="42"/>
      <c r="F44" s="42"/>
      <c r="G44" s="39" t="s">
        <v>905</v>
      </c>
      <c r="H44" s="39"/>
      <c r="I44" s="39"/>
      <c r="J44" s="52"/>
      <c r="K44" s="52"/>
      <c r="L44" s="52"/>
    </row>
    <row r="45" ht="40" customHeight="1" spans="1:12">
      <c r="A45" s="47"/>
      <c r="B45" s="47"/>
      <c r="C45" s="47"/>
      <c r="D45" s="42" t="s">
        <v>906</v>
      </c>
      <c r="E45" s="42"/>
      <c r="F45" s="42"/>
      <c r="G45" s="39" t="s">
        <v>907</v>
      </c>
      <c r="H45" s="39"/>
      <c r="I45" s="39"/>
      <c r="J45" s="36"/>
      <c r="K45" s="36"/>
      <c r="L45" s="36"/>
    </row>
    <row r="46" ht="40" customHeight="1" spans="1:12">
      <c r="A46" s="47"/>
      <c r="B46" s="47"/>
      <c r="C46" s="47"/>
      <c r="D46" s="42" t="s">
        <v>908</v>
      </c>
      <c r="E46" s="42"/>
      <c r="F46" s="42"/>
      <c r="G46" s="39" t="s">
        <v>909</v>
      </c>
      <c r="H46" s="39"/>
      <c r="I46" s="39"/>
      <c r="J46" s="36"/>
      <c r="K46" s="36"/>
      <c r="L46" s="36"/>
    </row>
    <row r="47" ht="40" customHeight="1" spans="1:12">
      <c r="A47" s="47"/>
      <c r="B47" s="47"/>
      <c r="C47" s="47"/>
      <c r="D47" s="42" t="s">
        <v>910</v>
      </c>
      <c r="E47" s="42"/>
      <c r="F47" s="42"/>
      <c r="G47" s="39" t="s">
        <v>911</v>
      </c>
      <c r="H47" s="39"/>
      <c r="I47" s="39"/>
      <c r="J47" s="36"/>
      <c r="K47" s="36"/>
      <c r="L47" s="36"/>
    </row>
    <row r="48" ht="40" customHeight="1" spans="1:12">
      <c r="A48" s="47"/>
      <c r="B48" s="47"/>
      <c r="C48" s="47"/>
      <c r="D48" s="42" t="s">
        <v>912</v>
      </c>
      <c r="E48" s="42"/>
      <c r="F48" s="42"/>
      <c r="G48" s="39" t="s">
        <v>913</v>
      </c>
      <c r="H48" s="39"/>
      <c r="I48" s="39"/>
      <c r="J48" s="36"/>
      <c r="K48" s="36"/>
      <c r="L48" s="36"/>
    </row>
    <row r="49" ht="40" customHeight="1" spans="1:12">
      <c r="A49" s="47"/>
      <c r="B49" s="47"/>
      <c r="C49" s="47"/>
      <c r="D49" s="42" t="s">
        <v>914</v>
      </c>
      <c r="E49" s="42"/>
      <c r="F49" s="42"/>
      <c r="G49" s="39" t="s">
        <v>915</v>
      </c>
      <c r="H49" s="39"/>
      <c r="I49" s="39"/>
      <c r="J49" s="36"/>
      <c r="K49" s="36"/>
      <c r="L49" s="36"/>
    </row>
    <row r="50" ht="40" customHeight="1" spans="1:12">
      <c r="A50" s="47"/>
      <c r="B50" s="47"/>
      <c r="C50" s="47"/>
      <c r="D50" s="42" t="s">
        <v>916</v>
      </c>
      <c r="E50" s="42"/>
      <c r="F50" s="42"/>
      <c r="G50" s="39" t="s">
        <v>917</v>
      </c>
      <c r="H50" s="39"/>
      <c r="I50" s="39"/>
      <c r="J50" s="36"/>
      <c r="K50" s="36"/>
      <c r="L50" s="36"/>
    </row>
    <row r="51" ht="40" customHeight="1" spans="1:12">
      <c r="A51" s="47"/>
      <c r="B51" s="47"/>
      <c r="C51" s="47"/>
      <c r="D51" s="42" t="s">
        <v>918</v>
      </c>
      <c r="E51" s="42"/>
      <c r="F51" s="42"/>
      <c r="G51" s="39" t="s">
        <v>919</v>
      </c>
      <c r="H51" s="39"/>
      <c r="I51" s="39"/>
      <c r="J51" s="36"/>
      <c r="K51" s="36"/>
      <c r="L51" s="36"/>
    </row>
    <row r="52" ht="40" customHeight="1" spans="1:12">
      <c r="A52" s="47"/>
      <c r="B52" s="47"/>
      <c r="C52" s="47"/>
      <c r="D52" s="42" t="s">
        <v>920</v>
      </c>
      <c r="E52" s="42"/>
      <c r="F52" s="42"/>
      <c r="G52" s="53" t="s">
        <v>921</v>
      </c>
      <c r="H52" s="53"/>
      <c r="I52" s="53"/>
      <c r="J52" s="51" t="s">
        <v>922</v>
      </c>
      <c r="K52" s="51"/>
      <c r="L52" s="51"/>
    </row>
    <row r="53" ht="40" customHeight="1" spans="1:12">
      <c r="A53" s="47"/>
      <c r="B53" s="47"/>
      <c r="C53" s="47"/>
      <c r="D53" s="42" t="s">
        <v>923</v>
      </c>
      <c r="E53" s="42"/>
      <c r="F53" s="42"/>
      <c r="G53" s="39" t="s">
        <v>924</v>
      </c>
      <c r="H53" s="39"/>
      <c r="I53" s="39"/>
      <c r="J53" s="36"/>
      <c r="K53" s="36"/>
      <c r="L53" s="36"/>
    </row>
    <row r="54" ht="40" customHeight="1" spans="1:12">
      <c r="A54" s="47"/>
      <c r="B54" s="47"/>
      <c r="C54" s="47"/>
      <c r="D54" s="42" t="s">
        <v>925</v>
      </c>
      <c r="E54" s="42"/>
      <c r="F54" s="42"/>
      <c r="G54" s="42" t="s">
        <v>926</v>
      </c>
      <c r="H54" s="42"/>
      <c r="I54" s="42"/>
      <c r="J54" s="36"/>
      <c r="K54" s="36"/>
      <c r="L54" s="36"/>
    </row>
    <row r="55" ht="40" customHeight="1" spans="1:12">
      <c r="A55" s="47"/>
      <c r="B55" s="47"/>
      <c r="C55" s="47"/>
      <c r="D55" s="42" t="s">
        <v>927</v>
      </c>
      <c r="E55" s="42"/>
      <c r="F55" s="42"/>
      <c r="G55" s="42" t="s">
        <v>928</v>
      </c>
      <c r="H55" s="42"/>
      <c r="I55" s="54"/>
      <c r="J55" s="55" t="s">
        <v>929</v>
      </c>
      <c r="K55" s="55"/>
      <c r="L55" s="51"/>
    </row>
    <row r="56" ht="40" customHeight="1" spans="1:12">
      <c r="A56" s="47"/>
      <c r="B56" s="47"/>
      <c r="C56" s="47"/>
      <c r="D56" s="42" t="s">
        <v>930</v>
      </c>
      <c r="E56" s="42"/>
      <c r="F56" s="42"/>
      <c r="G56" s="42" t="s">
        <v>931</v>
      </c>
      <c r="H56" s="42"/>
      <c r="I56" s="42"/>
      <c r="J56" s="36"/>
      <c r="K56" s="36"/>
      <c r="L56" s="36"/>
    </row>
    <row r="57" ht="40" customHeight="1" spans="1:12">
      <c r="A57" s="47"/>
      <c r="B57" s="47"/>
      <c r="C57" s="47"/>
      <c r="D57" s="42" t="s">
        <v>932</v>
      </c>
      <c r="E57" s="42"/>
      <c r="F57" s="42"/>
      <c r="G57" s="42" t="s">
        <v>933</v>
      </c>
      <c r="H57" s="42"/>
      <c r="I57" s="42"/>
      <c r="J57" s="36"/>
      <c r="K57" s="36"/>
      <c r="L57" s="36"/>
    </row>
    <row r="58" ht="40" customHeight="1" spans="1:12">
      <c r="A58" s="47"/>
      <c r="B58" s="47"/>
      <c r="C58" s="47"/>
      <c r="D58" s="42" t="s">
        <v>934</v>
      </c>
      <c r="E58" s="42"/>
      <c r="F58" s="42"/>
      <c r="G58" s="42" t="s">
        <v>935</v>
      </c>
      <c r="H58" s="42"/>
      <c r="I58" s="42"/>
      <c r="J58" s="36"/>
      <c r="K58" s="36"/>
      <c r="L58" s="36"/>
    </row>
    <row r="59" ht="40" customHeight="1" spans="1:12">
      <c r="A59" s="47"/>
      <c r="B59" s="47"/>
      <c r="C59" s="47"/>
      <c r="D59" s="42" t="s">
        <v>936</v>
      </c>
      <c r="E59" s="42"/>
      <c r="F59" s="42"/>
      <c r="G59" s="42" t="s">
        <v>937</v>
      </c>
      <c r="H59" s="42"/>
      <c r="I59" s="42"/>
      <c r="J59" s="36"/>
      <c r="K59" s="36"/>
      <c r="L59" s="36"/>
    </row>
    <row r="60" ht="40" customHeight="1" spans="1:12">
      <c r="A60" s="47"/>
      <c r="B60" s="47"/>
      <c r="C60" s="47"/>
      <c r="D60" s="42" t="s">
        <v>938</v>
      </c>
      <c r="E60" s="42"/>
      <c r="F60" s="42"/>
      <c r="G60" s="42" t="s">
        <v>939</v>
      </c>
      <c r="H60" s="42"/>
      <c r="I60" s="54"/>
      <c r="J60" s="56" t="s">
        <v>940</v>
      </c>
      <c r="K60" s="56"/>
      <c r="L60" s="57"/>
    </row>
    <row r="61" ht="40" customHeight="1" spans="1:12">
      <c r="A61" s="47"/>
      <c r="B61" s="47"/>
      <c r="C61" s="47"/>
      <c r="D61" s="42" t="s">
        <v>941</v>
      </c>
      <c r="E61" s="42"/>
      <c r="F61" s="42"/>
      <c r="G61" s="42" t="s">
        <v>942</v>
      </c>
      <c r="H61" s="42"/>
      <c r="I61" s="54"/>
      <c r="J61" s="55" t="s">
        <v>943</v>
      </c>
      <c r="K61" s="55"/>
      <c r="L61" s="51"/>
    </row>
    <row r="62" ht="40" customHeight="1" spans="1:12">
      <c r="A62" s="47"/>
      <c r="B62" s="47"/>
      <c r="C62" s="47"/>
      <c r="D62" s="58" t="s">
        <v>944</v>
      </c>
      <c r="E62" s="58"/>
      <c r="F62" s="58"/>
      <c r="G62" s="58" t="s">
        <v>945</v>
      </c>
      <c r="H62" s="58"/>
      <c r="I62" s="58"/>
      <c r="J62" s="36"/>
      <c r="K62" s="36"/>
      <c r="L62" s="36"/>
    </row>
    <row r="63" ht="40" customHeight="1" spans="1:12">
      <c r="A63" s="47"/>
      <c r="B63" s="47"/>
      <c r="C63" s="47"/>
      <c r="D63" s="59"/>
      <c r="E63" s="59"/>
      <c r="F63" s="59"/>
      <c r="G63" s="59"/>
      <c r="H63" s="59"/>
      <c r="I63" s="59"/>
      <c r="J63" s="36"/>
      <c r="K63" s="36"/>
      <c r="L63" s="36"/>
    </row>
    <row r="64" ht="40" customHeight="1" spans="1:12">
      <c r="A64" s="47"/>
      <c r="B64" s="47"/>
      <c r="C64" s="47"/>
      <c r="D64" s="60" t="s">
        <v>946</v>
      </c>
      <c r="E64" s="60"/>
      <c r="F64" s="60"/>
      <c r="G64" s="60"/>
      <c r="H64" s="60"/>
      <c r="I64" s="60"/>
      <c r="J64" s="36"/>
      <c r="K64" s="36"/>
      <c r="L64" s="36"/>
    </row>
    <row r="65" ht="40" customHeight="1" spans="1:12">
      <c r="A65" s="47"/>
      <c r="B65" s="47"/>
      <c r="C65" s="47"/>
      <c r="D65" s="61" t="s">
        <v>947</v>
      </c>
      <c r="E65" s="61"/>
      <c r="F65" s="61"/>
      <c r="G65" s="25" t="s">
        <v>948</v>
      </c>
      <c r="H65" s="25"/>
      <c r="I65" s="25"/>
      <c r="J65" s="36"/>
      <c r="K65" s="36"/>
      <c r="L65" s="36"/>
    </row>
    <row r="66" ht="40" customHeight="1" spans="1:12">
      <c r="A66" s="47"/>
      <c r="B66" s="47"/>
      <c r="C66" s="47"/>
      <c r="D66" s="61" t="s">
        <v>949</v>
      </c>
      <c r="E66" s="61"/>
      <c r="F66" s="61"/>
      <c r="G66" s="25" t="s">
        <v>950</v>
      </c>
      <c r="H66" s="25"/>
      <c r="I66" s="25"/>
      <c r="J66" s="36"/>
      <c r="K66" s="36"/>
      <c r="L66" s="36"/>
    </row>
    <row r="67" ht="40" customHeight="1" spans="1:12">
      <c r="A67" s="47"/>
      <c r="B67" s="47"/>
      <c r="C67" s="47"/>
      <c r="D67" s="61" t="s">
        <v>951</v>
      </c>
      <c r="E67" s="61"/>
      <c r="F67" s="61"/>
      <c r="G67" s="25" t="s">
        <v>952</v>
      </c>
      <c r="H67" s="25"/>
      <c r="I67" s="25"/>
      <c r="J67" s="36"/>
      <c r="K67" s="36"/>
      <c r="L67" s="36"/>
    </row>
    <row r="68" ht="40" customHeight="1" spans="1:12">
      <c r="A68" s="47"/>
      <c r="B68" s="47"/>
      <c r="C68" s="47"/>
      <c r="D68" s="61" t="s">
        <v>953</v>
      </c>
      <c r="E68" s="61"/>
      <c r="F68" s="61"/>
      <c r="G68" s="25" t="s">
        <v>954</v>
      </c>
      <c r="H68" s="25"/>
      <c r="I68" s="25"/>
      <c r="J68" s="36"/>
      <c r="K68" s="36"/>
      <c r="L68" s="36"/>
    </row>
    <row r="69" ht="40" customHeight="1" spans="1:12">
      <c r="A69" s="47"/>
      <c r="B69" s="47"/>
      <c r="C69" s="47"/>
      <c r="D69" s="61" t="s">
        <v>955</v>
      </c>
      <c r="E69" s="61"/>
      <c r="F69" s="61"/>
      <c r="G69" s="25" t="s">
        <v>956</v>
      </c>
      <c r="H69" s="25"/>
      <c r="I69" s="25"/>
      <c r="J69" s="36"/>
      <c r="K69" s="36"/>
      <c r="L69" s="36"/>
    </row>
    <row r="70" ht="40" customHeight="1" spans="1:12">
      <c r="A70" s="47"/>
      <c r="B70" s="47"/>
      <c r="C70" s="47"/>
      <c r="D70" s="61" t="s">
        <v>957</v>
      </c>
      <c r="E70" s="61"/>
      <c r="F70" s="61"/>
      <c r="G70" s="25" t="s">
        <v>958</v>
      </c>
      <c r="H70" s="25"/>
      <c r="I70" s="62"/>
      <c r="J70" s="63" t="s">
        <v>959</v>
      </c>
      <c r="K70" s="64"/>
      <c r="L70" s="36"/>
    </row>
    <row r="71" ht="40" customHeight="1" spans="1:12">
      <c r="A71" s="47"/>
      <c r="B71" s="47"/>
      <c r="C71" s="47"/>
      <c r="D71" s="61" t="s">
        <v>960</v>
      </c>
      <c r="E71" s="61"/>
      <c r="F71" s="61"/>
      <c r="G71" s="25" t="s">
        <v>961</v>
      </c>
      <c r="H71" s="25"/>
      <c r="I71" s="25"/>
      <c r="J71" s="36"/>
      <c r="K71" s="36"/>
      <c r="L71" s="36"/>
    </row>
    <row r="72" ht="40" customHeight="1" spans="1:12">
      <c r="A72" s="47"/>
      <c r="B72" s="47"/>
      <c r="C72" s="47"/>
      <c r="D72" s="61" t="s">
        <v>962</v>
      </c>
      <c r="E72" s="61"/>
      <c r="F72" s="61"/>
      <c r="G72" s="25" t="s">
        <v>963</v>
      </c>
      <c r="H72" s="25"/>
      <c r="I72" s="25"/>
      <c r="J72" s="36"/>
      <c r="K72" s="36"/>
      <c r="L72" s="36"/>
    </row>
    <row r="73" ht="40" customHeight="1" spans="1:12">
      <c r="A73" s="47"/>
      <c r="B73" s="47"/>
      <c r="C73" s="47"/>
      <c r="D73" s="61" t="s">
        <v>964</v>
      </c>
      <c r="E73" s="61"/>
      <c r="F73" s="61"/>
      <c r="G73" s="25" t="s">
        <v>965</v>
      </c>
      <c r="H73" s="25"/>
      <c r="I73" s="25"/>
      <c r="J73" s="36"/>
      <c r="K73" s="36"/>
      <c r="L73" s="36"/>
    </row>
    <row r="74" ht="40" customHeight="1" spans="1:12">
      <c r="A74" s="47"/>
      <c r="B74" s="47"/>
      <c r="C74" s="47"/>
      <c r="D74" s="61" t="s">
        <v>966</v>
      </c>
      <c r="E74" s="61"/>
      <c r="F74" s="61"/>
      <c r="G74" s="25" t="s">
        <v>967</v>
      </c>
      <c r="H74" s="25"/>
      <c r="I74" s="25"/>
      <c r="J74" s="36"/>
      <c r="K74" s="36"/>
      <c r="L74" s="36"/>
    </row>
    <row r="75" ht="40" customHeight="1" spans="1:12">
      <c r="A75" s="47"/>
      <c r="B75" s="47"/>
      <c r="C75" s="47"/>
      <c r="D75" s="61" t="s">
        <v>968</v>
      </c>
      <c r="E75" s="61"/>
      <c r="F75" s="61"/>
      <c r="G75" s="25" t="s">
        <v>969</v>
      </c>
      <c r="H75" s="25"/>
      <c r="I75" s="25"/>
      <c r="J75" s="36"/>
      <c r="K75" s="36"/>
      <c r="L75" s="36"/>
    </row>
    <row r="76" ht="40" customHeight="1" spans="1:12">
      <c r="A76" s="47"/>
      <c r="B76" s="47"/>
      <c r="C76" s="47"/>
      <c r="D76" s="25" t="s">
        <v>970</v>
      </c>
      <c r="E76" s="25"/>
      <c r="F76" s="25"/>
      <c r="G76" s="61" t="s">
        <v>971</v>
      </c>
      <c r="H76" s="61"/>
      <c r="I76" s="61"/>
      <c r="J76" s="36"/>
      <c r="K76" s="36"/>
      <c r="L76" s="36"/>
    </row>
    <row r="77" ht="40" customHeight="1" spans="1:12">
      <c r="A77" s="47"/>
      <c r="B77" s="47"/>
      <c r="C77" s="47"/>
      <c r="D77" s="61" t="s">
        <v>972</v>
      </c>
      <c r="E77" s="61"/>
      <c r="F77" s="61"/>
      <c r="G77" s="25" t="s">
        <v>973</v>
      </c>
      <c r="H77" s="25"/>
      <c r="I77" s="25"/>
      <c r="J77" s="36"/>
      <c r="K77" s="36"/>
      <c r="L77" s="36"/>
    </row>
    <row r="78" ht="40" customHeight="1" spans="1:12">
      <c r="A78" s="47"/>
      <c r="B78" s="47"/>
      <c r="C78" s="47"/>
      <c r="D78" s="61" t="s">
        <v>974</v>
      </c>
      <c r="E78" s="61"/>
      <c r="F78" s="61"/>
      <c r="G78" s="25" t="s">
        <v>975</v>
      </c>
      <c r="H78" s="25"/>
      <c r="I78" s="25"/>
      <c r="J78" s="36"/>
      <c r="K78" s="36"/>
      <c r="L78" s="36"/>
    </row>
    <row r="79" ht="40" customHeight="1" spans="1:12">
      <c r="A79" s="47"/>
      <c r="B79" s="47"/>
      <c r="C79" s="47"/>
      <c r="D79" s="61" t="s">
        <v>976</v>
      </c>
      <c r="E79" s="61"/>
      <c r="F79" s="61"/>
      <c r="G79" s="25" t="s">
        <v>977</v>
      </c>
      <c r="H79" s="25"/>
      <c r="I79" s="25"/>
      <c r="J79" s="36"/>
      <c r="K79" s="36"/>
      <c r="L79" s="36"/>
    </row>
    <row r="80" ht="40" customHeight="1" spans="1:12">
      <c r="A80" s="47"/>
      <c r="B80" s="47"/>
      <c r="C80" s="47"/>
      <c r="D80" s="61" t="s">
        <v>978</v>
      </c>
      <c r="E80" s="61"/>
      <c r="F80" s="61"/>
      <c r="G80" s="25" t="s">
        <v>979</v>
      </c>
      <c r="H80" s="25"/>
      <c r="I80" s="25"/>
      <c r="J80" s="36"/>
      <c r="K80" s="36"/>
      <c r="L80" s="36"/>
    </row>
    <row r="81" ht="40" customHeight="1" spans="1:12">
      <c r="A81" s="47"/>
      <c r="B81" s="47"/>
      <c r="C81" s="47"/>
      <c r="D81" s="65" t="s">
        <v>980</v>
      </c>
      <c r="E81" s="65"/>
      <c r="F81" s="65"/>
      <c r="G81" s="65"/>
      <c r="H81" s="65"/>
      <c r="I81" s="65"/>
      <c r="J81" s="36"/>
      <c r="K81" s="36"/>
      <c r="L81" s="36"/>
    </row>
    <row r="82" customHeight="1" spans="1:12">
      <c r="A82" s="36"/>
      <c r="B82" s="36"/>
      <c r="C82" s="36"/>
      <c r="D82" s="36"/>
      <c r="E82" s="36"/>
      <c r="F82" s="36"/>
      <c r="G82" s="36"/>
      <c r="H82" s="36"/>
      <c r="I82" s="36"/>
      <c r="J82" s="36"/>
      <c r="K82" s="36"/>
      <c r="L82" s="36"/>
    </row>
  </sheetData>
  <sheetProtection formatCells="0" formatColumns="0" formatRows="0" insertRows="0" insertColumns="0" insertHyperlinks="0" deleteColumns="0" deleteRows="0" sort="0" autoFilter="0" pivotTables="0"/>
  <mergeCells count="176">
    <mergeCell ref="A1:C1"/>
    <mergeCell ref="D1:I1"/>
    <mergeCell ref="J1:L1"/>
    <mergeCell ref="M1:O1"/>
    <mergeCell ref="A2:C2"/>
    <mergeCell ref="D2:I2"/>
    <mergeCell ref="M2:O2"/>
    <mergeCell ref="D3:F3"/>
    <mergeCell ref="G3:I3"/>
    <mergeCell ref="N3:O3"/>
    <mergeCell ref="D4:F4"/>
    <mergeCell ref="G4:I4"/>
    <mergeCell ref="N4:O4"/>
    <mergeCell ref="D5:F5"/>
    <mergeCell ref="G5:I5"/>
    <mergeCell ref="N5:O5"/>
    <mergeCell ref="D6:F6"/>
    <mergeCell ref="G6:I6"/>
    <mergeCell ref="N6:O6"/>
    <mergeCell ref="D7:F7"/>
    <mergeCell ref="G7:I7"/>
    <mergeCell ref="N7:O7"/>
    <mergeCell ref="D8:F8"/>
    <mergeCell ref="G8:I8"/>
    <mergeCell ref="N8:O8"/>
    <mergeCell ref="D9:F9"/>
    <mergeCell ref="G9:I9"/>
    <mergeCell ref="N9:O9"/>
    <mergeCell ref="D10:F10"/>
    <mergeCell ref="G10:I10"/>
    <mergeCell ref="D11:F11"/>
    <mergeCell ref="G11:I11"/>
    <mergeCell ref="D12:I12"/>
    <mergeCell ref="J12:L12"/>
    <mergeCell ref="D13:F13"/>
    <mergeCell ref="G13:I13"/>
    <mergeCell ref="D14:F14"/>
    <mergeCell ref="G14:I14"/>
    <mergeCell ref="D15:F15"/>
    <mergeCell ref="G15:I15"/>
    <mergeCell ref="D16:F16"/>
    <mergeCell ref="G16:I16"/>
    <mergeCell ref="D17:F17"/>
    <mergeCell ref="G17:I17"/>
    <mergeCell ref="D18:F18"/>
    <mergeCell ref="G18:I18"/>
    <mergeCell ref="D19:F19"/>
    <mergeCell ref="G19:I19"/>
    <mergeCell ref="D20:F20"/>
    <mergeCell ref="G20:I20"/>
    <mergeCell ref="D21:F21"/>
    <mergeCell ref="G21:I21"/>
    <mergeCell ref="D22:I22"/>
    <mergeCell ref="D23:F23"/>
    <mergeCell ref="G23:I23"/>
    <mergeCell ref="D24:F24"/>
    <mergeCell ref="G24:I24"/>
    <mergeCell ref="D25:F25"/>
    <mergeCell ref="G25:I25"/>
    <mergeCell ref="D26:F26"/>
    <mergeCell ref="G26:I26"/>
    <mergeCell ref="D27:F27"/>
    <mergeCell ref="G27:I27"/>
    <mergeCell ref="D28:F28"/>
    <mergeCell ref="G28:I28"/>
    <mergeCell ref="D29:F29"/>
    <mergeCell ref="G29:I29"/>
    <mergeCell ref="D32:I32"/>
    <mergeCell ref="D33:F33"/>
    <mergeCell ref="G33:I33"/>
    <mergeCell ref="D34:F34"/>
    <mergeCell ref="G34:I34"/>
    <mergeCell ref="D35:F35"/>
    <mergeCell ref="G35:I35"/>
    <mergeCell ref="D36:F36"/>
    <mergeCell ref="G36:I36"/>
    <mergeCell ref="D37:F37"/>
    <mergeCell ref="G37:I37"/>
    <mergeCell ref="D38:F38"/>
    <mergeCell ref="G38:I38"/>
    <mergeCell ref="D39:F39"/>
    <mergeCell ref="G39:I39"/>
    <mergeCell ref="D40:F40"/>
    <mergeCell ref="G40:I40"/>
    <mergeCell ref="D41:F41"/>
    <mergeCell ref="G41:I41"/>
    <mergeCell ref="D42:F42"/>
    <mergeCell ref="G42:I42"/>
    <mergeCell ref="D43:F43"/>
    <mergeCell ref="G43:I43"/>
    <mergeCell ref="J43:L43"/>
    <mergeCell ref="D44:F44"/>
    <mergeCell ref="G44:I44"/>
    <mergeCell ref="D45:F45"/>
    <mergeCell ref="G45:I45"/>
    <mergeCell ref="D46:F46"/>
    <mergeCell ref="G46:I46"/>
    <mergeCell ref="D47:F47"/>
    <mergeCell ref="G47:I47"/>
    <mergeCell ref="D48:F48"/>
    <mergeCell ref="G48:I48"/>
    <mergeCell ref="D49:F49"/>
    <mergeCell ref="G49:I49"/>
    <mergeCell ref="D50:F50"/>
    <mergeCell ref="G50:I50"/>
    <mergeCell ref="D51:F51"/>
    <mergeCell ref="G51:I51"/>
    <mergeCell ref="D52:F52"/>
    <mergeCell ref="G52:I52"/>
    <mergeCell ref="J52:L52"/>
    <mergeCell ref="D53:F53"/>
    <mergeCell ref="G53:I53"/>
    <mergeCell ref="D54:F54"/>
    <mergeCell ref="G54:I54"/>
    <mergeCell ref="D55:F55"/>
    <mergeCell ref="G55:I55"/>
    <mergeCell ref="J55:L55"/>
    <mergeCell ref="D56:F56"/>
    <mergeCell ref="G56:I56"/>
    <mergeCell ref="D57:F57"/>
    <mergeCell ref="G57:I57"/>
    <mergeCell ref="D58:F58"/>
    <mergeCell ref="G58:I58"/>
    <mergeCell ref="D59:F59"/>
    <mergeCell ref="G59:I59"/>
    <mergeCell ref="D60:F60"/>
    <mergeCell ref="G60:I60"/>
    <mergeCell ref="J60:L60"/>
    <mergeCell ref="D61:F61"/>
    <mergeCell ref="G61:I61"/>
    <mergeCell ref="J61:L61"/>
    <mergeCell ref="D62:F62"/>
    <mergeCell ref="G62:I62"/>
    <mergeCell ref="D63:F63"/>
    <mergeCell ref="G63:I63"/>
    <mergeCell ref="D64:I64"/>
    <mergeCell ref="D65:F65"/>
    <mergeCell ref="G65:I65"/>
    <mergeCell ref="D66:F66"/>
    <mergeCell ref="G66:I66"/>
    <mergeCell ref="D67:F67"/>
    <mergeCell ref="G67:I67"/>
    <mergeCell ref="D68:F68"/>
    <mergeCell ref="G68:I68"/>
    <mergeCell ref="D69:F69"/>
    <mergeCell ref="G69:I69"/>
    <mergeCell ref="D70:F70"/>
    <mergeCell ref="G70:I70"/>
    <mergeCell ref="J70:K70"/>
    <mergeCell ref="D71:F71"/>
    <mergeCell ref="G71:I71"/>
    <mergeCell ref="D72:F72"/>
    <mergeCell ref="G72:I72"/>
    <mergeCell ref="D73:F73"/>
    <mergeCell ref="G73:I73"/>
    <mergeCell ref="D74:F74"/>
    <mergeCell ref="G74:I74"/>
    <mergeCell ref="D75:F75"/>
    <mergeCell ref="G75:I75"/>
    <mergeCell ref="D76:F76"/>
    <mergeCell ref="G76:I76"/>
    <mergeCell ref="D77:F77"/>
    <mergeCell ref="G77:I77"/>
    <mergeCell ref="D78:F78"/>
    <mergeCell ref="G78:I78"/>
    <mergeCell ref="D79:F79"/>
    <mergeCell ref="G79:I79"/>
    <mergeCell ref="D80:F80"/>
    <mergeCell ref="G80:I80"/>
    <mergeCell ref="D81:F81"/>
    <mergeCell ref="G81:I81"/>
    <mergeCell ref="A3:C9"/>
    <mergeCell ref="A10:C11"/>
    <mergeCell ref="A30:C81"/>
    <mergeCell ref="D30:I31"/>
    <mergeCell ref="M19:O25"/>
  </mergeCells>
  <hyperlinks>
    <hyperlink ref="J5" location="围攻与策略模式属性!D3" display="颅骨受创"/>
    <hyperlink ref="J8" location="围攻与策略模式属性!G3" display="遇强则强"/>
    <hyperlink ref="K3" location="围攻与策略模式属性!D4" display="精确打击"/>
    <hyperlink ref="K4" location="围攻与策略模式属性!G4" display="以攻为守"/>
    <hyperlink ref="K6" location="围攻与策略模式属性!D5" display="怒气发泄"/>
    <hyperlink ref="K7" location="围攻与策略模式属性!G5" display="屠夫赠礼"/>
    <hyperlink ref="K8" location="围攻与策略模式属性!D6" display="屠戮节奏"/>
    <hyperlink ref="L7" location="围攻与策略模式属性!D7" display="帝皇庇佑"/>
    <hyperlink ref="L8" location="围攻与策略模式属性!G6" display="更多装备"/>
    <hyperlink ref="J13" location="围攻与策略模式属性!G42" display="枪袭出局"/>
    <hyperlink ref="K13" location="围攻与策略模式属性!G54" display="爆炸陷阱"/>
    <hyperlink ref="J14" location="围攻与策略模式属性!G13" display="皮糙肉厚"/>
    <hyperlink ref="J15" location="围攻与策略模式属性!D44" display="同进同退"/>
    <hyperlink ref="J16" location="围攻与策略模式属性!D45" display="分开行动"/>
    <hyperlink ref="J17" location="围攻与策略模式属性!G53" display="装甲故障"/>
    <hyperlink ref="J18" location="围攻与策略模式属性!D53" display="亚空间阴影"/>
    <hyperlink ref="J19" location="围攻与策略模式属性!G61" display="死后增生"/>
    <hyperlink ref="K15" location="围攻与策略模式属性!G14" display="亚空间风暴"/>
    <hyperlink ref="K16" location="围攻与策略模式属性!D14" display="远视"/>
    <hyperlink ref="K17" location="围攻与策略模式属性!D15" display="近视"/>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hyperlinks>
        <hyperlink ref="AD31">
          <hypersublink pos="9" length="43" display="https://www.bilibili.com/video/BV1RB6CB2EDE" address="https://www.bilibili.com/video/BV1RB6CB2EDE" subaddress="" screenTip="" linkrunstype="LRTURL"/>
        </hyperlink>
        <hyperlink ref="R50">
          <hypersublink pos="28" length="8" display="天赋技能效果页面" address="" subaddress="天赋技能效果!F42" screenTip="" linkrunstype="LRTCurBook"/>
        </hyperlink>
        <hyperlink ref="R31">
          <hypersublink pos="36" length="4" display="技能伤害" address="" subaddress="天赋技能效果!I2" screenTip="" linkrunstype="LRTCurBook"/>
        </hyperlink>
        <hyperlink ref="J36">
          <hypersublink pos="23" length="4" display="蓄力招式" address="" subaddress="'主页-近战武器'!I41" screenTip="" linkrunstype="LRTCurBook"/>
        </hyperlink>
        <hyperlink ref="F32">
          <hypersublink pos="12" length="2" display="重击" address="" subaddress="'主页-近战武器'!I41" screenTip="" linkrunstype="LRTCurBook"/>
        </hyperlink>
        <hyperlink ref="F33">
          <hypersublink pos="8" length="4" display="肾上腺素" address="" subaddress="'主页-近战武器'!C42" screenTip="" linkrunstype="LRTCurBook"/>
        </hyperlink>
        <hyperlink ref="R48">
          <hypersublink pos="65" length="8" display="敌人类别近战增伤" address="" subaddress="天赋技能效果!A58" screenTip="" linkrunstype="LRTCurBook"/>
        </hyperlink>
        <hyperlink ref="W50">
          <hypersublink pos="120" length="2" display="重击" address="" subaddress="'主页-近战武器'!I41" screenTip="" linkrunstype="LRTCurBook"/>
        </hyperlink>
      </hyperlinks>
      <cellprotection/>
      <appEtDbRelations/>
    </woSheetProps>
    <woSheetProps sheetStid="4" interlineOnOff="0" interlineColor="0" isDbSheet="0" isDashBoardSheet="0" isDbDashBoardSheet="0" isFlexPaperSheet="0">
      <hyperlinks>
        <hyperlink ref="D105">
          <hypersublink pos="22" length="4" display="燃烧状态" address="" subaddress="天赋技能效果!A56" screenTip="" linkrunstype="LRTCurBook"/>
        </hyperlink>
        <hyperlink ref="D99">
          <hypersublink pos="22" length="4" display="燃烧状态" address="" subaddress="天赋技能效果!A56" screenTip="" linkrunstype="LRTCurBook"/>
        </hyperlink>
      </hyperlinks>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hyperlinks>
        <hyperlink ref="L6">
          <hypersublink pos="37" length="4" display="全面易伤" address="" subaddress="'主页-近战武器'!I45" screenTip="" linkrunstype="LRTCurBook"/>
        </hyperlink>
        <hyperlink ref="F5">
          <hypersublink pos="51" length="4" display="燃烧伤害" address="" subaddress="天赋技能效果!A56" screenTip="" linkrunstype="LRTCurBook"/>
        </hyperlink>
      </hyperlinks>
      <cellprotection/>
      <appEtDbRelations/>
    </woSheetProps>
    <woSheetProps sheetStid="11" interlineOnOff="0" interlineColor="0" isDbSheet="0" isDashBoardSheet="0" isDbDashBoardSheet="0" isFlexPaperSheet="0">
      <hyperlinks>
        <hyperlink ref="F10">
          <hypersublink pos="18" length="4" display="猛冲攻击" address="" subaddress="'主页-近战武器'!I44" screenTip="" linkrunstype="LRTCurBook"/>
        </hyperlink>
        <hyperlink ref="F9">
          <hypersublink pos="1" length="4" display="冲刺攻击" address="" subaddress="'主页-近战武器'!I44" screenTip="" linkrunstype="LRTCurBook"/>
        </hyperlink>
        <hyperlink ref="F43">
          <hypersublink pos="23" length="4" display="强力撤步" address="" subaddress="'主页-近战武器'!Z24" screenTip="" linkrunstype="LRTCurBook"/>
        </hyperlink>
        <hyperlink ref="H37">
          <hypersublink pos="7" length="4" display="狼蛛炮台" address="" subaddress="围攻与策略模式属性!G13" screenTip="" linkrunstype="LRTCurBook"/>
        </hyperlink>
        <hyperlink ref="F52">
          <hypersublink pos="40" length="4" display="有序破坏" address="" subaddress="天赋技能效果!B32" screenTip="" linkrunstype="LRTCurBook"/>
        </hyperlink>
        <hyperlink ref="F23">
          <hypersublink pos="0" length="4" display="怒气腾飞" address="" subaddress="天赋技能效果!B11" screenTip="" linkrunstype="LRTCurBook"/>
          <hypersublink pos="47" length="4" display="冲刺攻击" address="" subaddress="'主页-近战武器'!I44" screenTip="" linkrunstype="LRTCurBook"/>
        </hyperlink>
        <hyperlink ref="H39">
          <hypersublink pos="7" length="4" display="撤步还击" address="" subaddress="'主页-近战武器'!Z22" screenTip="" linkrunstype="LRTCurBook"/>
          <hypersublink pos="66" length="4" display="冲刺攻击" address="" subaddress="'主页-近战武器'!I44" screenTip="" linkrunstype="LRTCurBook"/>
        </hyperlink>
        <hyperlink ref="K34">
          <hypersublink pos="73" length="4" display="枪袭伤害" address="" subaddress="副武器!I1" screenTip="" linkrunstype="LRTCurBook"/>
        </hyperlink>
        <hyperlink ref="F11">
          <hypersublink pos="1" length="4" display="冲刺攻击" address="" subaddress="'主页-近战武器'!I44" screenTip="" linkrunstype="LRTCurBook"/>
          <hypersublink pos="40" length="4" display="撤步还击" address="" subaddress="'主页-近战武器'!Z22" screenTip="" linkrunstype="LRTCurBook"/>
        </hyperlink>
        <hyperlink ref="F33">
          <hypersublink pos="22" length="4" display="燃烧状态" address="" subaddress="天赋技能效果!A56" screenTip="" linkrunstype="LRTCurBook"/>
        </hyperlink>
      </hyperlinks>
      <cellprotection/>
      <appEtDbRelations/>
    </woSheetProps>
    <woSheetProps sheetStid="7" interlineOnOff="0" interlineColor="0" isDbSheet="0" isDashBoardSheet="0" isDbDashBoardSheet="0" isFlexPaperSheet="0">
      <hyperlinks>
        <hyperlink ref="A21">
          <hypersublink pos="0" length="6" display="阿尔法利卡特" address="" subaddress="围攻与策略模式属性!D43" screenTip="" linkrunstype="LRTCurBook"/>
        </hyperlink>
      </hyperlinks>
      <cellprotection/>
      <appEtDbRelations/>
    </woSheetProps>
    <woSheetProps sheetStid="10" interlineOnOff="0" interlineColor="0" isDbSheet="0" isDashBoardSheet="0" isDbDashBoardSheet="0" isFlexPaperSheet="0">
      <hyperlinks>
        <hyperlink ref="D43">
          <hypersublink pos="13" length="6" display="阿尔法利卡特" address="" subaddress="敌人属性与特性!A21" screenTip="" linkrunstype="LRTCurBook"/>
        </hyperlink>
        <hyperlink ref="A10">
          <hypersublink pos="33" length="3" display="生命值" address="" subaddress="敌人属性与特性!V2" screenTip="" linkrunstype="LRTCurBook"/>
        </hyperlink>
        <hyperlink ref="J61">
          <hypersublink pos="31" length="2" display="枪虫" address="" subaddress="敌人属性与特性!A5" screenTip="" linkrunstype="LRTCurBook"/>
        </hyperlink>
        <hyperlink ref="K14">
          <hypersublink pos="0" length="4" display="可疑行为" address="" subaddress="围攻与策略模式属性!D13" screenTip="" linkrunstype="LRTCurBook"/>
        </hyperlink>
        <hyperlink ref="J3">
          <hypersublink pos="0" length="4" display="远距射击" address="" subaddress="围攻与策略模式属性!G66" screenTip="" linkrunstype="LRTCurBook"/>
        </hyperlink>
        <hyperlink ref="J4">
          <hypersublink pos="0" length="4" display="财大气粗" address="" subaddress="围攻与策略模式属性!D68" screenTip="" linkrunstype="LRTCurBook"/>
        </hyperlink>
        <hyperlink ref="J6">
          <hypersublink pos="0" length="4" display="头痛欲裂" address="" subaddress="围攻与策略模式属性!G72" screenTip="" linkrunstype="LRTCurBook"/>
        </hyperlink>
        <hyperlink ref="J7">
          <hypersublink pos="0" length="4" display="发现敌人" address="" subaddress="围攻与策略模式属性!G70" screenTip="" linkrunstype="LRTCurBook"/>
        </hyperlink>
        <hyperlink ref="K5">
          <hypersublink pos="0" length="4" display="泰然自若" address="" subaddress="围攻与策略模式属性!D71" screenTip="" linkrunstype="LRTCurBook"/>
        </hyperlink>
        <hyperlink ref="L3">
          <hypersublink pos="0" length="4" display="技术革新" address="" subaddress="围攻与策略模式属性!G67" screenTip="" linkrunstype="LRTCurBook"/>
        </hyperlink>
        <hyperlink ref="L4">
          <hypersublink pos="0" length="4" display="有福同享" address="" subaddress="围攻与策略模式属性!D72" screenTip="" linkrunstype="LRTCurBook"/>
        </hyperlink>
        <hyperlink ref="L5">
          <hypersublink pos="0" length="4" display="享受爆炸" address="" subaddress="围攻与策略模式属性!G80" screenTip="" linkrunstype="LRTCurBook"/>
        </hyperlink>
        <hyperlink ref="L6">
          <hypersublink pos="0" length="5" display="拉瑞曼细胞" address="" subaddress="围攻与策略模式属性!D67" screenTip="" linkrunstype="LRTCurBook"/>
        </hyperlink>
      </hyperlinks>
      <cellprotection/>
      <appEtDbRelations/>
    </woSheetProps>
  </woSheetsProps>
  <woBookProps>
    <bookSettings fileId="439051504328" isFilterShared="1" woEtMtcEnabled="0" coreConquerUserId="" isAutoUpdatePaused="0" filterType="user" isMergeTasksAutoUpdate="0" isInserPicAsAttachment="0" supportDbFmlaDisp="0"/>
  </woBookProps>
</woProps>
</file>

<file path=customXml/item2.xml><?xml version="1.0" encoding="utf-8"?>
<pixelators xmlns="https://web.wps.cn/et/2018/main" xmlns:s="http://schemas.openxmlformats.org/spreadsheetml/2006/main">
  <pixelatorList sheetStid="2"/>
  <pixelatorList sheetStid="4"/>
  <pixelatorList sheetStid="5"/>
  <pixelatorList sheetStid="6"/>
  <pixelatorList sheetStid="11"/>
  <pixelatorList sheetStid="7"/>
  <pixelatorList sheetStid="10"/>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7</vt:i4>
      </vt:variant>
    </vt:vector>
  </HeadingPairs>
  <TitlesOfParts>
    <vt:vector size="7" baseType="lpstr">
      <vt:lpstr>主页-近战武器</vt:lpstr>
      <vt:lpstr>主武器</vt:lpstr>
      <vt:lpstr>副武器</vt:lpstr>
      <vt:lpstr>道具</vt:lpstr>
      <vt:lpstr>天赋技能效果</vt:lpstr>
      <vt:lpstr>敌人属性与特性</vt:lpstr>
      <vt:lpstr>围攻与策略模式属性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WPS_1651170296</cp:lastModifiedBy>
  <dcterms:created xsi:type="dcterms:W3CDTF">2006-10-18T00:00:00Z</dcterms:created>
  <dcterms:modified xsi:type="dcterms:W3CDTF">2025-09-01T14:15:00Z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2052-12.9.0.27482</vt:lpwstr>
  </property>
  <property fmtid="{D5CDD505-2E9C-101B-9397-08002B2CF9AE}" pid="3" name="ICV">
    <vt:lpwstr>CF8C4C1F2B0F45A6B376AABF11FCF35A_13</vt:lpwstr>
  </property>
  <property fmtid="{D5CDD505-2E9C-101B-9397-08002B2CF9AE}" pid="4" name="CalculationRule">
    <vt:i4>0</vt:i4>
  </property>
</Properties>
</file>