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WINDOWS 10\Downloads\"/>
    </mc:Choice>
  </mc:AlternateContent>
  <xr:revisionPtr revIDLastSave="0" documentId="13_ncr:1_{6BA8C05F-2C3A-4139-90F3-D6DE6715EF88}" xr6:coauthVersionLast="40" xr6:coauthVersionMax="40" xr10:uidLastSave="{00000000-0000-0000-0000-000000000000}"/>
  <bookViews>
    <workbookView xWindow="0" yWindow="0" windowWidth="28800" windowHeight="12225" xr2:uid="{12BD8F4E-2E52-44A5-AA4F-416327E1DD7E}"/>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3" i="1" l="1"/>
  <c r="W14" i="1" s="1"/>
  <c r="X14" i="1" l="1"/>
  <c r="Y14" i="1" s="1"/>
  <c r="W15" i="1"/>
  <c r="X15" i="1" l="1"/>
  <c r="Y15" i="1" s="1"/>
  <c r="Z15" i="1" s="1"/>
  <c r="W16" i="1"/>
  <c r="Z14" i="1"/>
  <c r="W17" i="1" l="1"/>
  <c r="X16" i="1"/>
  <c r="Y16" i="1" s="1"/>
  <c r="Z16" i="1" s="1"/>
  <c r="W18" i="1" l="1"/>
  <c r="X17" i="1"/>
  <c r="Y17" i="1" s="1"/>
  <c r="Z17" i="1" s="1"/>
  <c r="W19" i="1" l="1"/>
  <c r="X18" i="1"/>
  <c r="Y18" i="1" s="1"/>
  <c r="Z18" i="1" s="1"/>
  <c r="W20" i="1" l="1"/>
  <c r="X19" i="1"/>
  <c r="Y19" i="1" s="1"/>
  <c r="Z19" i="1" s="1"/>
  <c r="W21" i="1" l="1"/>
  <c r="X20" i="1"/>
  <c r="Y20" i="1" s="1"/>
  <c r="Z20" i="1" s="1"/>
  <c r="W22" i="1" l="1"/>
  <c r="X21" i="1"/>
  <c r="Y21" i="1" s="1"/>
  <c r="Z21" i="1" s="1"/>
  <c r="W23" i="1" l="1"/>
  <c r="X22" i="1"/>
  <c r="Y22" i="1" s="1"/>
  <c r="Z22" i="1" s="1"/>
  <c r="W24" i="1" l="1"/>
  <c r="X23" i="1"/>
  <c r="Y23" i="1" s="1"/>
  <c r="Z23" i="1" s="1"/>
  <c r="W25" i="1" l="1"/>
  <c r="X25" i="1" s="1"/>
  <c r="Y25" i="1" s="1"/>
  <c r="X24" i="1"/>
  <c r="Y24" i="1" s="1"/>
  <c r="Z24" i="1" s="1"/>
  <c r="Z25" i="1" l="1"/>
  <c r="Z26" i="1" s="1"/>
  <c r="Y26" i="1"/>
  <c r="AG13" i="1" s="1"/>
  <c r="AG14" i="1" l="1"/>
  <c r="AG15" i="1"/>
  <c r="C45" i="1" l="1"/>
  <c r="D45" i="1" s="1"/>
  <c r="E45" i="1" s="1"/>
  <c r="F45" i="1" s="1"/>
  <c r="C51" i="1"/>
  <c r="C46" i="1"/>
  <c r="D46" i="1" s="1"/>
  <c r="E46" i="1" s="1"/>
  <c r="F46" i="1" s="1"/>
  <c r="C44" i="1"/>
  <c r="D44" i="1" s="1"/>
  <c r="E44" i="1" s="1"/>
  <c r="F44" i="1" s="1"/>
  <c r="C43" i="1"/>
  <c r="D43" i="1" s="1"/>
  <c r="E43" i="1" s="1"/>
  <c r="F43" i="1" s="1"/>
  <c r="C42" i="1"/>
  <c r="D42" i="1" s="1"/>
  <c r="E42" i="1" s="1"/>
  <c r="F42" i="1" s="1"/>
  <c r="C41" i="1"/>
  <c r="D41" i="1" s="1"/>
  <c r="E41" i="1" s="1"/>
  <c r="F41" i="1" s="1"/>
  <c r="C40" i="1"/>
  <c r="D40" i="1" s="1"/>
  <c r="E40" i="1" s="1"/>
  <c r="F40" i="1" s="1"/>
  <c r="C29" i="1"/>
  <c r="C24" i="1"/>
  <c r="D24" i="1" s="1"/>
  <c r="E24" i="1" s="1"/>
  <c r="F24" i="1" s="1"/>
  <c r="C23" i="1"/>
  <c r="D23" i="1" s="1"/>
  <c r="E23" i="1" s="1"/>
  <c r="F23" i="1" s="1"/>
  <c r="C22" i="1"/>
  <c r="D22" i="1" s="1"/>
  <c r="E22" i="1" s="1"/>
  <c r="F22" i="1" s="1"/>
  <c r="C21" i="1"/>
  <c r="D21" i="1" s="1"/>
  <c r="E21" i="1" s="1"/>
  <c r="F21" i="1" s="1"/>
  <c r="C20" i="1"/>
  <c r="D20" i="1" s="1"/>
  <c r="E20" i="1" s="1"/>
  <c r="F20" i="1" s="1"/>
  <c r="C19" i="1"/>
  <c r="D19" i="1" s="1"/>
  <c r="E19" i="1" s="1"/>
  <c r="F19" i="1" s="1"/>
  <c r="C18" i="1"/>
  <c r="D18" i="1" s="1"/>
  <c r="E18" i="1" s="1"/>
  <c r="F18" i="1" s="1"/>
  <c r="C17" i="1"/>
  <c r="D17" i="1" s="1"/>
  <c r="E17" i="1" s="1"/>
  <c r="F17" i="1" s="1"/>
  <c r="C16" i="1"/>
  <c r="D16" i="1" s="1"/>
  <c r="E16" i="1" s="1"/>
  <c r="F16" i="1" s="1"/>
  <c r="F47" i="1" l="1"/>
  <c r="C50" i="1" s="1"/>
  <c r="E47" i="1"/>
  <c r="C49" i="1" s="1"/>
  <c r="F25" i="1"/>
  <c r="C28" i="1" s="1"/>
  <c r="E25" i="1"/>
  <c r="C27" i="1" s="1"/>
</calcChain>
</file>

<file path=xl/sharedStrings.xml><?xml version="1.0" encoding="utf-8"?>
<sst xmlns="http://schemas.openxmlformats.org/spreadsheetml/2006/main" count="86" uniqueCount="57">
  <si>
    <t>Tahun 2014</t>
  </si>
  <si>
    <t>Permintaan</t>
  </si>
  <si>
    <t>Januari</t>
  </si>
  <si>
    <t>Februari</t>
  </si>
  <si>
    <t>Maret</t>
  </si>
  <si>
    <t>April</t>
  </si>
  <si>
    <t>Mei</t>
  </si>
  <si>
    <t>Juni</t>
  </si>
  <si>
    <t>Juli</t>
  </si>
  <si>
    <t>Agustus</t>
  </si>
  <si>
    <t>September</t>
  </si>
  <si>
    <t>Oktober</t>
  </si>
  <si>
    <t>November</t>
  </si>
  <si>
    <t>Desember</t>
  </si>
  <si>
    <t>Nama : Fadhli Jahfal Aufa Maulana</t>
  </si>
  <si>
    <t>NRP : 2C2230008</t>
  </si>
  <si>
    <t>Latihan Soal Simple Moving Average &amp; Exponential Smoothing</t>
  </si>
  <si>
    <t>1. Sebuah perusahaan memiliki data permintaan selama 2014, seperti pada table. Hitung berapa kira-kira permintaan pada bulan januari 2015 dan berapa perkiraan kesalahan akurasinya apabila menggunakan metode rata-rata bergerak 3 bulan dan 5 bulan?</t>
  </si>
  <si>
    <t>a. Rata-Rata Bergerak 3 Bulan</t>
  </si>
  <si>
    <t>Forecast Tahun 2015</t>
  </si>
  <si>
    <t>Error</t>
  </si>
  <si>
    <t>|Error|</t>
  </si>
  <si>
    <t>Error 2</t>
  </si>
  <si>
    <t>Total</t>
  </si>
  <si>
    <t>Menghitung MAE</t>
  </si>
  <si>
    <t>Menghitung MSE</t>
  </si>
  <si>
    <t>Menghitung SJAN 2015</t>
  </si>
  <si>
    <t>Interpretasi Rata-rata 3 Bulan</t>
  </si>
  <si>
    <t>a. Rata-Rata Bergerak 5 Bulan</t>
  </si>
  <si>
    <t>Dapat dilihat bahwa metode peramalan rata-rata bergerak 3 bulan ini menghasilkan perkiraan yang memiliki rata-rata kesalahan absolut sekitar 2,67. Tapi, nilai MSE yang lebih tinggi mengindikasikan adanya variasi kesalahan yang cukup signifikan dalam perkiraan setiap bulannya, dimana beberapa perkiraan mungkin memiliki selisih lebih besar dari yang lain. Total kesalahan kuadrat selama tahun 2015 mencapai 23,67</t>
  </si>
  <si>
    <t>Dapat dilihat bahwa metode peramalan rata-rata bergerak 5 bulan ini memberikan hasil yang sedikit lebih akurat dibanding metode peramalan rata-rata 3 bulan untuk data ini. Rata-rata kesalahan absolutnya lebih kecil, dan varians kesalahannya juga lebih rendah. Total kesalahan kuadrat selama tahun 2015 juga lebih kecil dengan menggunakan periode 5 bulan.</t>
  </si>
  <si>
    <t>Kesimpulan</t>
  </si>
  <si>
    <r>
      <t xml:space="preserve">Berdasarkan analisis terhadap hasil peramalan menggunakan metode Rata-Rata Bergerak 3 Bulan dan 5 Bulan untuk data tahun 2015, dapat disimpulkan bahwa metode </t>
    </r>
    <r>
      <rPr>
        <b/>
        <sz val="11"/>
        <color theme="1"/>
        <rFont val="Times New Roman"/>
        <family val="1"/>
      </rPr>
      <t>Rata-Rata Bergerak 5 Bulan menunjukkan kinerja peramalan yang sedikit lebih baik</t>
    </r>
    <r>
      <rPr>
        <sz val="11"/>
        <color theme="1"/>
        <rFont val="Times New Roman"/>
        <family val="1"/>
      </rPr>
      <t>. Hal ini ditunjukkan oleh nilai rata-rata kesalahan absolut (MAE) yang lebih rendah, rata-rata kuadrat kesalahan (MSE) yang lebih kecil, serta total kuadrat kesalahan selama tahun 2015 (SJAN) yang juga lebih rendah dibandingkan dengan metode 3 bulan. Meskipun peningkatannya tidak signifikan, hasil ini mengindikasikan bahwa penggunaan periode rata-rata yang lebih panjang (5 bulan) cenderung menghasilkan perkiraan yang lebih stabil dan lebih mendekati nilai permintaan sebenarnya untuk data ini.</t>
    </r>
  </si>
  <si>
    <t>2. Data cod eatch, The bay city seafood company recorded the monthly cod eatch the previous two years, as given below</t>
  </si>
  <si>
    <t>Month</t>
  </si>
  <si>
    <t>Year 1</t>
  </si>
  <si>
    <t>Year 2</t>
  </si>
  <si>
    <t>Lt</t>
  </si>
  <si>
    <t>Error^2</t>
  </si>
  <si>
    <t>Jan</t>
  </si>
  <si>
    <t>Feb</t>
  </si>
  <si>
    <t>Mar</t>
  </si>
  <si>
    <t>Apr</t>
  </si>
  <si>
    <t>Jun</t>
  </si>
  <si>
    <t>Jul</t>
  </si>
  <si>
    <t>Agu</t>
  </si>
  <si>
    <t>Sep</t>
  </si>
  <si>
    <t>Okt</t>
  </si>
  <si>
    <t>Nov</t>
  </si>
  <si>
    <t>Des</t>
  </si>
  <si>
    <t>Keterangan</t>
  </si>
  <si>
    <t>a</t>
  </si>
  <si>
    <t>a-1</t>
  </si>
  <si>
    <t>Menghitung SSE</t>
  </si>
  <si>
    <t>Interpretasi &amp; Kesimpulan</t>
  </si>
  <si>
    <t>Hasil</t>
  </si>
  <si>
    <t>Data ini menunjukkan bahwa selama 2 tahun terdapat berbagai perubahan setiap bulannya, mengindikasikan berbagai faktor seperti musim atau kondisi lingkungan. Model peramalan (Exponential Smoothing) yang digunakan, memperoleh hasil MAE (2,73) ; MSE (1004,53) ; dan SSE (12054,4). Ini menunjukkan tingkat akurasi tertentu namun dengan potensi kesalahan yang berbeda-beda. Nilai Konstanta (0,05) menandakan penekanan yang lebih besar pada data sebelumnya dalam melakukan peramalan. Kesimpulannya, data ini menunjukkan hasil yang fluktuatif dan prediksi jumlahnya juga tidak selalu tepat. Perusahaan itu harus mencari tahu kenapa hasil tangkapannya berubah-ubah selain faktor (musim dan kondisi lingkungan). Serta mereka juga harus memperbaiki bagaimana mereka mengelola bisnisnya.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</si>
</sst>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20"/>
      <color theme="1"/>
      <name val="Times New Roman"/>
      <family val="1"/>
    </font>
    <font>
      <sz val="11"/>
      <color theme="1"/>
      <name val="Times New Roman"/>
      <family val="1"/>
    </font>
    <font>
      <b/>
      <sz val="15"/>
      <color theme="1"/>
      <name val="Times New Roman"/>
      <family val="1"/>
    </font>
    <font>
      <sz val="12"/>
      <color theme="1"/>
      <name val="Times New Roman"/>
      <family val="1"/>
    </font>
    <font>
      <b/>
      <sz val="11"/>
      <color theme="1"/>
      <name val="Times New Roman"/>
      <family val="1"/>
    </font>
    <font>
      <b/>
      <sz val="12"/>
      <color theme="1"/>
      <name val="Times New Roman"/>
      <family val="1"/>
    </font>
  </fonts>
  <fills count="10">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9"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89">
    <xf numFmtId="0" fontId="0" fillId="0" borderId="0" xfId="0"/>
    <xf numFmtId="0" fontId="1" fillId="0" borderId="0" xfId="0" applyFont="1" applyAlignment="1">
      <alignment vertical="top"/>
    </xf>
    <xf numFmtId="0" fontId="2" fillId="0" borderId="0" xfId="0" applyFont="1" applyAlignment="1">
      <alignment horizontal="center" vertical="center"/>
    </xf>
    <xf numFmtId="0" fontId="1" fillId="0" borderId="0" xfId="0" applyFont="1" applyAlignment="1">
      <alignment horizontal="left" vertical="center"/>
    </xf>
    <xf numFmtId="0" fontId="6" fillId="0" borderId="0" xfId="0" applyFont="1" applyAlignment="1">
      <alignment horizontal="left" vertical="center"/>
    </xf>
    <xf numFmtId="0" fontId="6" fillId="2" borderId="1" xfId="0" applyFont="1" applyFill="1" applyBorder="1" applyAlignment="1">
      <alignment horizontal="center" vertical="center"/>
    </xf>
    <xf numFmtId="0" fontId="6" fillId="2" borderId="1" xfId="0" applyFont="1" applyFill="1" applyBorder="1"/>
    <xf numFmtId="0" fontId="6" fillId="2" borderId="1" xfId="0" applyFont="1" applyFill="1" applyBorder="1" applyAlignment="1">
      <alignment horizontal="left" vertical="center"/>
    </xf>
    <xf numFmtId="0" fontId="4" fillId="0" borderId="5" xfId="0" applyFont="1" applyBorder="1" applyAlignment="1">
      <alignment horizontal="center" vertical="center" wrapText="1"/>
    </xf>
    <xf numFmtId="0" fontId="4" fillId="0" borderId="8" xfId="0" applyFont="1" applyBorder="1" applyAlignment="1">
      <alignment horizontal="center" vertical="center" wrapText="1"/>
    </xf>
    <xf numFmtId="0" fontId="4" fillId="0" borderId="0" xfId="0" applyFont="1" applyBorder="1" applyAlignment="1">
      <alignment horizontal="center" vertical="center" wrapText="1"/>
    </xf>
    <xf numFmtId="0" fontId="4" fillId="3" borderId="5"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4" fillId="3" borderId="7" xfId="0" applyFont="1" applyFill="1" applyBorder="1" applyAlignment="1">
      <alignment horizontal="justify" vertical="center" wrapText="1"/>
    </xf>
    <xf numFmtId="0" fontId="4" fillId="3" borderId="8" xfId="0" applyFont="1" applyFill="1" applyBorder="1" applyAlignment="1">
      <alignment horizontal="justify" vertical="center" wrapText="1"/>
    </xf>
    <xf numFmtId="0" fontId="4" fillId="3" borderId="0"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0"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12" xfId="0" applyFont="1" applyFill="1" applyBorder="1" applyAlignment="1">
      <alignment horizontal="justify" vertical="center" wrapText="1"/>
    </xf>
    <xf numFmtId="0" fontId="6" fillId="4" borderId="1" xfId="0" applyFont="1" applyFill="1" applyBorder="1" applyAlignment="1">
      <alignment horizontal="center" vertical="center"/>
    </xf>
    <xf numFmtId="0" fontId="6" fillId="4" borderId="1" xfId="0" applyFont="1" applyFill="1" applyBorder="1"/>
    <xf numFmtId="0" fontId="4" fillId="5" borderId="5" xfId="0" applyFont="1" applyFill="1" applyBorder="1" applyAlignment="1">
      <alignment horizontal="justify" vertical="center" wrapText="1"/>
    </xf>
    <xf numFmtId="0" fontId="4" fillId="5" borderId="6" xfId="0" applyFont="1" applyFill="1" applyBorder="1" applyAlignment="1">
      <alignment horizontal="justify" vertical="center" wrapText="1"/>
    </xf>
    <xf numFmtId="0" fontId="4" fillId="5" borderId="7" xfId="0" applyFont="1" applyFill="1" applyBorder="1" applyAlignment="1">
      <alignment horizontal="justify" vertical="center" wrapText="1"/>
    </xf>
    <xf numFmtId="0" fontId="4" fillId="5" borderId="8" xfId="0" applyFont="1" applyFill="1" applyBorder="1" applyAlignment="1">
      <alignment horizontal="justify" vertical="center" wrapText="1"/>
    </xf>
    <xf numFmtId="0" fontId="4" fillId="5" borderId="0" xfId="0" applyFont="1" applyFill="1" applyBorder="1" applyAlignment="1">
      <alignment horizontal="justify" vertical="center" wrapText="1"/>
    </xf>
    <xf numFmtId="0" fontId="4" fillId="5" borderId="9" xfId="0" applyFont="1" applyFill="1" applyBorder="1" applyAlignment="1">
      <alignment horizontal="justify" vertical="center" wrapText="1"/>
    </xf>
    <xf numFmtId="0" fontId="4" fillId="5" borderId="10" xfId="0" applyFont="1" applyFill="1" applyBorder="1" applyAlignment="1">
      <alignment horizontal="justify" vertical="center" wrapText="1"/>
    </xf>
    <xf numFmtId="0" fontId="4" fillId="5" borderId="11" xfId="0" applyFont="1" applyFill="1" applyBorder="1" applyAlignment="1">
      <alignment horizontal="justify" vertical="center" wrapText="1"/>
    </xf>
    <xf numFmtId="0" fontId="4" fillId="5" borderId="12" xfId="0" applyFont="1" applyFill="1" applyBorder="1" applyAlignment="1">
      <alignment horizontal="justify" vertical="center" wrapText="1"/>
    </xf>
    <xf numFmtId="0" fontId="6" fillId="4" borderId="1" xfId="0" applyFont="1" applyFill="1" applyBorder="1" applyAlignment="1">
      <alignment horizontal="left" vertical="center"/>
    </xf>
    <xf numFmtId="0" fontId="2" fillId="0" borderId="0" xfId="0" applyFont="1"/>
    <xf numFmtId="0" fontId="2" fillId="0" borderId="0" xfId="0" applyFont="1" applyAlignment="1">
      <alignment vertical="top" wrapText="1"/>
    </xf>
    <xf numFmtId="0" fontId="4" fillId="0" borderId="1" xfId="0" applyFont="1" applyBorder="1" applyAlignment="1">
      <alignment horizontal="center" vertical="center"/>
    </xf>
    <xf numFmtId="0" fontId="6" fillId="2" borderId="1" xfId="0" applyFont="1" applyFill="1" applyBorder="1" applyAlignment="1">
      <alignment horizontal="center" vertical="center"/>
    </xf>
    <xf numFmtId="0" fontId="6" fillId="4" borderId="1" xfId="0" applyFont="1" applyFill="1" applyBorder="1" applyAlignment="1">
      <alignment horizontal="center" vertical="center"/>
    </xf>
    <xf numFmtId="0" fontId="4" fillId="0" borderId="1" xfId="0" applyFont="1" applyBorder="1"/>
    <xf numFmtId="2" fontId="4" fillId="0" borderId="1" xfId="0" applyNumberFormat="1" applyFont="1" applyBorder="1" applyAlignment="1">
      <alignment horizontal="center" vertical="center"/>
    </xf>
    <xf numFmtId="2" fontId="6" fillId="2" borderId="1" xfId="0" applyNumberFormat="1" applyFont="1" applyFill="1" applyBorder="1" applyAlignment="1">
      <alignment horizontal="center" vertical="center"/>
    </xf>
    <xf numFmtId="0" fontId="2" fillId="7" borderId="5" xfId="0" applyFont="1" applyFill="1" applyBorder="1" applyAlignment="1">
      <alignment horizontal="justify" vertical="center" wrapText="1"/>
    </xf>
    <xf numFmtId="0" fontId="2" fillId="7" borderId="6" xfId="0" applyFont="1" applyFill="1" applyBorder="1" applyAlignment="1">
      <alignment horizontal="justify" vertical="center" wrapText="1"/>
    </xf>
    <xf numFmtId="0" fontId="2" fillId="7" borderId="7" xfId="0" applyFont="1" applyFill="1" applyBorder="1" applyAlignment="1">
      <alignment horizontal="justify" vertical="center" wrapText="1"/>
    </xf>
    <xf numFmtId="0" fontId="2" fillId="7" borderId="8" xfId="0" applyFont="1" applyFill="1" applyBorder="1" applyAlignment="1">
      <alignment horizontal="justify" vertical="center" wrapText="1"/>
    </xf>
    <xf numFmtId="0" fontId="2" fillId="7" borderId="0" xfId="0" applyFont="1" applyFill="1" applyBorder="1" applyAlignment="1">
      <alignment horizontal="justify" vertical="center" wrapText="1"/>
    </xf>
    <xf numFmtId="0" fontId="2" fillId="7" borderId="9" xfId="0" applyFont="1" applyFill="1" applyBorder="1" applyAlignment="1">
      <alignment horizontal="justify" vertical="center" wrapText="1"/>
    </xf>
    <xf numFmtId="0" fontId="2" fillId="7" borderId="10" xfId="0" applyFont="1" applyFill="1" applyBorder="1" applyAlignment="1">
      <alignment horizontal="justify" vertical="center" wrapText="1"/>
    </xf>
    <xf numFmtId="0" fontId="2" fillId="7" borderId="11" xfId="0" applyFont="1" applyFill="1" applyBorder="1" applyAlignment="1">
      <alignment horizontal="justify" vertical="center" wrapText="1"/>
    </xf>
    <xf numFmtId="0" fontId="2" fillId="7" borderId="12" xfId="0" applyFont="1" applyFill="1" applyBorder="1" applyAlignment="1">
      <alignment horizontal="justify" vertical="center" wrapText="1"/>
    </xf>
    <xf numFmtId="0" fontId="6" fillId="6" borderId="2" xfId="0" applyFont="1" applyFill="1" applyBorder="1" applyAlignment="1">
      <alignment horizontal="center" vertical="center"/>
    </xf>
    <xf numFmtId="0" fontId="6" fillId="6" borderId="4" xfId="0" applyFont="1" applyFill="1" applyBorder="1" applyAlignment="1">
      <alignment horizontal="center" vertical="center"/>
    </xf>
    <xf numFmtId="0" fontId="3" fillId="0" borderId="8" xfId="0" applyFont="1" applyBorder="1" applyAlignment="1">
      <alignment horizontal="center" vertical="center"/>
    </xf>
    <xf numFmtId="0" fontId="3" fillId="0" borderId="0" xfId="0" applyFont="1" applyBorder="1" applyAlignment="1">
      <alignment horizontal="center" vertical="center"/>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0" xfId="0" applyFont="1" applyAlignment="1">
      <alignment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6" fillId="8" borderId="1" xfId="0" applyFont="1" applyFill="1" applyBorder="1" applyAlignment="1">
      <alignment horizontal="center" vertical="center"/>
    </xf>
    <xf numFmtId="0" fontId="4" fillId="8" borderId="1" xfId="0" applyFont="1" applyFill="1" applyBorder="1" applyAlignment="1">
      <alignment horizontal="center" vertical="center" wrapText="1"/>
    </xf>
    <xf numFmtId="0" fontId="4" fillId="8" borderId="1" xfId="0" applyFont="1" applyFill="1" applyBorder="1" applyAlignment="1">
      <alignment horizontal="center" vertical="center"/>
    </xf>
    <xf numFmtId="0" fontId="6" fillId="9" borderId="1" xfId="0" applyFont="1" applyFill="1" applyBorder="1" applyAlignment="1">
      <alignment horizontal="center" vertical="center"/>
    </xf>
    <xf numFmtId="0" fontId="6"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6" fillId="9" borderId="4" xfId="0" applyFont="1" applyFill="1" applyBorder="1" applyAlignment="1">
      <alignment horizontal="center" vertical="center"/>
    </xf>
    <xf numFmtId="0" fontId="6" fillId="0" borderId="11" xfId="0" applyFont="1" applyBorder="1" applyAlignment="1">
      <alignment horizontal="left" vertical="center"/>
    </xf>
    <xf numFmtId="0" fontId="6" fillId="9" borderId="1" xfId="0" applyFont="1" applyFill="1" applyBorder="1" applyAlignment="1">
      <alignment horizontal="left" vertical="center"/>
    </xf>
    <xf numFmtId="0" fontId="4" fillId="7" borderId="5" xfId="0" applyFont="1" applyFill="1" applyBorder="1" applyAlignment="1">
      <alignment horizontal="justify" vertical="center" wrapText="1"/>
    </xf>
    <xf numFmtId="0" fontId="4" fillId="7" borderId="6" xfId="0" applyFont="1" applyFill="1" applyBorder="1" applyAlignment="1">
      <alignment horizontal="justify" vertical="center" wrapText="1"/>
    </xf>
    <xf numFmtId="0" fontId="4" fillId="7" borderId="7" xfId="0" applyFont="1" applyFill="1" applyBorder="1" applyAlignment="1">
      <alignment horizontal="justify" vertical="center" wrapText="1"/>
    </xf>
    <xf numFmtId="0" fontId="4" fillId="7" borderId="8" xfId="0" applyFont="1" applyFill="1" applyBorder="1" applyAlignment="1">
      <alignment horizontal="justify" vertical="center" wrapText="1"/>
    </xf>
    <xf numFmtId="0" fontId="4" fillId="7" borderId="0" xfId="0" applyFont="1" applyFill="1" applyBorder="1" applyAlignment="1">
      <alignment horizontal="justify" vertical="center" wrapText="1"/>
    </xf>
    <xf numFmtId="0" fontId="4" fillId="7" borderId="9" xfId="0" applyFont="1" applyFill="1" applyBorder="1" applyAlignment="1">
      <alignment horizontal="justify" vertical="center" wrapText="1"/>
    </xf>
    <xf numFmtId="0" fontId="4" fillId="7" borderId="10" xfId="0" applyFont="1" applyFill="1" applyBorder="1" applyAlignment="1">
      <alignment horizontal="justify" vertical="center" wrapText="1"/>
    </xf>
    <xf numFmtId="0" fontId="4" fillId="7" borderId="11" xfId="0" applyFont="1" applyFill="1" applyBorder="1" applyAlignment="1">
      <alignment horizontal="justify" vertical="center" wrapText="1"/>
    </xf>
    <xf numFmtId="0" fontId="4" fillId="7" borderId="12" xfId="0" applyFont="1" applyFill="1" applyBorder="1" applyAlignment="1">
      <alignment horizontal="justify" vertical="center" wrapText="1"/>
    </xf>
    <xf numFmtId="0" fontId="6" fillId="0" borderId="0" xfId="0" applyFont="1" applyAlignment="1">
      <alignment horizontal="left" vertical="center"/>
    </xf>
    <xf numFmtId="0" fontId="6"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196EF-E4CA-41E3-992C-04BED528F714}">
  <dimension ref="A1:AH66"/>
  <sheetViews>
    <sheetView tabSelected="1" zoomScale="70" zoomScaleNormal="70" workbookViewId="0">
      <selection activeCell="S34" sqref="S34"/>
    </sheetView>
  </sheetViews>
  <sheetFormatPr defaultRowHeight="15" x14ac:dyDescent="0.25"/>
  <cols>
    <col min="1" max="1" width="12.140625" style="2" bestFit="1" customWidth="1"/>
    <col min="2" max="2" width="13" style="2" bestFit="1" customWidth="1"/>
    <col min="3" max="3" width="21.42578125" style="2" bestFit="1" customWidth="1"/>
    <col min="4" max="4" width="6.140625" style="2" bestFit="1" customWidth="1"/>
    <col min="5" max="5" width="8.42578125" style="2" bestFit="1" customWidth="1"/>
    <col min="6" max="6" width="7.85546875" style="2" bestFit="1" customWidth="1"/>
    <col min="7" max="22" width="9.140625" style="2"/>
    <col min="23" max="23" width="13.7109375" style="2" bestFit="1" customWidth="1"/>
    <col min="24" max="24" width="14.5703125" style="2" bestFit="1" customWidth="1"/>
    <col min="25" max="26" width="13.7109375" style="2" bestFit="1" customWidth="1"/>
    <col min="27" max="31" width="9.140625" style="2"/>
    <col min="32" max="32" width="11" style="2" customWidth="1"/>
    <col min="33" max="16384" width="9.140625" style="2"/>
  </cols>
  <sheetData>
    <row r="1" spans="1:34" ht="25.5" x14ac:dyDescent="0.25">
      <c r="A1" s="3" t="s">
        <v>14</v>
      </c>
      <c r="B1" s="3"/>
      <c r="C1" s="3"/>
      <c r="D1" s="3"/>
      <c r="E1" s="3"/>
      <c r="F1" s="3"/>
      <c r="G1" s="3"/>
      <c r="H1" s="3"/>
      <c r="I1" s="3"/>
      <c r="J1" s="3"/>
      <c r="K1" s="1"/>
      <c r="L1" s="1"/>
      <c r="M1" s="1"/>
    </row>
    <row r="2" spans="1:34" ht="25.5" x14ac:dyDescent="0.25">
      <c r="A2" s="3" t="s">
        <v>15</v>
      </c>
      <c r="B2" s="3"/>
      <c r="C2" s="3"/>
      <c r="D2" s="3"/>
      <c r="E2" s="3"/>
      <c r="F2" s="3"/>
      <c r="G2" s="3"/>
      <c r="H2" s="3"/>
      <c r="I2" s="3"/>
      <c r="J2" s="3"/>
    </row>
    <row r="4" spans="1:34" ht="19.5" x14ac:dyDescent="0.25">
      <c r="A4" s="51" t="s">
        <v>16</v>
      </c>
      <c r="B4" s="52"/>
      <c r="C4" s="52"/>
      <c r="D4" s="52"/>
      <c r="E4" s="52"/>
      <c r="F4" s="52"/>
      <c r="G4" s="52"/>
      <c r="H4" s="52"/>
      <c r="I4" s="52"/>
      <c r="J4" s="52"/>
      <c r="K4" s="52"/>
      <c r="L4" s="52"/>
      <c r="M4" s="52"/>
      <c r="N4" s="52"/>
      <c r="O4" s="52"/>
    </row>
    <row r="5" spans="1:34" x14ac:dyDescent="0.25">
      <c r="C5" s="32"/>
    </row>
    <row r="6" spans="1:34" ht="15" customHeight="1" x14ac:dyDescent="0.25">
      <c r="A6" s="8" t="s">
        <v>17</v>
      </c>
      <c r="B6" s="53"/>
      <c r="C6" s="53"/>
      <c r="D6" s="53"/>
      <c r="E6" s="53"/>
      <c r="F6" s="53"/>
      <c r="G6" s="53"/>
      <c r="H6" s="53"/>
      <c r="I6" s="53"/>
      <c r="J6" s="53"/>
      <c r="K6" s="53"/>
      <c r="L6" s="53"/>
      <c r="M6" s="53"/>
      <c r="N6" s="53"/>
      <c r="O6" s="54"/>
      <c r="T6" s="60" t="s">
        <v>33</v>
      </c>
      <c r="U6" s="61"/>
      <c r="V6" s="61"/>
      <c r="W6" s="61"/>
      <c r="X6" s="61"/>
      <c r="Y6" s="61"/>
      <c r="Z6" s="61"/>
      <c r="AA6" s="61"/>
      <c r="AB6" s="61"/>
      <c r="AC6" s="61"/>
      <c r="AD6" s="61"/>
      <c r="AE6" s="61"/>
      <c r="AF6" s="61"/>
      <c r="AG6" s="61"/>
      <c r="AH6" s="62"/>
    </row>
    <row r="7" spans="1:34" x14ac:dyDescent="0.25">
      <c r="A7" s="9"/>
      <c r="B7" s="10"/>
      <c r="C7" s="10"/>
      <c r="D7" s="10"/>
      <c r="E7" s="10"/>
      <c r="F7" s="10"/>
      <c r="G7" s="10"/>
      <c r="H7" s="10"/>
      <c r="I7" s="10"/>
      <c r="J7" s="10"/>
      <c r="K7" s="10"/>
      <c r="L7" s="10"/>
      <c r="M7" s="10"/>
      <c r="N7" s="10"/>
      <c r="O7" s="55"/>
      <c r="T7" s="63"/>
      <c r="U7" s="64"/>
      <c r="V7" s="64"/>
      <c r="W7" s="64"/>
      <c r="X7" s="64"/>
      <c r="Y7" s="64"/>
      <c r="Z7" s="64"/>
      <c r="AA7" s="64"/>
      <c r="AB7" s="64"/>
      <c r="AC7" s="64"/>
      <c r="AD7" s="64"/>
      <c r="AE7" s="64"/>
      <c r="AF7" s="64"/>
      <c r="AG7" s="64"/>
      <c r="AH7" s="65"/>
    </row>
    <row r="8" spans="1:34" x14ac:dyDescent="0.25">
      <c r="A8" s="56"/>
      <c r="B8" s="57"/>
      <c r="C8" s="57"/>
      <c r="D8" s="57"/>
      <c r="E8" s="57"/>
      <c r="F8" s="57"/>
      <c r="G8" s="57"/>
      <c r="H8" s="57"/>
      <c r="I8" s="57"/>
      <c r="J8" s="57"/>
      <c r="K8" s="57"/>
      <c r="L8" s="57"/>
      <c r="M8" s="57"/>
      <c r="N8" s="57"/>
      <c r="O8" s="58"/>
      <c r="T8" s="66"/>
      <c r="U8" s="67"/>
      <c r="V8" s="67"/>
      <c r="W8" s="67"/>
      <c r="X8" s="67"/>
      <c r="Y8" s="67"/>
      <c r="Z8" s="67"/>
      <c r="AA8" s="67"/>
      <c r="AB8" s="67"/>
      <c r="AC8" s="67"/>
      <c r="AD8" s="67"/>
      <c r="AE8" s="67"/>
      <c r="AF8" s="67"/>
      <c r="AG8" s="67"/>
      <c r="AH8" s="68"/>
    </row>
    <row r="9" spans="1:34" x14ac:dyDescent="0.25">
      <c r="C9" s="32"/>
    </row>
    <row r="10" spans="1:34" ht="15.75" x14ac:dyDescent="0.25">
      <c r="A10" s="4" t="s">
        <v>18</v>
      </c>
      <c r="B10" s="4"/>
      <c r="C10" s="4"/>
      <c r="D10" s="4"/>
    </row>
    <row r="11" spans="1:34" x14ac:dyDescent="0.25">
      <c r="C11" s="32"/>
    </row>
    <row r="12" spans="1:34" ht="15.75" x14ac:dyDescent="0.25">
      <c r="A12" s="5" t="s">
        <v>0</v>
      </c>
      <c r="B12" s="5" t="s">
        <v>1</v>
      </c>
      <c r="C12" s="6" t="s">
        <v>19</v>
      </c>
      <c r="D12" s="5" t="s">
        <v>20</v>
      </c>
      <c r="E12" s="5" t="s">
        <v>21</v>
      </c>
      <c r="F12" s="5" t="s">
        <v>22</v>
      </c>
      <c r="I12" s="35" t="s">
        <v>27</v>
      </c>
      <c r="J12" s="35"/>
      <c r="K12" s="35"/>
      <c r="L12" s="35"/>
      <c r="T12" s="72" t="s">
        <v>34</v>
      </c>
      <c r="U12" s="72" t="s">
        <v>35</v>
      </c>
      <c r="V12" s="72" t="s">
        <v>36</v>
      </c>
      <c r="W12" s="72" t="s">
        <v>37</v>
      </c>
      <c r="X12" s="72" t="s">
        <v>20</v>
      </c>
      <c r="Y12" s="72" t="s">
        <v>21</v>
      </c>
      <c r="Z12" s="72" t="s">
        <v>38</v>
      </c>
      <c r="AB12" s="76" t="s">
        <v>50</v>
      </c>
      <c r="AC12" s="76"/>
      <c r="AE12" s="87" t="s">
        <v>55</v>
      </c>
    </row>
    <row r="13" spans="1:34" ht="15" customHeight="1" x14ac:dyDescent="0.25">
      <c r="A13" s="34" t="s">
        <v>2</v>
      </c>
      <c r="B13" s="34">
        <v>20</v>
      </c>
      <c r="C13" s="37"/>
      <c r="D13" s="34"/>
      <c r="E13" s="34"/>
      <c r="F13" s="34"/>
      <c r="I13" s="11" t="s">
        <v>29</v>
      </c>
      <c r="J13" s="12"/>
      <c r="K13" s="12"/>
      <c r="L13" s="12"/>
      <c r="M13" s="12"/>
      <c r="N13" s="12"/>
      <c r="O13" s="13"/>
      <c r="T13" s="69"/>
      <c r="U13" s="69"/>
      <c r="V13" s="69"/>
      <c r="W13" s="70">
        <f>AVERAGE(U14:U25)</f>
        <v>360.66666666666669</v>
      </c>
      <c r="X13" s="69"/>
      <c r="Y13" s="69"/>
      <c r="Z13" s="70"/>
      <c r="AB13" s="72" t="s">
        <v>51</v>
      </c>
      <c r="AC13" s="72" t="s">
        <v>52</v>
      </c>
      <c r="AE13" s="77" t="s">
        <v>24</v>
      </c>
      <c r="AF13" s="77"/>
      <c r="AG13" s="71">
        <f>Y26/121</f>
        <v>2.7351101367154151</v>
      </c>
    </row>
    <row r="14" spans="1:34" ht="15" customHeight="1" x14ac:dyDescent="0.25">
      <c r="A14" s="34" t="s">
        <v>3</v>
      </c>
      <c r="B14" s="34">
        <v>21</v>
      </c>
      <c r="C14" s="37"/>
      <c r="D14" s="34"/>
      <c r="E14" s="34"/>
      <c r="F14" s="34"/>
      <c r="I14" s="14"/>
      <c r="J14" s="15"/>
      <c r="K14" s="15"/>
      <c r="L14" s="15"/>
      <c r="M14" s="15"/>
      <c r="N14" s="15"/>
      <c r="O14" s="16"/>
      <c r="T14" s="71" t="s">
        <v>39</v>
      </c>
      <c r="U14" s="71">
        <v>362</v>
      </c>
      <c r="V14" s="71">
        <v>276</v>
      </c>
      <c r="W14" s="71">
        <f>(0.05*U14)+(0.95*W13)</f>
        <v>360.73333333333335</v>
      </c>
      <c r="X14" s="71">
        <f>U14-W14</f>
        <v>1.2666666666666515</v>
      </c>
      <c r="Y14" s="71">
        <f>ABS(X14)</f>
        <v>1.2666666666666515</v>
      </c>
      <c r="Z14" s="71">
        <f>Y14^2</f>
        <v>1.6044444444444061</v>
      </c>
      <c r="AB14" s="71">
        <v>0.05</v>
      </c>
      <c r="AC14" s="71">
        <v>0.95</v>
      </c>
      <c r="AE14" s="77" t="s">
        <v>25</v>
      </c>
      <c r="AF14" s="77"/>
      <c r="AG14" s="71">
        <f>Z26/12</f>
        <v>1004.5307981793525</v>
      </c>
    </row>
    <row r="15" spans="1:34" ht="15" customHeight="1" x14ac:dyDescent="0.25">
      <c r="A15" s="34" t="s">
        <v>4</v>
      </c>
      <c r="B15" s="34">
        <v>19</v>
      </c>
      <c r="C15" s="37"/>
      <c r="D15" s="34"/>
      <c r="E15" s="34"/>
      <c r="F15" s="34"/>
      <c r="I15" s="14"/>
      <c r="J15" s="15"/>
      <c r="K15" s="15"/>
      <c r="L15" s="15"/>
      <c r="M15" s="15"/>
      <c r="N15" s="15"/>
      <c r="O15" s="16"/>
      <c r="T15" s="71" t="s">
        <v>40</v>
      </c>
      <c r="U15" s="71">
        <v>381</v>
      </c>
      <c r="V15" s="71">
        <v>334</v>
      </c>
      <c r="W15" s="71">
        <f t="shared" ref="W15:W25" si="0">(0.05*U15)+(0.95*W14)</f>
        <v>361.74666666666667</v>
      </c>
      <c r="X15" s="71">
        <f t="shared" ref="X15:X25" si="1">U15-W15</f>
        <v>19.25333333333333</v>
      </c>
      <c r="Y15" s="71">
        <f t="shared" ref="Y15:Y25" si="2">ABS(X15)</f>
        <v>19.25333333333333</v>
      </c>
      <c r="Z15" s="71">
        <f t="shared" ref="Z15:Z25" si="3">Y15^2</f>
        <v>370.69084444444434</v>
      </c>
      <c r="AE15" s="77" t="s">
        <v>53</v>
      </c>
      <c r="AF15" s="77"/>
      <c r="AG15" s="71">
        <f>Z26</f>
        <v>12054.369578152229</v>
      </c>
    </row>
    <row r="16" spans="1:34" ht="15" customHeight="1" x14ac:dyDescent="0.25">
      <c r="A16" s="34" t="s">
        <v>5</v>
      </c>
      <c r="B16" s="34">
        <v>17</v>
      </c>
      <c r="C16" s="38">
        <f>AVERAGE(B13:B15)</f>
        <v>20</v>
      </c>
      <c r="D16" s="38">
        <f>B16-C16</f>
        <v>-3</v>
      </c>
      <c r="E16" s="38">
        <f>ABS(D16)</f>
        <v>3</v>
      </c>
      <c r="F16" s="38">
        <f>E16^2</f>
        <v>9</v>
      </c>
      <c r="I16" s="14"/>
      <c r="J16" s="15"/>
      <c r="K16" s="15"/>
      <c r="L16" s="15"/>
      <c r="M16" s="15"/>
      <c r="N16" s="15"/>
      <c r="O16" s="16"/>
      <c r="T16" s="71" t="s">
        <v>41</v>
      </c>
      <c r="U16" s="71">
        <v>317</v>
      </c>
      <c r="V16" s="71">
        <v>394</v>
      </c>
      <c r="W16" s="71">
        <f t="shared" si="0"/>
        <v>359.50933333333336</v>
      </c>
      <c r="X16" s="71">
        <f t="shared" si="1"/>
        <v>-42.509333333333359</v>
      </c>
      <c r="Y16" s="71">
        <f t="shared" si="2"/>
        <v>42.509333333333359</v>
      </c>
      <c r="Z16" s="71">
        <f t="shared" si="3"/>
        <v>1807.0434204444466</v>
      </c>
    </row>
    <row r="17" spans="1:34" ht="15" customHeight="1" x14ac:dyDescent="0.25">
      <c r="A17" s="34" t="s">
        <v>6</v>
      </c>
      <c r="B17" s="34">
        <v>22</v>
      </c>
      <c r="C17" s="38">
        <f>AVERAGE(B14:B16)</f>
        <v>19</v>
      </c>
      <c r="D17" s="38">
        <f t="shared" ref="D17:D24" si="4">B17-C17</f>
        <v>3</v>
      </c>
      <c r="E17" s="38">
        <f t="shared" ref="E17:E24" si="5">ABS(D17)</f>
        <v>3</v>
      </c>
      <c r="F17" s="38">
        <f t="shared" ref="F17:F25" si="6">E17^2</f>
        <v>9</v>
      </c>
      <c r="I17" s="14"/>
      <c r="J17" s="15"/>
      <c r="K17" s="15"/>
      <c r="L17" s="15"/>
      <c r="M17" s="15"/>
      <c r="N17" s="15"/>
      <c r="O17" s="16"/>
      <c r="T17" s="71" t="s">
        <v>42</v>
      </c>
      <c r="U17" s="71">
        <v>297</v>
      </c>
      <c r="V17" s="71">
        <v>334</v>
      </c>
      <c r="W17" s="71">
        <f t="shared" si="0"/>
        <v>356.38386666666668</v>
      </c>
      <c r="X17" s="71">
        <f t="shared" si="1"/>
        <v>-59.383866666666677</v>
      </c>
      <c r="Y17" s="71">
        <f t="shared" si="2"/>
        <v>59.383866666666677</v>
      </c>
      <c r="Z17" s="71">
        <f t="shared" si="3"/>
        <v>3526.4436202844458</v>
      </c>
    </row>
    <row r="18" spans="1:34" ht="15" customHeight="1" x14ac:dyDescent="0.25">
      <c r="A18" s="34" t="s">
        <v>7</v>
      </c>
      <c r="B18" s="34">
        <v>24</v>
      </c>
      <c r="C18" s="38">
        <f>AVERAGE(B15:B17)</f>
        <v>19.333333333333332</v>
      </c>
      <c r="D18" s="38">
        <f t="shared" si="4"/>
        <v>4.6666666666666679</v>
      </c>
      <c r="E18" s="38">
        <f t="shared" si="5"/>
        <v>4.6666666666666679</v>
      </c>
      <c r="F18" s="38">
        <f t="shared" si="6"/>
        <v>21.777777777777789</v>
      </c>
      <c r="I18" s="14"/>
      <c r="J18" s="15"/>
      <c r="K18" s="15"/>
      <c r="L18" s="15"/>
      <c r="M18" s="15"/>
      <c r="N18" s="15"/>
      <c r="O18" s="16"/>
      <c r="T18" s="71" t="s">
        <v>6</v>
      </c>
      <c r="U18" s="71">
        <v>399</v>
      </c>
      <c r="V18" s="71">
        <v>384</v>
      </c>
      <c r="W18" s="71">
        <f t="shared" si="0"/>
        <v>358.51467333333329</v>
      </c>
      <c r="X18" s="71">
        <f t="shared" si="1"/>
        <v>40.485326666666708</v>
      </c>
      <c r="Y18" s="71">
        <f t="shared" si="2"/>
        <v>40.485326666666708</v>
      </c>
      <c r="Z18" s="71">
        <f t="shared" si="3"/>
        <v>1639.0616753067145</v>
      </c>
      <c r="AB18" s="49" t="s">
        <v>54</v>
      </c>
      <c r="AC18" s="88"/>
      <c r="AD18" s="88"/>
      <c r="AE18" s="50"/>
    </row>
    <row r="19" spans="1:34" ht="15" customHeight="1" x14ac:dyDescent="0.25">
      <c r="A19" s="34" t="s">
        <v>8</v>
      </c>
      <c r="B19" s="34">
        <v>18</v>
      </c>
      <c r="C19" s="38">
        <f>AVERAGE(B16:B18)</f>
        <v>21</v>
      </c>
      <c r="D19" s="38">
        <f t="shared" si="4"/>
        <v>-3</v>
      </c>
      <c r="E19" s="38">
        <f t="shared" si="5"/>
        <v>3</v>
      </c>
      <c r="F19" s="38">
        <f t="shared" si="6"/>
        <v>9</v>
      </c>
      <c r="I19" s="14"/>
      <c r="J19" s="15"/>
      <c r="K19" s="15"/>
      <c r="L19" s="15"/>
      <c r="M19" s="15"/>
      <c r="N19" s="15"/>
      <c r="O19" s="16"/>
      <c r="T19" s="71" t="s">
        <v>43</v>
      </c>
      <c r="U19" s="71">
        <v>402</v>
      </c>
      <c r="V19" s="71">
        <v>314</v>
      </c>
      <c r="W19" s="71">
        <f t="shared" si="0"/>
        <v>360.68893966666661</v>
      </c>
      <c r="X19" s="71">
        <f t="shared" si="1"/>
        <v>41.311060333333387</v>
      </c>
      <c r="Y19" s="71">
        <f t="shared" si="2"/>
        <v>41.311060333333387</v>
      </c>
      <c r="Z19" s="71">
        <f t="shared" si="3"/>
        <v>1706.6037058643112</v>
      </c>
      <c r="AB19" s="78" t="s">
        <v>56</v>
      </c>
      <c r="AC19" s="79"/>
      <c r="AD19" s="79"/>
      <c r="AE19" s="79"/>
      <c r="AF19" s="79"/>
      <c r="AG19" s="79"/>
      <c r="AH19" s="80"/>
    </row>
    <row r="20" spans="1:34" ht="15" customHeight="1" x14ac:dyDescent="0.25">
      <c r="A20" s="34" t="s">
        <v>9</v>
      </c>
      <c r="B20" s="34">
        <v>23</v>
      </c>
      <c r="C20" s="38">
        <f>AVERAGE(B17:B19)</f>
        <v>21.333333333333332</v>
      </c>
      <c r="D20" s="38">
        <f t="shared" si="4"/>
        <v>1.6666666666666679</v>
      </c>
      <c r="E20" s="38">
        <f t="shared" si="5"/>
        <v>1.6666666666666679</v>
      </c>
      <c r="F20" s="38">
        <f t="shared" si="6"/>
        <v>2.7777777777777817</v>
      </c>
      <c r="I20" s="17"/>
      <c r="J20" s="18"/>
      <c r="K20" s="18"/>
      <c r="L20" s="18"/>
      <c r="M20" s="18"/>
      <c r="N20" s="18"/>
      <c r="O20" s="19"/>
      <c r="T20" s="71" t="s">
        <v>44</v>
      </c>
      <c r="U20" s="71">
        <v>375</v>
      </c>
      <c r="V20" s="71">
        <v>344</v>
      </c>
      <c r="W20" s="71">
        <f t="shared" si="0"/>
        <v>361.40449268333327</v>
      </c>
      <c r="X20" s="71">
        <f t="shared" si="1"/>
        <v>13.595507316666726</v>
      </c>
      <c r="Y20" s="71">
        <f t="shared" si="2"/>
        <v>13.595507316666726</v>
      </c>
      <c r="Z20" s="71">
        <f t="shared" si="3"/>
        <v>184.83781919753849</v>
      </c>
      <c r="AB20" s="81"/>
      <c r="AC20" s="82"/>
      <c r="AD20" s="82"/>
      <c r="AE20" s="82"/>
      <c r="AF20" s="82"/>
      <c r="AG20" s="82"/>
      <c r="AH20" s="83"/>
    </row>
    <row r="21" spans="1:34" ht="15.75" x14ac:dyDescent="0.25">
      <c r="A21" s="34" t="s">
        <v>10</v>
      </c>
      <c r="B21" s="34">
        <v>20</v>
      </c>
      <c r="C21" s="38">
        <f>AVERAGE(B18:B20)</f>
        <v>21.666666666666668</v>
      </c>
      <c r="D21" s="38">
        <f t="shared" si="4"/>
        <v>-1.6666666666666679</v>
      </c>
      <c r="E21" s="38">
        <f t="shared" si="5"/>
        <v>1.6666666666666679</v>
      </c>
      <c r="F21" s="38">
        <f t="shared" si="6"/>
        <v>2.7777777777777817</v>
      </c>
      <c r="I21" s="33"/>
      <c r="J21" s="33"/>
      <c r="K21" s="33"/>
      <c r="L21" s="33"/>
      <c r="M21" s="33"/>
      <c r="N21" s="33"/>
      <c r="T21" s="71" t="s">
        <v>45</v>
      </c>
      <c r="U21" s="71">
        <v>349</v>
      </c>
      <c r="V21" s="71">
        <v>337</v>
      </c>
      <c r="W21" s="71">
        <f t="shared" si="0"/>
        <v>360.7842680491666</v>
      </c>
      <c r="X21" s="71">
        <f t="shared" si="1"/>
        <v>-11.784268049166599</v>
      </c>
      <c r="Y21" s="71">
        <f t="shared" si="2"/>
        <v>11.784268049166599</v>
      </c>
      <c r="Z21" s="71">
        <f t="shared" si="3"/>
        <v>138.86897345460875</v>
      </c>
      <c r="AB21" s="81"/>
      <c r="AC21" s="82"/>
      <c r="AD21" s="82"/>
      <c r="AE21" s="82"/>
      <c r="AF21" s="82"/>
      <c r="AG21" s="82"/>
      <c r="AH21" s="83"/>
    </row>
    <row r="22" spans="1:34" ht="15.75" x14ac:dyDescent="0.25">
      <c r="A22" s="34" t="s">
        <v>11</v>
      </c>
      <c r="B22" s="34">
        <v>25</v>
      </c>
      <c r="C22" s="38">
        <f>AVERAGE(B19:B21)</f>
        <v>20.333333333333332</v>
      </c>
      <c r="D22" s="38">
        <f t="shared" si="4"/>
        <v>4.6666666666666679</v>
      </c>
      <c r="E22" s="38">
        <f t="shared" si="5"/>
        <v>4.6666666666666679</v>
      </c>
      <c r="F22" s="38">
        <f t="shared" si="6"/>
        <v>21.777777777777789</v>
      </c>
      <c r="I22" s="33"/>
      <c r="J22" s="33"/>
      <c r="K22" s="33"/>
      <c r="L22" s="33"/>
      <c r="M22" s="33"/>
      <c r="N22" s="33"/>
      <c r="T22" s="71" t="s">
        <v>46</v>
      </c>
      <c r="U22" s="71">
        <v>386</v>
      </c>
      <c r="V22" s="71">
        <v>345</v>
      </c>
      <c r="W22" s="71">
        <f t="shared" si="0"/>
        <v>362.04505464670825</v>
      </c>
      <c r="X22" s="71">
        <f t="shared" si="1"/>
        <v>23.954945353291748</v>
      </c>
      <c r="Y22" s="71">
        <f t="shared" si="2"/>
        <v>23.954945353291748</v>
      </c>
      <c r="Z22" s="71">
        <f t="shared" si="3"/>
        <v>573.83940687919392</v>
      </c>
      <c r="AB22" s="81"/>
      <c r="AC22" s="82"/>
      <c r="AD22" s="82"/>
      <c r="AE22" s="82"/>
      <c r="AF22" s="82"/>
      <c r="AG22" s="82"/>
      <c r="AH22" s="83"/>
    </row>
    <row r="23" spans="1:34" ht="15.75" x14ac:dyDescent="0.25">
      <c r="A23" s="34" t="s">
        <v>12</v>
      </c>
      <c r="B23" s="34">
        <v>22</v>
      </c>
      <c r="C23" s="38">
        <f>AVERAGE(B20:B22)</f>
        <v>22.666666666666668</v>
      </c>
      <c r="D23" s="38">
        <f t="shared" si="4"/>
        <v>-0.66666666666666785</v>
      </c>
      <c r="E23" s="38">
        <f t="shared" si="5"/>
        <v>0.66666666666666785</v>
      </c>
      <c r="F23" s="38">
        <f t="shared" si="6"/>
        <v>0.44444444444444603</v>
      </c>
      <c r="I23" s="33"/>
      <c r="J23" s="33"/>
      <c r="K23" s="33"/>
      <c r="L23" s="33"/>
      <c r="M23" s="33"/>
      <c r="N23" s="33"/>
      <c r="T23" s="71" t="s">
        <v>47</v>
      </c>
      <c r="U23" s="71">
        <v>328</v>
      </c>
      <c r="V23" s="71">
        <v>362</v>
      </c>
      <c r="W23" s="71">
        <f t="shared" si="0"/>
        <v>360.34280191437279</v>
      </c>
      <c r="X23" s="71">
        <f t="shared" si="1"/>
        <v>-32.342801914372785</v>
      </c>
      <c r="Y23" s="71">
        <f t="shared" si="2"/>
        <v>32.342801914372785</v>
      </c>
      <c r="Z23" s="71">
        <f t="shared" si="3"/>
        <v>1046.0568356723559</v>
      </c>
      <c r="AB23" s="81"/>
      <c r="AC23" s="82"/>
      <c r="AD23" s="82"/>
      <c r="AE23" s="82"/>
      <c r="AF23" s="82"/>
      <c r="AG23" s="82"/>
      <c r="AH23" s="83"/>
    </row>
    <row r="24" spans="1:34" ht="15.75" x14ac:dyDescent="0.25">
      <c r="A24" s="34" t="s">
        <v>13</v>
      </c>
      <c r="B24" s="34">
        <v>24</v>
      </c>
      <c r="C24" s="38">
        <f>AVERAGE(B21:B23)</f>
        <v>22.333333333333332</v>
      </c>
      <c r="D24" s="38">
        <f t="shared" si="4"/>
        <v>1.6666666666666679</v>
      </c>
      <c r="E24" s="38">
        <f t="shared" si="5"/>
        <v>1.6666666666666679</v>
      </c>
      <c r="F24" s="38">
        <f t="shared" si="6"/>
        <v>2.7777777777777817</v>
      </c>
      <c r="I24" s="33"/>
      <c r="J24" s="33"/>
      <c r="K24" s="33"/>
      <c r="L24" s="33"/>
      <c r="M24" s="33"/>
      <c r="N24" s="33"/>
      <c r="T24" s="71" t="s">
        <v>48</v>
      </c>
      <c r="U24" s="71">
        <v>389</v>
      </c>
      <c r="V24" s="71">
        <v>314</v>
      </c>
      <c r="W24" s="71">
        <f t="shared" si="0"/>
        <v>361.7756618186541</v>
      </c>
      <c r="X24" s="71">
        <f t="shared" si="1"/>
        <v>27.2243381813459</v>
      </c>
      <c r="Y24" s="71">
        <f t="shared" si="2"/>
        <v>27.2243381813459</v>
      </c>
      <c r="Z24" s="71">
        <f t="shared" si="3"/>
        <v>741.16458941228814</v>
      </c>
      <c r="AB24" s="81"/>
      <c r="AC24" s="82"/>
      <c r="AD24" s="82"/>
      <c r="AE24" s="82"/>
      <c r="AF24" s="82"/>
      <c r="AG24" s="82"/>
      <c r="AH24" s="83"/>
    </row>
    <row r="25" spans="1:34" ht="15.75" x14ac:dyDescent="0.25">
      <c r="A25" s="35" t="s">
        <v>23</v>
      </c>
      <c r="B25" s="35"/>
      <c r="C25" s="35"/>
      <c r="D25" s="35"/>
      <c r="E25" s="39">
        <f>SUM(E16:E24)</f>
        <v>24.000000000000007</v>
      </c>
      <c r="F25" s="39">
        <f>SUM(F16:F24)</f>
        <v>79.333333333333357</v>
      </c>
      <c r="I25" s="33"/>
      <c r="J25" s="33"/>
      <c r="K25" s="33"/>
      <c r="L25" s="33"/>
      <c r="M25" s="33"/>
      <c r="N25" s="33"/>
      <c r="T25" s="71" t="s">
        <v>49</v>
      </c>
      <c r="U25" s="71">
        <v>343</v>
      </c>
      <c r="V25" s="71">
        <v>365</v>
      </c>
      <c r="W25" s="71">
        <f t="shared" si="0"/>
        <v>360.83687872772134</v>
      </c>
      <c r="X25" s="71">
        <f t="shared" si="1"/>
        <v>-17.836878727721341</v>
      </c>
      <c r="Y25" s="71">
        <f t="shared" si="2"/>
        <v>17.836878727721341</v>
      </c>
      <c r="Z25" s="71">
        <f t="shared" si="3"/>
        <v>318.1542427474381</v>
      </c>
      <c r="AB25" s="81"/>
      <c r="AC25" s="82"/>
      <c r="AD25" s="82"/>
      <c r="AE25" s="82"/>
      <c r="AF25" s="82"/>
      <c r="AG25" s="82"/>
      <c r="AH25" s="83"/>
    </row>
    <row r="26" spans="1:34" ht="15.75" x14ac:dyDescent="0.25">
      <c r="T26" s="73" t="s">
        <v>23</v>
      </c>
      <c r="U26" s="74"/>
      <c r="V26" s="74"/>
      <c r="W26" s="74"/>
      <c r="X26" s="75"/>
      <c r="Y26" s="72">
        <f>SUM(Y14:Y25)</f>
        <v>330.94832654256521</v>
      </c>
      <c r="Z26" s="72">
        <f>SUM(Z14:Z25)</f>
        <v>12054.369578152229</v>
      </c>
      <c r="AB26" s="81"/>
      <c r="AC26" s="82"/>
      <c r="AD26" s="82"/>
      <c r="AE26" s="82"/>
      <c r="AF26" s="82"/>
      <c r="AG26" s="82"/>
      <c r="AH26" s="83"/>
    </row>
    <row r="27" spans="1:34" ht="15.75" x14ac:dyDescent="0.25">
      <c r="A27" s="7" t="s">
        <v>24</v>
      </c>
      <c r="B27" s="7"/>
      <c r="C27" s="34">
        <f>E25/9</f>
        <v>2.6666666666666674</v>
      </c>
      <c r="AB27" s="81"/>
      <c r="AC27" s="82"/>
      <c r="AD27" s="82"/>
      <c r="AE27" s="82"/>
      <c r="AF27" s="82"/>
      <c r="AG27" s="82"/>
      <c r="AH27" s="83"/>
    </row>
    <row r="28" spans="1:34" ht="15.75" x14ac:dyDescent="0.25">
      <c r="A28" s="7" t="s">
        <v>25</v>
      </c>
      <c r="B28" s="7"/>
      <c r="C28" s="34">
        <f>F25/9</f>
        <v>8.8148148148148167</v>
      </c>
      <c r="AB28" s="81"/>
      <c r="AC28" s="82"/>
      <c r="AD28" s="82"/>
      <c r="AE28" s="82"/>
      <c r="AF28" s="82"/>
      <c r="AG28" s="82"/>
      <c r="AH28" s="83"/>
    </row>
    <row r="29" spans="1:34" ht="15.75" x14ac:dyDescent="0.25">
      <c r="A29" s="7" t="s">
        <v>26</v>
      </c>
      <c r="B29" s="7"/>
      <c r="C29" s="34">
        <f>AVERAGE(B22:B24)</f>
        <v>23.666666666666668</v>
      </c>
      <c r="AB29" s="81"/>
      <c r="AC29" s="82"/>
      <c r="AD29" s="82"/>
      <c r="AE29" s="82"/>
      <c r="AF29" s="82"/>
      <c r="AG29" s="82"/>
      <c r="AH29" s="83"/>
    </row>
    <row r="30" spans="1:34" x14ac:dyDescent="0.25">
      <c r="AB30" s="84"/>
      <c r="AC30" s="85"/>
      <c r="AD30" s="85"/>
      <c r="AE30" s="85"/>
      <c r="AF30" s="85"/>
      <c r="AG30" s="85"/>
      <c r="AH30" s="86"/>
    </row>
    <row r="32" spans="1:34" ht="15.75" x14ac:dyDescent="0.25">
      <c r="A32" s="4" t="s">
        <v>28</v>
      </c>
      <c r="B32" s="4"/>
      <c r="C32" s="4"/>
      <c r="D32" s="4"/>
    </row>
    <row r="34" spans="1:15" ht="15.75" x14ac:dyDescent="0.25">
      <c r="A34" s="20" t="s">
        <v>0</v>
      </c>
      <c r="B34" s="20" t="s">
        <v>1</v>
      </c>
      <c r="C34" s="21" t="s">
        <v>19</v>
      </c>
      <c r="D34" s="20" t="s">
        <v>20</v>
      </c>
      <c r="E34" s="20" t="s">
        <v>21</v>
      </c>
      <c r="F34" s="20" t="s">
        <v>22</v>
      </c>
      <c r="I34" s="36" t="s">
        <v>27</v>
      </c>
      <c r="J34" s="36"/>
      <c r="K34" s="36"/>
      <c r="L34" s="36"/>
    </row>
    <row r="35" spans="1:15" ht="15.75" x14ac:dyDescent="0.25">
      <c r="A35" s="34" t="s">
        <v>2</v>
      </c>
      <c r="B35" s="34">
        <v>20</v>
      </c>
      <c r="C35" s="34"/>
      <c r="D35" s="34"/>
      <c r="E35" s="34"/>
      <c r="F35" s="34"/>
      <c r="I35" s="22" t="s">
        <v>30</v>
      </c>
      <c r="J35" s="23"/>
      <c r="K35" s="23"/>
      <c r="L35" s="23"/>
      <c r="M35" s="23"/>
      <c r="N35" s="23"/>
      <c r="O35" s="24"/>
    </row>
    <row r="36" spans="1:15" ht="15.75" x14ac:dyDescent="0.25">
      <c r="A36" s="34" t="s">
        <v>3</v>
      </c>
      <c r="B36" s="34">
        <v>21</v>
      </c>
      <c r="C36" s="34"/>
      <c r="D36" s="34"/>
      <c r="E36" s="34"/>
      <c r="F36" s="34"/>
      <c r="I36" s="25"/>
      <c r="J36" s="26"/>
      <c r="K36" s="26"/>
      <c r="L36" s="26"/>
      <c r="M36" s="26"/>
      <c r="N36" s="26"/>
      <c r="O36" s="27"/>
    </row>
    <row r="37" spans="1:15" ht="15.75" x14ac:dyDescent="0.25">
      <c r="A37" s="34" t="s">
        <v>4</v>
      </c>
      <c r="B37" s="34">
        <v>19</v>
      </c>
      <c r="C37" s="34"/>
      <c r="D37" s="34"/>
      <c r="E37" s="34"/>
      <c r="F37" s="34"/>
      <c r="I37" s="25"/>
      <c r="J37" s="26"/>
      <c r="K37" s="26"/>
      <c r="L37" s="26"/>
      <c r="M37" s="26"/>
      <c r="N37" s="26"/>
      <c r="O37" s="27"/>
    </row>
    <row r="38" spans="1:15" ht="15.75" x14ac:dyDescent="0.25">
      <c r="A38" s="34" t="s">
        <v>5</v>
      </c>
      <c r="B38" s="34">
        <v>17</v>
      </c>
      <c r="C38" s="34"/>
      <c r="D38" s="34"/>
      <c r="E38" s="34"/>
      <c r="F38" s="34"/>
      <c r="I38" s="25"/>
      <c r="J38" s="26"/>
      <c r="K38" s="26"/>
      <c r="L38" s="26"/>
      <c r="M38" s="26"/>
      <c r="N38" s="26"/>
      <c r="O38" s="27"/>
    </row>
    <row r="39" spans="1:15" ht="15.75" x14ac:dyDescent="0.25">
      <c r="A39" s="34" t="s">
        <v>6</v>
      </c>
      <c r="B39" s="34">
        <v>22</v>
      </c>
      <c r="C39" s="34"/>
      <c r="D39" s="34"/>
      <c r="E39" s="34"/>
      <c r="F39" s="34"/>
      <c r="I39" s="25"/>
      <c r="J39" s="26"/>
      <c r="K39" s="26"/>
      <c r="L39" s="26"/>
      <c r="M39" s="26"/>
      <c r="N39" s="26"/>
      <c r="O39" s="27"/>
    </row>
    <row r="40" spans="1:15" ht="15.75" x14ac:dyDescent="0.25">
      <c r="A40" s="34" t="s">
        <v>7</v>
      </c>
      <c r="B40" s="34">
        <v>24</v>
      </c>
      <c r="C40" s="34">
        <f>AVERAGE(B35:B39)</f>
        <v>19.8</v>
      </c>
      <c r="D40" s="34">
        <f>B40-C40</f>
        <v>4.1999999999999993</v>
      </c>
      <c r="E40" s="34">
        <f>ABS(D40)</f>
        <v>4.1999999999999993</v>
      </c>
      <c r="F40" s="34">
        <f>E40^2</f>
        <v>17.639999999999993</v>
      </c>
      <c r="I40" s="25"/>
      <c r="J40" s="26"/>
      <c r="K40" s="26"/>
      <c r="L40" s="26"/>
      <c r="M40" s="26"/>
      <c r="N40" s="26"/>
      <c r="O40" s="27"/>
    </row>
    <row r="41" spans="1:15" ht="15.75" x14ac:dyDescent="0.25">
      <c r="A41" s="34" t="s">
        <v>8</v>
      </c>
      <c r="B41" s="34">
        <v>18</v>
      </c>
      <c r="C41" s="34">
        <f>AVERAGE(B36:B40)</f>
        <v>20.6</v>
      </c>
      <c r="D41" s="34">
        <f t="shared" ref="D41:D46" si="7">B41-C41</f>
        <v>-2.6000000000000014</v>
      </c>
      <c r="E41" s="34">
        <f t="shared" ref="E41:E46" si="8">ABS(D41)</f>
        <v>2.6000000000000014</v>
      </c>
      <c r="F41" s="34">
        <f t="shared" ref="F41:F47" si="9">E41^2</f>
        <v>6.7600000000000078</v>
      </c>
      <c r="I41" s="25"/>
      <c r="J41" s="26"/>
      <c r="K41" s="26"/>
      <c r="L41" s="26"/>
      <c r="M41" s="26"/>
      <c r="N41" s="26"/>
      <c r="O41" s="27"/>
    </row>
    <row r="42" spans="1:15" ht="15.75" x14ac:dyDescent="0.25">
      <c r="A42" s="34" t="s">
        <v>9</v>
      </c>
      <c r="B42" s="34">
        <v>23</v>
      </c>
      <c r="C42" s="34">
        <f>AVERAGE(B37:B41)</f>
        <v>20</v>
      </c>
      <c r="D42" s="34">
        <f t="shared" si="7"/>
        <v>3</v>
      </c>
      <c r="E42" s="34">
        <f t="shared" si="8"/>
        <v>3</v>
      </c>
      <c r="F42" s="34">
        <f t="shared" si="9"/>
        <v>9</v>
      </c>
      <c r="I42" s="28"/>
      <c r="J42" s="29"/>
      <c r="K42" s="29"/>
      <c r="L42" s="29"/>
      <c r="M42" s="29"/>
      <c r="N42" s="29"/>
      <c r="O42" s="30"/>
    </row>
    <row r="43" spans="1:15" ht="15.75" x14ac:dyDescent="0.25">
      <c r="A43" s="34" t="s">
        <v>10</v>
      </c>
      <c r="B43" s="34">
        <v>20</v>
      </c>
      <c r="C43" s="34">
        <f>AVERAGE(B38:B42)</f>
        <v>20.8</v>
      </c>
      <c r="D43" s="34">
        <f t="shared" si="7"/>
        <v>-0.80000000000000071</v>
      </c>
      <c r="E43" s="34">
        <f t="shared" si="8"/>
        <v>0.80000000000000071</v>
      </c>
      <c r="F43" s="34">
        <f t="shared" si="9"/>
        <v>0.64000000000000112</v>
      </c>
    </row>
    <row r="44" spans="1:15" ht="15.75" x14ac:dyDescent="0.25">
      <c r="A44" s="34" t="s">
        <v>11</v>
      </c>
      <c r="B44" s="34">
        <v>25</v>
      </c>
      <c r="C44" s="34">
        <f>AVERAGE(B39:B43)</f>
        <v>21.4</v>
      </c>
      <c r="D44" s="34">
        <f t="shared" si="7"/>
        <v>3.6000000000000014</v>
      </c>
      <c r="E44" s="34">
        <f t="shared" si="8"/>
        <v>3.6000000000000014</v>
      </c>
      <c r="F44" s="34">
        <f t="shared" si="9"/>
        <v>12.96000000000001</v>
      </c>
    </row>
    <row r="45" spans="1:15" ht="15.75" x14ac:dyDescent="0.25">
      <c r="A45" s="34" t="s">
        <v>12</v>
      </c>
      <c r="B45" s="34">
        <v>22</v>
      </c>
      <c r="C45" s="34">
        <f>AVERAGE(B40:B44)</f>
        <v>22</v>
      </c>
      <c r="D45" s="34">
        <f>B45-C45</f>
        <v>0</v>
      </c>
      <c r="E45" s="34">
        <f t="shared" si="8"/>
        <v>0</v>
      </c>
      <c r="F45" s="34">
        <f t="shared" si="9"/>
        <v>0</v>
      </c>
    </row>
    <row r="46" spans="1:15" ht="15.75" x14ac:dyDescent="0.25">
      <c r="A46" s="34" t="s">
        <v>13</v>
      </c>
      <c r="B46" s="34">
        <v>24</v>
      </c>
      <c r="C46" s="34">
        <f>AVERAGE(B41:B45)</f>
        <v>21.6</v>
      </c>
      <c r="D46" s="34">
        <f t="shared" si="7"/>
        <v>2.3999999999999986</v>
      </c>
      <c r="E46" s="34">
        <f t="shared" si="8"/>
        <v>2.3999999999999986</v>
      </c>
      <c r="F46" s="34">
        <f t="shared" si="9"/>
        <v>5.7599999999999936</v>
      </c>
    </row>
    <row r="47" spans="1:15" ht="15.75" x14ac:dyDescent="0.25">
      <c r="A47" s="36" t="s">
        <v>23</v>
      </c>
      <c r="B47" s="36"/>
      <c r="C47" s="36"/>
      <c r="D47" s="36"/>
      <c r="E47" s="20">
        <f>SUM(E40:E46)</f>
        <v>16.600000000000001</v>
      </c>
      <c r="F47" s="20">
        <f>SUM(F40:F46)</f>
        <v>52.760000000000005</v>
      </c>
    </row>
    <row r="49" spans="1:15" ht="15.75" x14ac:dyDescent="0.25">
      <c r="A49" s="31" t="s">
        <v>24</v>
      </c>
      <c r="B49" s="31"/>
      <c r="C49" s="34">
        <f>E47/7</f>
        <v>2.3714285714285714</v>
      </c>
    </row>
    <row r="50" spans="1:15" ht="15.75" x14ac:dyDescent="0.25">
      <c r="A50" s="31" t="s">
        <v>25</v>
      </c>
      <c r="B50" s="31"/>
      <c r="C50" s="34">
        <f>F47/7</f>
        <v>7.5371428571428583</v>
      </c>
    </row>
    <row r="51" spans="1:15" ht="15.75" x14ac:dyDescent="0.25">
      <c r="A51" s="31" t="s">
        <v>26</v>
      </c>
      <c r="B51" s="31"/>
      <c r="C51" s="34">
        <f>AVERAGE(B42:B46)</f>
        <v>22.8</v>
      </c>
    </row>
    <row r="54" spans="1:15" ht="15.75" x14ac:dyDescent="0.25">
      <c r="A54" s="49" t="s">
        <v>31</v>
      </c>
      <c r="B54" s="50"/>
    </row>
    <row r="55" spans="1:15" ht="15" customHeight="1" x14ac:dyDescent="0.25">
      <c r="A55" s="40" t="s">
        <v>32</v>
      </c>
      <c r="B55" s="41"/>
      <c r="C55" s="41"/>
      <c r="D55" s="41"/>
      <c r="E55" s="41"/>
      <c r="F55" s="41"/>
      <c r="G55" s="41"/>
      <c r="H55" s="41"/>
      <c r="I55" s="41"/>
      <c r="J55" s="41"/>
      <c r="K55" s="41"/>
      <c r="L55" s="41"/>
      <c r="M55" s="41"/>
      <c r="N55" s="41"/>
      <c r="O55" s="42"/>
    </row>
    <row r="56" spans="1:15" x14ac:dyDescent="0.25">
      <c r="A56" s="43"/>
      <c r="B56" s="44"/>
      <c r="C56" s="44"/>
      <c r="D56" s="44"/>
      <c r="E56" s="44"/>
      <c r="F56" s="44"/>
      <c r="G56" s="44"/>
      <c r="H56" s="44"/>
      <c r="I56" s="44"/>
      <c r="J56" s="44"/>
      <c r="K56" s="44"/>
      <c r="L56" s="44"/>
      <c r="M56" s="44"/>
      <c r="N56" s="44"/>
      <c r="O56" s="45"/>
    </row>
    <row r="57" spans="1:15" x14ac:dyDescent="0.25">
      <c r="A57" s="43"/>
      <c r="B57" s="44"/>
      <c r="C57" s="44"/>
      <c r="D57" s="44"/>
      <c r="E57" s="44"/>
      <c r="F57" s="44"/>
      <c r="G57" s="44"/>
      <c r="H57" s="44"/>
      <c r="I57" s="44"/>
      <c r="J57" s="44"/>
      <c r="K57" s="44"/>
      <c r="L57" s="44"/>
      <c r="M57" s="44"/>
      <c r="N57" s="44"/>
      <c r="O57" s="45"/>
    </row>
    <row r="58" spans="1:15" x14ac:dyDescent="0.25">
      <c r="A58" s="43"/>
      <c r="B58" s="44"/>
      <c r="C58" s="44"/>
      <c r="D58" s="44"/>
      <c r="E58" s="44"/>
      <c r="F58" s="44"/>
      <c r="G58" s="44"/>
      <c r="H58" s="44"/>
      <c r="I58" s="44"/>
      <c r="J58" s="44"/>
      <c r="K58" s="44"/>
      <c r="L58" s="44"/>
      <c r="M58" s="44"/>
      <c r="N58" s="44"/>
      <c r="O58" s="45"/>
    </row>
    <row r="59" spans="1:15" x14ac:dyDescent="0.25">
      <c r="A59" s="43"/>
      <c r="B59" s="44"/>
      <c r="C59" s="44"/>
      <c r="D59" s="44"/>
      <c r="E59" s="44"/>
      <c r="F59" s="44"/>
      <c r="G59" s="44"/>
      <c r="H59" s="44"/>
      <c r="I59" s="44"/>
      <c r="J59" s="44"/>
      <c r="K59" s="44"/>
      <c r="L59" s="44"/>
      <c r="M59" s="44"/>
      <c r="N59" s="44"/>
      <c r="O59" s="45"/>
    </row>
    <row r="60" spans="1:15" x14ac:dyDescent="0.25">
      <c r="A60" s="46"/>
      <c r="B60" s="47"/>
      <c r="C60" s="47"/>
      <c r="D60" s="47"/>
      <c r="E60" s="47"/>
      <c r="F60" s="47"/>
      <c r="G60" s="47"/>
      <c r="H60" s="47"/>
      <c r="I60" s="47"/>
      <c r="J60" s="47"/>
      <c r="K60" s="47"/>
      <c r="L60" s="47"/>
      <c r="M60" s="47"/>
      <c r="N60" s="47"/>
      <c r="O60" s="48"/>
    </row>
    <row r="65" spans="1:15" ht="15" customHeight="1" x14ac:dyDescent="0.25">
      <c r="A65" s="59"/>
      <c r="B65" s="59"/>
      <c r="C65" s="59"/>
      <c r="D65" s="59"/>
      <c r="E65" s="59"/>
      <c r="F65" s="59"/>
      <c r="G65" s="59"/>
      <c r="H65" s="59"/>
      <c r="I65" s="59"/>
      <c r="J65" s="59"/>
      <c r="K65" s="59"/>
      <c r="L65" s="59"/>
      <c r="M65" s="59"/>
      <c r="N65" s="59"/>
      <c r="O65" s="59"/>
    </row>
    <row r="66" spans="1:15" ht="15" customHeight="1" x14ac:dyDescent="0.25">
      <c r="A66" s="59"/>
      <c r="B66" s="59"/>
      <c r="C66" s="59"/>
      <c r="D66" s="59"/>
      <c r="E66" s="59"/>
      <c r="F66" s="59"/>
      <c r="G66" s="59"/>
      <c r="H66" s="59"/>
      <c r="I66" s="59"/>
      <c r="J66" s="59"/>
      <c r="K66" s="59"/>
      <c r="L66" s="59"/>
      <c r="M66" s="59"/>
      <c r="N66" s="59"/>
      <c r="O66" s="59"/>
    </row>
  </sheetData>
  <mergeCells count="28">
    <mergeCell ref="T6:AH8"/>
    <mergeCell ref="T26:X26"/>
    <mergeCell ref="AB12:AC12"/>
    <mergeCell ref="AE13:AF13"/>
    <mergeCell ref="AE14:AF14"/>
    <mergeCell ref="AE15:AF15"/>
    <mergeCell ref="AB18:AE18"/>
    <mergeCell ref="AB19:AH30"/>
    <mergeCell ref="A55:O60"/>
    <mergeCell ref="A54:B54"/>
    <mergeCell ref="A4:O4"/>
    <mergeCell ref="A6:O8"/>
    <mergeCell ref="A32:D32"/>
    <mergeCell ref="A47:D47"/>
    <mergeCell ref="A49:B49"/>
    <mergeCell ref="A50:B50"/>
    <mergeCell ref="A51:B51"/>
    <mergeCell ref="I34:L34"/>
    <mergeCell ref="I35:O42"/>
    <mergeCell ref="A29:B29"/>
    <mergeCell ref="I13:O20"/>
    <mergeCell ref="I12:L12"/>
    <mergeCell ref="A10:D10"/>
    <mergeCell ref="A25:D25"/>
    <mergeCell ref="A27:B27"/>
    <mergeCell ref="A28:B28"/>
    <mergeCell ref="A1:J1"/>
    <mergeCell ref="A2:J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10</dc:creator>
  <cp:lastModifiedBy>WINDOWS 10</cp:lastModifiedBy>
  <dcterms:created xsi:type="dcterms:W3CDTF">2025-04-23T14:15:22Z</dcterms:created>
  <dcterms:modified xsi:type="dcterms:W3CDTF">2025-04-23T16:28:47Z</dcterms:modified>
</cp:coreProperties>
</file>