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AKLIM BANJARBARU\"/>
    </mc:Choice>
  </mc:AlternateContent>
  <bookViews>
    <workbookView xWindow="-15" yWindow="165" windowWidth="7650" windowHeight="8730" activeTab="2"/>
  </bookViews>
  <sheets>
    <sheet name="STAKLIM BANJARBARU" sheetId="15" r:id="rId1"/>
    <sheet name="STAMET BANJARMASIN" sheetId="16" r:id="rId2"/>
    <sheet name="STAMET KOTABARU" sheetId="17" r:id="rId3"/>
    <sheet name="stamet luwuk" sheetId="18" r:id="rId4"/>
    <sheet name="STAMET SERANG" sheetId="14" r:id="rId5"/>
    <sheet name="BM-MET " sheetId="12" r:id="rId6"/>
    <sheet name="stamet poso" sheetId="5" r:id="rId7"/>
  </sheets>
  <definedNames>
    <definedName name="_xlnm.Print_Area" localSheetId="5">'BM-MET '!$A$20:$K$67</definedName>
    <definedName name="_xlnm.Print_Area" localSheetId="0">'STAKLIM BANJARBARU'!$A$3:$J$38</definedName>
    <definedName name="_xlnm.Print_Area" localSheetId="1">'STAMET BANJARMASIN'!$A$3:$J$24</definedName>
    <definedName name="_xlnm.Print_Area" localSheetId="2">'STAMET KOTABARU'!$A$3:$J$31</definedName>
    <definedName name="_xlnm.Print_Area" localSheetId="3">'stamet luwuk'!$A$3:$J$30</definedName>
    <definedName name="_xlnm.Print_Area" localSheetId="6">'stamet poso'!$A$3:$J$30</definedName>
    <definedName name="_xlnm.Print_Area" localSheetId="4">'STAMET SERANG'!$A$1:$L$22</definedName>
  </definedNames>
  <calcPr calcId="152511"/>
</workbook>
</file>

<file path=xl/calcChain.xml><?xml version="1.0" encoding="utf-8"?>
<calcChain xmlns="http://schemas.openxmlformats.org/spreadsheetml/2006/main">
  <c r="G85" i="5" l="1"/>
  <c r="I84" i="5"/>
  <c r="K83" i="5"/>
  <c r="I83" i="5" s="1"/>
  <c r="L83" i="5" s="1"/>
  <c r="J83" i="5"/>
  <c r="H83" i="5"/>
  <c r="K82" i="5"/>
  <c r="J82" i="5"/>
  <c r="I82" i="5"/>
  <c r="H82" i="5"/>
  <c r="L82" i="5" s="1"/>
  <c r="J81" i="5"/>
  <c r="K81" i="5" s="1"/>
  <c r="I81" i="5" s="1"/>
  <c r="H81" i="5"/>
  <c r="L81" i="5" s="1"/>
  <c r="J80" i="5"/>
  <c r="K80" i="5" s="1"/>
  <c r="I80" i="5" s="1"/>
  <c r="L80" i="5" s="1"/>
  <c r="H80" i="5"/>
  <c r="J79" i="5"/>
  <c r="K79" i="5" s="1"/>
  <c r="I79" i="5" s="1"/>
  <c r="H79" i="5"/>
  <c r="L78" i="5"/>
  <c r="K78" i="5"/>
  <c r="J78" i="5"/>
  <c r="I78" i="5"/>
  <c r="H78" i="5"/>
  <c r="J77" i="5"/>
  <c r="K77" i="5" s="1"/>
  <c r="I77" i="5" s="1"/>
  <c r="H77" i="5"/>
  <c r="L77" i="5" s="1"/>
  <c r="K76" i="5"/>
  <c r="I76" i="5" s="1"/>
  <c r="J76" i="5"/>
  <c r="H76" i="5"/>
  <c r="K75" i="5"/>
  <c r="I75" i="5" s="1"/>
  <c r="L75" i="5" s="1"/>
  <c r="J75" i="5"/>
  <c r="H75" i="5"/>
  <c r="K74" i="5"/>
  <c r="J74" i="5"/>
  <c r="I74" i="5"/>
  <c r="H74" i="5"/>
  <c r="L74" i="5" s="1"/>
  <c r="K73" i="5"/>
  <c r="I73" i="5" s="1"/>
  <c r="J73" i="5"/>
  <c r="H73" i="5"/>
  <c r="L73" i="5" s="1"/>
  <c r="J72" i="5"/>
  <c r="K72" i="5" s="1"/>
  <c r="H72" i="5"/>
  <c r="K71" i="5"/>
  <c r="J71" i="5"/>
  <c r="I71" i="5"/>
  <c r="H71" i="5"/>
  <c r="L71" i="5" s="1"/>
  <c r="J70" i="5"/>
  <c r="K70" i="5" s="1"/>
  <c r="H70" i="5"/>
  <c r="J69" i="5"/>
  <c r="K69" i="5" s="1"/>
  <c r="H69" i="5"/>
  <c r="J67" i="5"/>
  <c r="F20" i="5"/>
  <c r="F10" i="5"/>
  <c r="E10" i="5"/>
  <c r="G55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3" i="12"/>
  <c r="F32" i="12"/>
  <c r="F55" i="12" s="1"/>
  <c r="F31" i="12"/>
  <c r="F30" i="12"/>
  <c r="F29" i="12"/>
  <c r="F28" i="12"/>
  <c r="F27" i="12"/>
  <c r="F26" i="12"/>
  <c r="F25" i="12"/>
  <c r="F24" i="12"/>
  <c r="G17" i="12"/>
  <c r="F15" i="12"/>
  <c r="F14" i="12"/>
  <c r="A14" i="12"/>
  <c r="F13" i="12"/>
  <c r="F12" i="12"/>
  <c r="A12" i="12"/>
  <c r="F11" i="12"/>
  <c r="F10" i="12"/>
  <c r="F17" i="12" s="1"/>
  <c r="H9" i="14"/>
  <c r="G9" i="14"/>
  <c r="F9" i="14"/>
  <c r="G85" i="18"/>
  <c r="I84" i="18"/>
  <c r="K83" i="18"/>
  <c r="I83" i="18" s="1"/>
  <c r="J83" i="18"/>
  <c r="H83" i="18"/>
  <c r="L82" i="18"/>
  <c r="K82" i="18"/>
  <c r="J82" i="18"/>
  <c r="I82" i="18"/>
  <c r="H82" i="18"/>
  <c r="J81" i="18"/>
  <c r="K81" i="18" s="1"/>
  <c r="I81" i="18" s="1"/>
  <c r="H81" i="18"/>
  <c r="L81" i="18" s="1"/>
  <c r="J80" i="18"/>
  <c r="K80" i="18" s="1"/>
  <c r="I80" i="18" s="1"/>
  <c r="H80" i="18"/>
  <c r="L80" i="18" s="1"/>
  <c r="K79" i="18"/>
  <c r="I79" i="18" s="1"/>
  <c r="L79" i="18" s="1"/>
  <c r="J79" i="18"/>
  <c r="H79" i="18"/>
  <c r="K78" i="18"/>
  <c r="J78" i="18"/>
  <c r="I78" i="18"/>
  <c r="H78" i="18"/>
  <c r="L78" i="18" s="1"/>
  <c r="J77" i="18"/>
  <c r="K77" i="18" s="1"/>
  <c r="I77" i="18" s="1"/>
  <c r="H77" i="18"/>
  <c r="J76" i="18"/>
  <c r="K76" i="18" s="1"/>
  <c r="I76" i="18" s="1"/>
  <c r="H76" i="18"/>
  <c r="L76" i="18" s="1"/>
  <c r="K75" i="18"/>
  <c r="I75" i="18" s="1"/>
  <c r="J75" i="18"/>
  <c r="H75" i="18"/>
  <c r="L75" i="18" s="1"/>
  <c r="J74" i="18"/>
  <c r="K74" i="18" s="1"/>
  <c r="I74" i="18" s="1"/>
  <c r="L74" i="18" s="1"/>
  <c r="H74" i="18"/>
  <c r="J73" i="18"/>
  <c r="K73" i="18" s="1"/>
  <c r="I73" i="18" s="1"/>
  <c r="H73" i="18"/>
  <c r="L73" i="18" s="1"/>
  <c r="K72" i="18"/>
  <c r="J72" i="18"/>
  <c r="H72" i="18"/>
  <c r="J71" i="18"/>
  <c r="K71" i="18" s="1"/>
  <c r="H71" i="18"/>
  <c r="J70" i="18"/>
  <c r="K70" i="18" s="1"/>
  <c r="H70" i="18"/>
  <c r="K69" i="18"/>
  <c r="J69" i="18"/>
  <c r="H69" i="18"/>
  <c r="J67" i="18"/>
  <c r="F20" i="18"/>
  <c r="E12" i="18"/>
  <c r="G69" i="17"/>
  <c r="I68" i="17"/>
  <c r="J67" i="17"/>
  <c r="K67" i="17" s="1"/>
  <c r="I67" i="17" s="1"/>
  <c r="H67" i="17"/>
  <c r="J66" i="17"/>
  <c r="K66" i="17" s="1"/>
  <c r="I66" i="17" s="1"/>
  <c r="H66" i="17"/>
  <c r="J65" i="17"/>
  <c r="K65" i="17" s="1"/>
  <c r="I65" i="17" s="1"/>
  <c r="H65" i="17"/>
  <c r="K64" i="17"/>
  <c r="I64" i="17" s="1"/>
  <c r="J64" i="17"/>
  <c r="H64" i="17"/>
  <c r="J63" i="17"/>
  <c r="K63" i="17" s="1"/>
  <c r="I63" i="17" s="1"/>
  <c r="H63" i="17"/>
  <c r="J62" i="17"/>
  <c r="K62" i="17" s="1"/>
  <c r="I62" i="17" s="1"/>
  <c r="H62" i="17"/>
  <c r="J61" i="17"/>
  <c r="K61" i="17" s="1"/>
  <c r="I61" i="17" s="1"/>
  <c r="H61" i="17"/>
  <c r="K60" i="17"/>
  <c r="J60" i="17"/>
  <c r="I60" i="17"/>
  <c r="H60" i="17"/>
  <c r="J59" i="17"/>
  <c r="K59" i="17" s="1"/>
  <c r="I59" i="17" s="1"/>
  <c r="H59" i="17"/>
  <c r="K58" i="17"/>
  <c r="I58" i="17" s="1"/>
  <c r="J58" i="17"/>
  <c r="H58" i="17"/>
  <c r="J57" i="17"/>
  <c r="K57" i="17" s="1"/>
  <c r="I57" i="17" s="1"/>
  <c r="H57" i="17"/>
  <c r="J56" i="17"/>
  <c r="K56" i="17" s="1"/>
  <c r="H56" i="17"/>
  <c r="K55" i="17"/>
  <c r="J55" i="17"/>
  <c r="I55" i="17"/>
  <c r="H55" i="17"/>
  <c r="J54" i="17"/>
  <c r="K54" i="17" s="1"/>
  <c r="H54" i="17"/>
  <c r="J53" i="17"/>
  <c r="K53" i="17" s="1"/>
  <c r="H53" i="17"/>
  <c r="J51" i="17"/>
  <c r="F21" i="17"/>
  <c r="E21" i="17"/>
  <c r="E13" i="17"/>
  <c r="G79" i="16"/>
  <c r="I78" i="16"/>
  <c r="J77" i="16"/>
  <c r="K77" i="16" s="1"/>
  <c r="I77" i="16" s="1"/>
  <c r="H77" i="16"/>
  <c r="K76" i="16"/>
  <c r="I76" i="16" s="1"/>
  <c r="J76" i="16"/>
  <c r="H76" i="16"/>
  <c r="K75" i="16"/>
  <c r="I75" i="16" s="1"/>
  <c r="J75" i="16"/>
  <c r="H75" i="16"/>
  <c r="L75" i="16" s="1"/>
  <c r="K74" i="16"/>
  <c r="J74" i="16"/>
  <c r="I74" i="16"/>
  <c r="H74" i="16"/>
  <c r="L74" i="16" s="1"/>
  <c r="J73" i="16"/>
  <c r="K73" i="16" s="1"/>
  <c r="I73" i="16" s="1"/>
  <c r="H73" i="16"/>
  <c r="J72" i="16"/>
  <c r="K72" i="16" s="1"/>
  <c r="I72" i="16" s="1"/>
  <c r="H72" i="16"/>
  <c r="L72" i="16" s="1"/>
  <c r="K71" i="16"/>
  <c r="I71" i="16" s="1"/>
  <c r="J71" i="16"/>
  <c r="H71" i="16"/>
  <c r="L71" i="16" s="1"/>
  <c r="L70" i="16"/>
  <c r="K70" i="16"/>
  <c r="J70" i="16"/>
  <c r="I70" i="16"/>
  <c r="H70" i="16"/>
  <c r="J69" i="16"/>
  <c r="K69" i="16" s="1"/>
  <c r="I69" i="16" s="1"/>
  <c r="H69" i="16"/>
  <c r="K68" i="16"/>
  <c r="I68" i="16" s="1"/>
  <c r="J68" i="16"/>
  <c r="H68" i="16"/>
  <c r="L67" i="16"/>
  <c r="K67" i="16"/>
  <c r="J67" i="16"/>
  <c r="I67" i="16"/>
  <c r="H67" i="16"/>
  <c r="J66" i="16"/>
  <c r="K66" i="16" s="1"/>
  <c r="H66" i="16"/>
  <c r="K65" i="16"/>
  <c r="I65" i="16" s="1"/>
  <c r="J65" i="16"/>
  <c r="H65" i="16"/>
  <c r="K64" i="16"/>
  <c r="I64" i="16" s="1"/>
  <c r="J64" i="16"/>
  <c r="H64" i="16"/>
  <c r="J63" i="16"/>
  <c r="K63" i="16" s="1"/>
  <c r="H63" i="16"/>
  <c r="J61" i="16"/>
  <c r="F14" i="16"/>
  <c r="E14" i="16"/>
  <c r="G93" i="15"/>
  <c r="I92" i="15"/>
  <c r="J91" i="15"/>
  <c r="K91" i="15" s="1"/>
  <c r="I91" i="15" s="1"/>
  <c r="H91" i="15"/>
  <c r="L91" i="15" s="1"/>
  <c r="K90" i="15"/>
  <c r="I90" i="15" s="1"/>
  <c r="J90" i="15"/>
  <c r="H90" i="15"/>
  <c r="K89" i="15"/>
  <c r="I89" i="15" s="1"/>
  <c r="J89" i="15"/>
  <c r="H89" i="15"/>
  <c r="L89" i="15" s="1"/>
  <c r="K88" i="15"/>
  <c r="J88" i="15"/>
  <c r="I88" i="15"/>
  <c r="H88" i="15"/>
  <c r="L88" i="15" s="1"/>
  <c r="J87" i="15"/>
  <c r="K87" i="15" s="1"/>
  <c r="I87" i="15" s="1"/>
  <c r="H87" i="15"/>
  <c r="L87" i="15" s="1"/>
  <c r="J86" i="15"/>
  <c r="K86" i="15" s="1"/>
  <c r="I86" i="15" s="1"/>
  <c r="H86" i="15"/>
  <c r="L86" i="15" s="1"/>
  <c r="K85" i="15"/>
  <c r="I85" i="15" s="1"/>
  <c r="J85" i="15"/>
  <c r="H85" i="15"/>
  <c r="L85" i="15" s="1"/>
  <c r="L84" i="15"/>
  <c r="K84" i="15"/>
  <c r="J84" i="15"/>
  <c r="I84" i="15"/>
  <c r="H84" i="15"/>
  <c r="J83" i="15"/>
  <c r="K83" i="15" s="1"/>
  <c r="I83" i="15" s="1"/>
  <c r="H83" i="15"/>
  <c r="L83" i="15" s="1"/>
  <c r="J82" i="15"/>
  <c r="K82" i="15" s="1"/>
  <c r="I82" i="15" s="1"/>
  <c r="H82" i="15"/>
  <c r="L82" i="15" s="1"/>
  <c r="L81" i="15"/>
  <c r="K81" i="15"/>
  <c r="J81" i="15"/>
  <c r="I81" i="15"/>
  <c r="H81" i="15"/>
  <c r="J80" i="15"/>
  <c r="K80" i="15" s="1"/>
  <c r="H80" i="15"/>
  <c r="J79" i="15"/>
  <c r="K79" i="15" s="1"/>
  <c r="H79" i="15"/>
  <c r="K78" i="15"/>
  <c r="I78" i="15" s="1"/>
  <c r="J78" i="15"/>
  <c r="H78" i="15"/>
  <c r="L78" i="15" s="1"/>
  <c r="J77" i="15"/>
  <c r="K77" i="15" s="1"/>
  <c r="H77" i="15"/>
  <c r="J75" i="15"/>
  <c r="F28" i="15"/>
  <c r="E10" i="15"/>
  <c r="I79" i="15" l="1"/>
  <c r="L68" i="16"/>
  <c r="L76" i="16"/>
  <c r="I70" i="18"/>
  <c r="L70" i="18" s="1"/>
  <c r="I63" i="16"/>
  <c r="L63" i="16" s="1"/>
  <c r="P63" i="16"/>
  <c r="K79" i="16"/>
  <c r="L83" i="18"/>
  <c r="L79" i="5"/>
  <c r="I71" i="18"/>
  <c r="L71" i="18" s="1"/>
  <c r="I77" i="15"/>
  <c r="P77" i="15"/>
  <c r="K93" i="15"/>
  <c r="L64" i="16"/>
  <c r="L69" i="16"/>
  <c r="L77" i="16"/>
  <c r="L69" i="5"/>
  <c r="L72" i="5"/>
  <c r="K85" i="5"/>
  <c r="I69" i="5"/>
  <c r="P69" i="5"/>
  <c r="I72" i="5"/>
  <c r="I66" i="16"/>
  <c r="L66" i="16" s="1"/>
  <c r="I80" i="15"/>
  <c r="L80" i="15" s="1"/>
  <c r="N78" i="15"/>
  <c r="M78" i="15"/>
  <c r="O78" i="15" s="1"/>
  <c r="P78" i="15" s="1"/>
  <c r="K85" i="18"/>
  <c r="I70" i="5"/>
  <c r="L70" i="5" s="1"/>
  <c r="L77" i="15"/>
  <c r="L65" i="16"/>
  <c r="L79" i="15"/>
  <c r="L90" i="15"/>
  <c r="L73" i="16"/>
  <c r="L77" i="18"/>
  <c r="M71" i="5"/>
  <c r="N71" i="5"/>
  <c r="O71" i="5" s="1"/>
  <c r="P71" i="5" s="1"/>
  <c r="L76" i="5"/>
  <c r="I69" i="18"/>
  <c r="L69" i="18" s="1"/>
  <c r="I72" i="18"/>
  <c r="L72" i="18" s="1"/>
  <c r="P69" i="18"/>
  <c r="L55" i="17"/>
  <c r="M55" i="17" s="1"/>
  <c r="L57" i="17"/>
  <c r="L58" i="17"/>
  <c r="L60" i="17"/>
  <c r="L62" i="17"/>
  <c r="L64" i="17"/>
  <c r="L66" i="17"/>
  <c r="N55" i="17"/>
  <c r="L59" i="17"/>
  <c r="L61" i="17"/>
  <c r="L63" i="17"/>
  <c r="L65" i="17"/>
  <c r="L67" i="17"/>
  <c r="K69" i="17"/>
  <c r="P53" i="17"/>
  <c r="I53" i="17"/>
  <c r="L53" i="17" s="1"/>
  <c r="I54" i="17"/>
  <c r="L54" i="17" s="1"/>
  <c r="I56" i="17"/>
  <c r="L56" i="17" s="1"/>
  <c r="M80" i="15" l="1"/>
  <c r="N80" i="15"/>
  <c r="O80" i="15" s="1"/>
  <c r="P80" i="15" s="1"/>
  <c r="L79" i="16"/>
  <c r="N70" i="5"/>
  <c r="M70" i="5"/>
  <c r="O70" i="5" s="1"/>
  <c r="P70" i="5" s="1"/>
  <c r="P73" i="5" s="1"/>
  <c r="O70" i="18"/>
  <c r="P70" i="18" s="1"/>
  <c r="N70" i="18"/>
  <c r="M70" i="18"/>
  <c r="M66" i="16"/>
  <c r="N66" i="16"/>
  <c r="O66" i="16" s="1"/>
  <c r="P66" i="16" s="1"/>
  <c r="N72" i="5"/>
  <c r="M72" i="5"/>
  <c r="O72" i="5" s="1"/>
  <c r="P72" i="5" s="1"/>
  <c r="N72" i="18"/>
  <c r="M72" i="18"/>
  <c r="O72" i="18" s="1"/>
  <c r="P72" i="18" s="1"/>
  <c r="L85" i="5"/>
  <c r="N71" i="18"/>
  <c r="M71" i="18"/>
  <c r="O71" i="18" s="1"/>
  <c r="P71" i="18" s="1"/>
  <c r="M79" i="15"/>
  <c r="O79" i="15" s="1"/>
  <c r="P79" i="15" s="1"/>
  <c r="P81" i="15" s="1"/>
  <c r="N79" i="15"/>
  <c r="N64" i="16"/>
  <c r="M64" i="16"/>
  <c r="O64" i="16" s="1"/>
  <c r="P64" i="16" s="1"/>
  <c r="P67" i="16" s="1"/>
  <c r="N65" i="16"/>
  <c r="O65" i="16"/>
  <c r="P65" i="16" s="1"/>
  <c r="M65" i="16"/>
  <c r="L85" i="18"/>
  <c r="L93" i="15"/>
  <c r="O55" i="17"/>
  <c r="P55" i="17" s="1"/>
  <c r="L69" i="17"/>
  <c r="N56" i="17"/>
  <c r="M56" i="17"/>
  <c r="N54" i="17"/>
  <c r="M54" i="17"/>
  <c r="P73" i="18" l="1"/>
  <c r="O56" i="17"/>
  <c r="P56" i="17" s="1"/>
  <c r="O54" i="17"/>
  <c r="P54" i="17" s="1"/>
  <c r="P57" i="17" l="1"/>
</calcChain>
</file>

<file path=xl/sharedStrings.xml><?xml version="1.0" encoding="utf-8"?>
<sst xmlns="http://schemas.openxmlformats.org/spreadsheetml/2006/main" count="656" uniqueCount="203">
  <si>
    <t>Nama Barang/ Pekerjaan</t>
  </si>
  <si>
    <t>Satuan/  Volume</t>
  </si>
  <si>
    <t>Realisasi Fisik (%)</t>
  </si>
  <si>
    <t>Kondisi/ Status</t>
  </si>
  <si>
    <t>Keterangan</t>
  </si>
  <si>
    <t>M2</t>
  </si>
  <si>
    <t>Mengetahui,</t>
  </si>
  <si>
    <t>Tim  Audit</t>
  </si>
  <si>
    <t>SET</t>
  </si>
  <si>
    <t>UNIT</t>
  </si>
  <si>
    <t>No.</t>
  </si>
  <si>
    <t>A.</t>
  </si>
  <si>
    <t>: …………………</t>
  </si>
  <si>
    <t>B.</t>
  </si>
  <si>
    <t>Barometer Digital</t>
  </si>
  <si>
    <t>Pagu Anggaran        (Rp.-)</t>
  </si>
  <si>
    <t>Jumlah</t>
  </si>
  <si>
    <t>-</t>
  </si>
  <si>
    <t>Baik</t>
  </si>
  <si>
    <t>Nilai Kontrak                            (Rp.-)</t>
  </si>
  <si>
    <t>Merk/Type/             No.Seri</t>
  </si>
  <si>
    <t>Merk/Type/No.Seri</t>
  </si>
  <si>
    <t>LAMPIRAN :</t>
  </si>
  <si>
    <t>Pejabat Pembuat Komitmen</t>
  </si>
  <si>
    <t xml:space="preserve">BERITA ACARA PEMERIKSAAN FISIK BELANJA MODAL </t>
  </si>
  <si>
    <t>Harga Satuan       (Rp.-)</t>
  </si>
  <si>
    <t>Pagu Anggaran        (Rp.)</t>
  </si>
  <si>
    <t>Nilai Kontrak                            (Rp.)</t>
  </si>
  <si>
    <t>Tahun 2015</t>
  </si>
  <si>
    <t>Belum Realisasi</t>
  </si>
  <si>
    <t>Automatic Rain Water Sampler (ARWS) Stasiun Meteorologi Serang.</t>
  </si>
  <si>
    <t>Belum Realisasi masih Proses Revisi menjadi HV Sampler</t>
  </si>
  <si>
    <t>AC Standing 5 PK</t>
  </si>
  <si>
    <t>AC Split 2 PK</t>
  </si>
  <si>
    <t>Cubical Gedung Keuangan</t>
  </si>
  <si>
    <t>Genset 100 KVA + AMF</t>
  </si>
  <si>
    <t>Proses lelang</t>
  </si>
  <si>
    <t>TOTAL</t>
  </si>
  <si>
    <t xml:space="preserve">Kuasa Pengguna Anggaran </t>
  </si>
  <si>
    <t>Balai Besar Meteorologi,Klimatologi, dan Geofisika Wilayah II</t>
  </si>
  <si>
    <t xml:space="preserve">     Auditor Madya</t>
  </si>
  <si>
    <t>NIP. 19590220 198109 1 001</t>
  </si>
  <si>
    <t>NIP. 19600430 198103 1 001</t>
  </si>
  <si>
    <t xml:space="preserve">BALAI BESAR METEOROLOGI, KLIMATOLOGI, DAN GEOFISIKA </t>
  </si>
  <si>
    <t>WILAYAH II TAHUN ANGGARAN 2015-2016</t>
  </si>
  <si>
    <r>
      <t xml:space="preserve">1. </t>
    </r>
    <r>
      <rPr>
        <u/>
        <sz val="10"/>
        <rFont val="Trebuchet MS"/>
        <family val="2"/>
      </rPr>
      <t>Nurniawaty Maksudi, S.E.</t>
    </r>
  </si>
  <si>
    <r>
      <t xml:space="preserve">2. </t>
    </r>
    <r>
      <rPr>
        <u/>
        <sz val="10"/>
        <rFont val="Trebuchet MS"/>
        <family val="2"/>
      </rPr>
      <t>Bayu Prastowo., S.E., MAB.</t>
    </r>
  </si>
  <si>
    <r>
      <t xml:space="preserve">3. </t>
    </r>
    <r>
      <rPr>
        <u/>
        <sz val="10"/>
        <rFont val="Trebuchet MS"/>
        <family val="2"/>
      </rPr>
      <t>Zainuri, S.E.</t>
    </r>
  </si>
  <si>
    <t xml:space="preserve">     Auditor Muda</t>
  </si>
  <si>
    <t xml:space="preserve">     Auditor Penyelia</t>
  </si>
  <si>
    <t>Dudik Irianto, S.E.</t>
  </si>
  <si>
    <t>Joko Siswanto, S.Sos</t>
  </si>
  <si>
    <t>Sangkar Meteorologi (Stasiun Meteorologi Serang)</t>
  </si>
  <si>
    <t>Tahun 2016</t>
  </si>
  <si>
    <t xml:space="preserve">Cubical </t>
  </si>
  <si>
    <t>Filing Cabinet (4 laci)</t>
  </si>
  <si>
    <t>Lemari Besi 2 Pintu</t>
  </si>
  <si>
    <t>Kursi Kerja Putar</t>
  </si>
  <si>
    <t>Meubelair</t>
  </si>
  <si>
    <t>Verical Blind</t>
  </si>
  <si>
    <t>Mesin Pompa Air 250 watt</t>
  </si>
  <si>
    <t>Mesin Fotokopi Portable</t>
  </si>
  <si>
    <t>Sarana dan Prasarana Rumah Jabatan</t>
  </si>
  <si>
    <t>PAKET</t>
  </si>
  <si>
    <t>M</t>
  </si>
  <si>
    <t>Rehabilitasi Rumah Dinas Tipe 45 1 Unit</t>
  </si>
  <si>
    <t>Rehabilitasi Rumah Dinas Tipe 36 2 Unit</t>
  </si>
  <si>
    <t>Rehabilitasi Canopy (60m x 5m)</t>
  </si>
  <si>
    <t>Rehabilitasi Pagar Gedung Kantor</t>
  </si>
  <si>
    <t>Renovasi Kamar Mandi</t>
  </si>
  <si>
    <t>Kendaraan Operasional Roda 4</t>
  </si>
  <si>
    <t>Komputer Notebook</t>
  </si>
  <si>
    <t>Wind Kalibrator</t>
  </si>
  <si>
    <t xml:space="preserve"> Kepala Stasiun Geofisika Kelas I Tangerang</t>
  </si>
  <si>
    <r>
      <t xml:space="preserve">1. </t>
    </r>
    <r>
      <rPr>
        <u/>
        <sz val="10"/>
        <rFont val="Trebuchet MS"/>
        <family val="2"/>
      </rPr>
      <t>Bayu Prastowo., S.E., MAB.</t>
    </r>
  </si>
  <si>
    <r>
      <t xml:space="preserve">2. </t>
    </r>
    <r>
      <rPr>
        <u/>
        <sz val="10"/>
        <rFont val="Trebuchet MS"/>
        <family val="2"/>
      </rPr>
      <t>Zainuri, S.E.</t>
    </r>
  </si>
  <si>
    <t>Pekerjaan Lanjutan Penataan Lingkungan Tahap II</t>
  </si>
  <si>
    <t>PKT</t>
  </si>
  <si>
    <t>M. Hidayat, S.Si.</t>
  </si>
  <si>
    <t>NIP. 195905131984031001</t>
  </si>
  <si>
    <t>NIP. 196004301981031001</t>
  </si>
  <si>
    <t>Baik (lokasi berada di lingkungan Stasiun Geofisika Kelas I Tangerang</t>
  </si>
  <si>
    <t>Tangerang,  23  September 2016</t>
  </si>
  <si>
    <t xml:space="preserve"> </t>
  </si>
  <si>
    <t>Portable Weather Station (PWS)</t>
  </si>
  <si>
    <t>Thermometer Digital (lengkap)</t>
  </si>
  <si>
    <t xml:space="preserve">Komputer Pelayanan </t>
  </si>
  <si>
    <t xml:space="preserve">Realisasi Fisik </t>
  </si>
  <si>
    <t>Belum cek fisik</t>
  </si>
  <si>
    <t>Proses</t>
  </si>
  <si>
    <t>All New Toyota Kijang Innova Type G</t>
  </si>
  <si>
    <t>HP 27-n106d</t>
  </si>
  <si>
    <t>Dell Precision M2800</t>
  </si>
  <si>
    <t xml:space="preserve">Daikin </t>
  </si>
  <si>
    <t>Toshiba Studio E2007</t>
  </si>
  <si>
    <t>Office non ori</t>
  </si>
  <si>
    <t>Belum dilaksanakan</t>
  </si>
  <si>
    <t>Ciputat, 26   September 2016</t>
  </si>
  <si>
    <t>Thermomhygrograph</t>
  </si>
  <si>
    <t>Penakar Hujan Otomatis</t>
  </si>
  <si>
    <t>Thermometer Tanah</t>
  </si>
  <si>
    <t>Actinograph</t>
  </si>
  <si>
    <t>Planimeter</t>
  </si>
  <si>
    <t>HV Sampler</t>
  </si>
  <si>
    <t>Cup Counter Anemometer</t>
  </si>
  <si>
    <t>Pejabat Pembuat Komitmen,</t>
  </si>
  <si>
    <t>TAHUN ANGGARAN 2016</t>
  </si>
  <si>
    <t>TAHUN ANGGARAN 2017:</t>
  </si>
  <si>
    <t>Set</t>
  </si>
  <si>
    <t>Unit</t>
  </si>
  <si>
    <t>2. Bayu Prastowo, S.E., MAB</t>
  </si>
  <si>
    <t>Kepala Stasiun Meteorologi Kelas III Poso</t>
  </si>
  <si>
    <t>NIP.  196202281987111001</t>
  </si>
  <si>
    <t>1. Sofyan Sauri, S.E.</t>
  </si>
  <si>
    <t>3. Heri Purwadi, S.Pd., Si.</t>
  </si>
  <si>
    <t>Poso, 5 Mei 2017</t>
  </si>
  <si>
    <t>Nama Barang</t>
  </si>
  <si>
    <t>Harga Kontrak (Rp.)</t>
  </si>
  <si>
    <t>PPn (Rp)</t>
  </si>
  <si>
    <t>PPh 22 (Rp)</t>
  </si>
  <si>
    <t>Harga Setelah Pajak  (3-4-5) (Rp)</t>
  </si>
  <si>
    <t>Harga Distributor (Rp)</t>
  </si>
  <si>
    <t>Asumsi keuntungan tertinggi (15%) (Rp)</t>
  </si>
  <si>
    <t>Harga Pasar (7+8+9) (Rp)</t>
  </si>
  <si>
    <t>Selisih (6-10) (Rp)</t>
  </si>
  <si>
    <t>1.5%</t>
  </si>
  <si>
    <t>Kendaraan dinas roda 2 Honda Vario eSP CBS ISS</t>
  </si>
  <si>
    <t>Printer Laserjet colour HP 1025</t>
  </si>
  <si>
    <t>Komputer All in One Lenovo C650 10150</t>
  </si>
  <si>
    <t>Notebook Asus A455LB-WX034 D</t>
  </si>
  <si>
    <t>Sujono, B.N., S.P.</t>
  </si>
  <si>
    <t xml:space="preserve">BERITA ACARA PEMERIKSAAN FISIK BELANJA MODAL STASIUN GEOFISIKA KELAS I PALU T.A 2016 - 2017 </t>
  </si>
  <si>
    <t>UNTUK STASIUN METEOROLOGI KELAS III  POSO</t>
  </si>
  <si>
    <t>Papan Nama Kantor</t>
  </si>
  <si>
    <t>Pemagaran Taman Alat</t>
  </si>
  <si>
    <t>m</t>
  </si>
  <si>
    <t>Penambahan Daya Listrik Kantor dari 7 KVA menjadi 23 KVA</t>
  </si>
  <si>
    <t>Renovasi Gedung Gas</t>
  </si>
  <si>
    <t>Baru instalasi, listrik 23 KVA belum disalurkan dari PLN</t>
  </si>
  <si>
    <t>Sangkar Meteorologi</t>
  </si>
  <si>
    <t>Thermometer Digital</t>
  </si>
  <si>
    <t>Sofian, S.Si.</t>
  </si>
  <si>
    <t>NIP. 197208071998031001</t>
  </si>
  <si>
    <t>Pengadaan Tanah</t>
  </si>
  <si>
    <r>
      <t>m</t>
    </r>
    <r>
      <rPr>
        <sz val="11"/>
        <rFont val="Calibri"/>
        <family val="2"/>
      </rPr>
      <t>²</t>
    </r>
  </si>
  <si>
    <t>m²</t>
  </si>
  <si>
    <t>Penambahan Daya Listrik Kantor menjadi 33 KVA</t>
  </si>
  <si>
    <t>Sumur Bor dan Instalasi</t>
  </si>
  <si>
    <t xml:space="preserve">Belanja Rekondisi Mobil Operasional </t>
  </si>
  <si>
    <t>Inventaris Rumah Jabatan</t>
  </si>
  <si>
    <t>Mesin Potong Rumput Gendong</t>
  </si>
  <si>
    <t>Meja Komputer</t>
  </si>
  <si>
    <t>Kursi Tamu dan Sofa</t>
  </si>
  <si>
    <t>Printer Laser Jet</t>
  </si>
  <si>
    <t>Printer Ink Jet</t>
  </si>
  <si>
    <t>Scanner</t>
  </si>
  <si>
    <t>S</t>
  </si>
  <si>
    <t>Sudah cek fisik oleh tim audit sebelumnya</t>
  </si>
  <si>
    <t>Rehabilitasi Rumah Dinas T.50 2 unit</t>
  </si>
  <si>
    <t>Penakar Obs Hujan</t>
  </si>
  <si>
    <t>Paket</t>
  </si>
  <si>
    <t>Kepala Stasiun Meteorologi Kelas III Luwuk</t>
  </si>
  <si>
    <t>Jasirin, S.E.</t>
  </si>
  <si>
    <t>NIP.  196012031981031001</t>
  </si>
  <si>
    <t>2. Heri Purwadi, S.Pd.Si.</t>
  </si>
  <si>
    <t>Luwuk 10 Mei 2017</t>
  </si>
  <si>
    <t>UNTUK STASIUN METEOROLOGI KELAS III LUWUK</t>
  </si>
  <si>
    <t>UPS 5 KVA</t>
  </si>
  <si>
    <t>Penambahan daya listrik rumah dinas 450 ke 1300</t>
  </si>
  <si>
    <t xml:space="preserve">BERITA ACARA PEMERIKSAAN FISIK BELANJA MODAL STASIUN KLIMATOLOGI KELAS I BANJARBARU T.A 2016 - 2017 </t>
  </si>
  <si>
    <t>Kepala Stasiun Klimatologi Kelas I Banjarbaru</t>
  </si>
  <si>
    <t>1. Bambang Wahyudi, S.E.</t>
  </si>
  <si>
    <t>3. Samsul Arifin, S.Kom.</t>
  </si>
  <si>
    <t>Banjarbaru, 9 Agustus 2017</t>
  </si>
  <si>
    <t>Eko Bambang Minarto, S.Si.</t>
  </si>
  <si>
    <t>NIP. 197905152001121001</t>
  </si>
  <si>
    <t>Goeroeh Tjiptanto, S.Stat., M.T.I</t>
  </si>
  <si>
    <t>NIP.  197101221994031001</t>
  </si>
  <si>
    <t>UNTUK STASIUN KLIMATOLOGI KELAS I BANJARBARU</t>
  </si>
  <si>
    <t>UNTUK STASIUN METEOROLOGI KELAS II BANJARMASIN</t>
  </si>
  <si>
    <t>S.Kom.</t>
  </si>
  <si>
    <t>Kepala Stasiun Meteorologi Kelas II  Banjarmasin</t>
  </si>
  <si>
    <t>Irman Sonjaya, M.Si.</t>
  </si>
  <si>
    <t>NIP.  197306101995031001</t>
  </si>
  <si>
    <t>Kepala Stasiun Meteorologi Kelas III Kotabaru</t>
  </si>
  <si>
    <t>UNTUK STASIUN METEOROLOGI KELAS III GUSTI SYAMSIR ALAM  KOTABARU</t>
  </si>
  <si>
    <t>Cucu Kusmayancu, S.Kom.</t>
  </si>
  <si>
    <t>NIP.  197312151995031001</t>
  </si>
  <si>
    <t>Kotabaru, 5 Agustus 2017</t>
  </si>
  <si>
    <t>Komputer BMKG Soft</t>
  </si>
  <si>
    <t>UPS 1 KVA</t>
  </si>
  <si>
    <t>Penataan Gedung Kantor</t>
  </si>
  <si>
    <t>Rehabilitasi Gedung Kantor 16,00 M2 2.324.813 37.197.000</t>
  </si>
  <si>
    <t>- Rehabilitasi Pagar Taman Alat 80,00 M' 887.500 71.000.000</t>
  </si>
  <si>
    <t>- Pemasangan Paving Block Lingkungan Kantor 271,00 M2 275.000 74.525.000</t>
  </si>
  <si>
    <t>Rehabilitasi Pagar Taman Alat</t>
  </si>
  <si>
    <t>Pemasangan Paving Block Lingkungan Kantor</t>
  </si>
  <si>
    <t xml:space="preserve">Rehabilitasi Gedung Kantor </t>
  </si>
  <si>
    <t>Lokal</t>
  </si>
  <si>
    <t>HP Envy 750-101D</t>
  </si>
  <si>
    <t>Microsoft Office non ori</t>
  </si>
  <si>
    <t>APC Pro 1200</t>
  </si>
  <si>
    <t>Terdapat selisih kurang volume urugan tanah antara RAB dengan riil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</si>
</sst>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#,##0;[Red]#,##0"/>
    <numFmt numFmtId="167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Trebuchet MS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sz val="10"/>
      <color rgb="FFFF0000"/>
      <name val="Trebuchet MS"/>
      <family val="2"/>
    </font>
    <font>
      <u/>
      <sz val="10"/>
      <name val="Trebuchet MS"/>
      <family val="2"/>
    </font>
    <font>
      <u/>
      <sz val="10"/>
      <color theme="10"/>
      <name val="Arial"/>
      <family val="2"/>
    </font>
    <font>
      <u/>
      <sz val="10"/>
      <color theme="1"/>
      <name val="Trebuchet MS"/>
      <family val="2"/>
    </font>
    <font>
      <u/>
      <sz val="10"/>
      <color rgb="FFFF0000"/>
      <name val="Trebuchet MS"/>
      <family val="2"/>
    </font>
    <font>
      <sz val="10"/>
      <name val="Arial"/>
    </font>
    <font>
      <u/>
      <sz val="11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0" fontId="5" fillId="0" borderId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5" fillId="0" borderId="0"/>
    <xf numFmtId="0" fontId="1" fillId="0" borderId="0"/>
    <xf numFmtId="0" fontId="5" fillId="0" borderId="0"/>
    <xf numFmtId="165" fontId="20" fillId="0" borderId="0" applyFont="0" applyFill="0" applyBorder="0" applyAlignment="0" applyProtection="0"/>
  </cellStyleXfs>
  <cellXfs count="299">
    <xf numFmtId="0" fontId="0" fillId="0" borderId="0" xfId="0"/>
    <xf numFmtId="0" fontId="7" fillId="0" borderId="0" xfId="0" applyFont="1"/>
    <xf numFmtId="0" fontId="7" fillId="0" borderId="0" xfId="0" applyFont="1" applyBorder="1"/>
    <xf numFmtId="0" fontId="7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/>
    <xf numFmtId="0" fontId="8" fillId="0" borderId="0" xfId="0" applyFont="1"/>
    <xf numFmtId="164" fontId="8" fillId="0" borderId="0" xfId="2" applyFont="1" applyAlignment="1">
      <alignment horizontal="left"/>
    </xf>
    <xf numFmtId="164" fontId="8" fillId="0" borderId="0" xfId="2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164" fontId="9" fillId="0" borderId="0" xfId="2" applyFont="1"/>
    <xf numFmtId="0" fontId="10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Border="1"/>
    <xf numFmtId="0" fontId="10" fillId="0" borderId="0" xfId="0" applyFont="1" applyBorder="1" applyAlignment="1">
      <alignment horizontal="right"/>
    </xf>
    <xf numFmtId="164" fontId="10" fillId="0" borderId="0" xfId="2" applyFont="1" applyBorder="1"/>
    <xf numFmtId="0" fontId="8" fillId="0" borderId="0" xfId="2" applyNumberFormat="1" applyFont="1"/>
    <xf numFmtId="0" fontId="10" fillId="0" borderId="0" xfId="2" applyNumberFormat="1" applyFont="1" applyBorder="1"/>
    <xf numFmtId="0" fontId="9" fillId="0" borderId="0" xfId="2" applyNumberFormat="1" applyFont="1"/>
    <xf numFmtId="0" fontId="8" fillId="0" borderId="0" xfId="2" applyNumberFormat="1" applyFont="1" applyBorder="1"/>
    <xf numFmtId="0" fontId="8" fillId="0" borderId="0" xfId="0" applyFont="1" applyBorder="1"/>
    <xf numFmtId="0" fontId="12" fillId="0" borderId="0" xfId="0" applyFont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4" fillId="0" borderId="4" xfId="0" applyFont="1" applyBorder="1"/>
    <xf numFmtId="0" fontId="14" fillId="0" borderId="5" xfId="0" applyFont="1" applyBorder="1"/>
    <xf numFmtId="3" fontId="3" fillId="0" borderId="10" xfId="1" applyNumberFormat="1" applyFont="1" applyFill="1" applyBorder="1" applyAlignment="1">
      <alignment horizontal="right" vertical="center"/>
    </xf>
    <xf numFmtId="164" fontId="14" fillId="0" borderId="2" xfId="4" applyFont="1" applyBorder="1"/>
    <xf numFmtId="3" fontId="3" fillId="0" borderId="5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right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164" fontId="3" fillId="0" borderId="2" xfId="2" applyFont="1" applyBorder="1" applyAlignment="1">
      <alignment horizontal="right" vertical="center" wrapText="1"/>
    </xf>
    <xf numFmtId="9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164" fontId="3" fillId="0" borderId="2" xfId="2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3" xfId="1" applyFont="1" applyBorder="1" applyAlignment="1">
      <alignment vertical="center"/>
    </xf>
    <xf numFmtId="166" fontId="3" fillId="2" borderId="6" xfId="1" applyNumberFormat="1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vertical="center"/>
    </xf>
    <xf numFmtId="3" fontId="3" fillId="0" borderId="10" xfId="1" applyNumberFormat="1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66" fontId="3" fillId="2" borderId="11" xfId="1" applyNumberFormat="1" applyFont="1" applyFill="1" applyBorder="1" applyAlignment="1">
      <alignment horizontal="center" vertical="center"/>
    </xf>
    <xf numFmtId="0" fontId="3" fillId="2" borderId="24" xfId="1" applyFont="1" applyFill="1" applyBorder="1" applyAlignment="1">
      <alignment vertical="center"/>
    </xf>
    <xf numFmtId="3" fontId="13" fillId="0" borderId="3" xfId="1" applyNumberFormat="1" applyFont="1" applyFill="1" applyBorder="1" applyAlignment="1">
      <alignment horizontal="right" vertical="center"/>
    </xf>
    <xf numFmtId="3" fontId="13" fillId="0" borderId="3" xfId="1" applyNumberFormat="1" applyFont="1" applyFill="1" applyBorder="1" applyAlignment="1">
      <alignment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vertical="center"/>
    </xf>
    <xf numFmtId="164" fontId="15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166" fontId="13" fillId="0" borderId="0" xfId="0" quotePrefix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166" fontId="3" fillId="0" borderId="0" xfId="0" quotePrefix="1" applyNumberFormat="1" applyFont="1" applyFill="1" applyBorder="1" applyAlignment="1">
      <alignment horizontal="left" vertical="center"/>
    </xf>
    <xf numFmtId="0" fontId="17" fillId="3" borderId="0" xfId="5" applyFill="1" applyAlignment="1" applyProtection="1">
      <alignment wrapText="1"/>
    </xf>
    <xf numFmtId="0" fontId="0" fillId="3" borderId="0" xfId="0" applyFill="1" applyAlignment="1">
      <alignment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3" fillId="0" borderId="0" xfId="1" applyFont="1" applyBorder="1" applyAlignment="1">
      <alignment horizontal="right" vertic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vertical="center" wrapText="1"/>
    </xf>
    <xf numFmtId="0" fontId="3" fillId="0" borderId="11" xfId="1" applyFont="1" applyBorder="1" applyAlignment="1">
      <alignment horizontal="center" vertical="center" wrapText="1"/>
    </xf>
    <xf numFmtId="3" fontId="3" fillId="0" borderId="0" xfId="1" applyNumberFormat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vertical="center"/>
    </xf>
    <xf numFmtId="166" fontId="13" fillId="0" borderId="0" xfId="1" quotePrefix="1" applyNumberFormat="1" applyFont="1" applyFill="1" applyBorder="1" applyAlignment="1">
      <alignment horizontal="right" vertical="center"/>
    </xf>
    <xf numFmtId="0" fontId="14" fillId="0" borderId="0" xfId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166" fontId="3" fillId="0" borderId="0" xfId="1" quotePrefix="1" applyNumberFormat="1" applyFont="1" applyFill="1" applyBorder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14" fillId="0" borderId="23" xfId="0" applyFont="1" applyBorder="1"/>
    <xf numFmtId="3" fontId="3" fillId="0" borderId="14" xfId="0" applyNumberFormat="1" applyFont="1" applyBorder="1" applyAlignment="1">
      <alignment horizontal="right" vertical="center" wrapText="1"/>
    </xf>
    <xf numFmtId="164" fontId="3" fillId="0" borderId="5" xfId="2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9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167" fontId="3" fillId="0" borderId="4" xfId="13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14" fillId="0" borderId="28" xfId="0" applyFont="1" applyBorder="1" applyAlignment="1">
      <alignment horizontal="center"/>
    </xf>
    <xf numFmtId="0" fontId="14" fillId="0" borderId="27" xfId="0" applyFont="1" applyBorder="1"/>
    <xf numFmtId="3" fontId="3" fillId="0" borderId="12" xfId="1" applyNumberFormat="1" applyFont="1" applyFill="1" applyBorder="1" applyAlignment="1">
      <alignment horizontal="right" vertical="center"/>
    </xf>
    <xf numFmtId="3" fontId="3" fillId="0" borderId="29" xfId="0" applyNumberFormat="1" applyFont="1" applyBorder="1" applyAlignment="1">
      <alignment horizontal="right" vertical="center" wrapText="1"/>
    </xf>
    <xf numFmtId="9" fontId="3" fillId="0" borderId="12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vertical="center"/>
    </xf>
    <xf numFmtId="0" fontId="14" fillId="0" borderId="17" xfId="0" applyFont="1" applyBorder="1" applyAlignment="1">
      <alignment horizontal="center"/>
    </xf>
    <xf numFmtId="0" fontId="14" fillId="0" borderId="25" xfId="0" applyFont="1" applyBorder="1"/>
    <xf numFmtId="3" fontId="3" fillId="0" borderId="8" xfId="1" applyNumberFormat="1" applyFont="1" applyFill="1" applyBorder="1" applyAlignment="1">
      <alignment horizontal="right" vertical="center"/>
    </xf>
    <xf numFmtId="3" fontId="3" fillId="0" borderId="18" xfId="0" applyNumberFormat="1" applyFont="1" applyBorder="1" applyAlignment="1">
      <alignment horizontal="right" vertical="center" wrapText="1"/>
    </xf>
    <xf numFmtId="9" fontId="3" fillId="0" borderId="8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2" borderId="0" xfId="0" applyFont="1" applyFill="1"/>
    <xf numFmtId="0" fontId="21" fillId="0" borderId="0" xfId="0" applyFont="1" applyBorder="1"/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/>
    </xf>
    <xf numFmtId="0" fontId="9" fillId="2" borderId="8" xfId="0" applyFont="1" applyFill="1" applyBorder="1" applyAlignment="1">
      <alignment vertical="center"/>
    </xf>
    <xf numFmtId="3" fontId="9" fillId="0" borderId="17" xfId="0" applyNumberFormat="1" applyFont="1" applyFill="1" applyBorder="1" applyAlignment="1">
      <alignment horizontal="right"/>
    </xf>
    <xf numFmtId="3" fontId="9" fillId="0" borderId="18" xfId="0" applyNumberFormat="1" applyFont="1" applyFill="1" applyBorder="1"/>
    <xf numFmtId="166" fontId="9" fillId="0" borderId="8" xfId="0" applyNumberFormat="1" applyFont="1" applyFill="1" applyBorder="1"/>
    <xf numFmtId="9" fontId="9" fillId="0" borderId="8" xfId="0" applyNumberFormat="1" applyFont="1" applyBorder="1" applyAlignment="1">
      <alignment horizontal="center"/>
    </xf>
    <xf numFmtId="0" fontId="9" fillId="0" borderId="20" xfId="0" quotePrefix="1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2" borderId="2" xfId="0" applyFont="1" applyFill="1" applyBorder="1" applyAlignment="1">
      <alignment vertical="center"/>
    </xf>
    <xf numFmtId="166" fontId="9" fillId="0" borderId="2" xfId="0" applyNumberFormat="1" applyFont="1" applyFill="1" applyBorder="1"/>
    <xf numFmtId="9" fontId="9" fillId="0" borderId="2" xfId="0" applyNumberFormat="1" applyFont="1" applyBorder="1" applyAlignment="1">
      <alignment horizontal="center"/>
    </xf>
    <xf numFmtId="0" fontId="9" fillId="0" borderId="2" xfId="0" quotePrefix="1" applyFont="1" applyBorder="1" applyAlignment="1">
      <alignment horizontal="center" vertical="top"/>
    </xf>
    <xf numFmtId="3" fontId="9" fillId="0" borderId="11" xfId="0" applyNumberFormat="1" applyFont="1" applyFill="1" applyBorder="1" applyAlignment="1">
      <alignment horizontal="right"/>
    </xf>
    <xf numFmtId="3" fontId="9" fillId="0" borderId="9" xfId="0" applyNumberFormat="1" applyFont="1" applyFill="1" applyBorder="1" applyAlignment="1">
      <alignment horizontal="center"/>
    </xf>
    <xf numFmtId="166" fontId="9" fillId="0" borderId="3" xfId="0" applyNumberFormat="1" applyFont="1" applyFill="1" applyBorder="1"/>
    <xf numFmtId="164" fontId="9" fillId="0" borderId="3" xfId="0" applyNumberFormat="1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9" fillId="0" borderId="0" xfId="0" applyFont="1" applyBorder="1" applyAlignment="1">
      <alignment horizontal="center" vertical="top"/>
    </xf>
    <xf numFmtId="0" fontId="9" fillId="2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/>
    <xf numFmtId="164" fontId="9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9" fillId="2" borderId="13" xfId="0" applyFont="1" applyFill="1" applyBorder="1" applyAlignment="1">
      <alignment wrapText="1"/>
    </xf>
    <xf numFmtId="164" fontId="9" fillId="0" borderId="2" xfId="0" quotePrefix="1" applyNumberFormat="1" applyFont="1" applyBorder="1" applyAlignment="1">
      <alignment horizontal="center"/>
    </xf>
    <xf numFmtId="9" fontId="9" fillId="0" borderId="2" xfId="0" quotePrefix="1" applyNumberFormat="1" applyFont="1" applyBorder="1" applyAlignment="1">
      <alignment horizontal="center"/>
    </xf>
    <xf numFmtId="0" fontId="9" fillId="0" borderId="0" xfId="0" applyFont="1" applyFill="1" applyBorder="1"/>
    <xf numFmtId="3" fontId="9" fillId="0" borderId="0" xfId="0" applyNumberFormat="1" applyFont="1" applyFill="1" applyBorder="1"/>
    <xf numFmtId="166" fontId="10" fillId="0" borderId="0" xfId="0" quotePrefix="1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166" fontId="9" fillId="0" borderId="0" xfId="0" quotePrefix="1" applyNumberFormat="1" applyFont="1" applyFill="1" applyBorder="1" applyAlignment="1">
      <alignment horizontal="left"/>
    </xf>
    <xf numFmtId="166" fontId="9" fillId="0" borderId="10" xfId="0" applyNumberFormat="1" applyFont="1" applyFill="1" applyBorder="1" applyAlignment="1">
      <alignment vertical="center"/>
    </xf>
    <xf numFmtId="3" fontId="9" fillId="0" borderId="6" xfId="0" applyNumberFormat="1" applyFont="1" applyFill="1" applyBorder="1" applyAlignment="1">
      <alignment vertical="center"/>
    </xf>
    <xf numFmtId="0" fontId="9" fillId="0" borderId="2" xfId="0" quotePrefix="1" applyFont="1" applyBorder="1" applyAlignment="1">
      <alignment horizontal="center" vertical="top" wrapText="1"/>
    </xf>
    <xf numFmtId="0" fontId="9" fillId="2" borderId="2" xfId="0" applyFont="1" applyFill="1" applyBorder="1" applyAlignment="1">
      <alignment vertical="top"/>
    </xf>
    <xf numFmtId="3" fontId="9" fillId="0" borderId="4" xfId="0" applyNumberFormat="1" applyFont="1" applyFill="1" applyBorder="1" applyAlignment="1">
      <alignment horizontal="right" vertical="top"/>
    </xf>
    <xf numFmtId="3" fontId="9" fillId="0" borderId="5" xfId="0" applyNumberFormat="1" applyFont="1" applyFill="1" applyBorder="1" applyAlignment="1">
      <alignment vertical="top"/>
    </xf>
    <xf numFmtId="166" fontId="9" fillId="0" borderId="2" xfId="0" applyNumberFormat="1" applyFont="1" applyFill="1" applyBorder="1" applyAlignment="1">
      <alignment vertical="top"/>
    </xf>
    <xf numFmtId="9" fontId="9" fillId="0" borderId="2" xfId="0" applyNumberFormat="1" applyFont="1" applyBorder="1" applyAlignment="1">
      <alignment horizontal="center" vertical="top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9" fillId="0" borderId="16" xfId="0" applyFont="1" applyBorder="1" applyAlignment="1">
      <alignment horizontal="center" vertical="center" wrapText="1"/>
    </xf>
    <xf numFmtId="9" fontId="9" fillId="0" borderId="3" xfId="0" applyNumberFormat="1" applyFont="1" applyBorder="1" applyAlignment="1">
      <alignment horizontal="center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9" fillId="0" borderId="20" xfId="0" quotePrefix="1" applyFont="1" applyBorder="1" applyAlignment="1">
      <alignment horizontal="center" vertical="top" wrapText="1"/>
    </xf>
    <xf numFmtId="166" fontId="9" fillId="0" borderId="8" xfId="0" applyNumberFormat="1" applyFont="1" applyFill="1" applyBorder="1" applyAlignment="1">
      <alignment vertical="top"/>
    </xf>
    <xf numFmtId="9" fontId="9" fillId="0" borderId="8" xfId="0" applyNumberFormat="1" applyFont="1" applyBorder="1" applyAlignment="1">
      <alignment horizontal="center" vertical="top"/>
    </xf>
    <xf numFmtId="3" fontId="9" fillId="0" borderId="6" xfId="0" applyNumberFormat="1" applyFont="1" applyFill="1" applyBorder="1" applyAlignment="1">
      <alignment vertical="top"/>
    </xf>
    <xf numFmtId="166" fontId="9" fillId="0" borderId="10" xfId="0" applyNumberFormat="1" applyFont="1" applyFill="1" applyBorder="1" applyAlignment="1">
      <alignment vertical="top"/>
    </xf>
    <xf numFmtId="3" fontId="9" fillId="0" borderId="11" xfId="0" applyNumberFormat="1" applyFont="1" applyFill="1" applyBorder="1" applyAlignment="1">
      <alignment horizontal="right" vertical="top"/>
    </xf>
    <xf numFmtId="3" fontId="9" fillId="0" borderId="9" xfId="0" applyNumberFormat="1" applyFont="1" applyFill="1" applyBorder="1" applyAlignment="1">
      <alignment horizontal="center" vertical="top"/>
    </xf>
    <xf numFmtId="166" fontId="9" fillId="0" borderId="3" xfId="0" applyNumberFormat="1" applyFont="1" applyFill="1" applyBorder="1" applyAlignment="1">
      <alignment vertical="top"/>
    </xf>
    <xf numFmtId="9" fontId="9" fillId="0" borderId="3" xfId="0" applyNumberFormat="1" applyFont="1" applyBorder="1" applyAlignment="1">
      <alignment horizontal="center" vertical="top"/>
    </xf>
    <xf numFmtId="9" fontId="7" fillId="0" borderId="0" xfId="0" applyNumberFormat="1" applyFont="1"/>
    <xf numFmtId="0" fontId="9" fillId="0" borderId="20" xfId="0" applyFont="1" applyBorder="1" applyAlignment="1">
      <alignment horizontal="center" vertical="top"/>
    </xf>
    <xf numFmtId="0" fontId="9" fillId="0" borderId="8" xfId="0" quotePrefix="1" applyFont="1" applyBorder="1" applyAlignment="1">
      <alignment horizontal="center" vertical="top"/>
    </xf>
    <xf numFmtId="0" fontId="24" fillId="0" borderId="15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6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10" fontId="25" fillId="3" borderId="31" xfId="0" applyNumberFormat="1" applyFont="1" applyFill="1" applyBorder="1"/>
    <xf numFmtId="0" fontId="24" fillId="3" borderId="9" xfId="0" applyFont="1" applyFill="1" applyBorder="1"/>
    <xf numFmtId="0" fontId="24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4" borderId="3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/>
    </xf>
    <xf numFmtId="0" fontId="24" fillId="0" borderId="3" xfId="0" applyFont="1" applyBorder="1" applyAlignment="1">
      <alignment horizontal="center" vertical="top"/>
    </xf>
    <xf numFmtId="0" fontId="24" fillId="0" borderId="3" xfId="0" applyFont="1" applyBorder="1" applyAlignment="1">
      <alignment horizontal="justify" vertical="center" wrapText="1"/>
    </xf>
    <xf numFmtId="164" fontId="24" fillId="0" borderId="3" xfId="2" applyFont="1" applyBorder="1" applyAlignment="1">
      <alignment horizontal="center" vertical="top"/>
    </xf>
    <xf numFmtId="164" fontId="24" fillId="0" borderId="3" xfId="0" applyNumberFormat="1" applyFont="1" applyBorder="1" applyAlignment="1">
      <alignment horizontal="center" vertical="top"/>
    </xf>
    <xf numFmtId="3" fontId="24" fillId="4" borderId="3" xfId="0" applyNumberFormat="1" applyFont="1" applyFill="1" applyBorder="1" applyAlignment="1">
      <alignment horizontal="right" vertical="top" wrapText="1"/>
    </xf>
    <xf numFmtId="164" fontId="24" fillId="4" borderId="3" xfId="0" applyNumberFormat="1" applyFont="1" applyFill="1" applyBorder="1" applyAlignment="1">
      <alignment vertical="top"/>
    </xf>
    <xf numFmtId="0" fontId="24" fillId="0" borderId="0" xfId="0" applyFont="1"/>
    <xf numFmtId="0" fontId="26" fillId="0" borderId="3" xfId="0" applyFont="1" applyBorder="1" applyAlignment="1">
      <alignment vertical="top"/>
    </xf>
    <xf numFmtId="164" fontId="26" fillId="0" borderId="3" xfId="0" applyNumberFormat="1" applyFont="1" applyBorder="1" applyAlignment="1">
      <alignment vertical="top"/>
    </xf>
    <xf numFmtId="164" fontId="7" fillId="0" borderId="0" xfId="0" applyNumberFormat="1" applyFont="1" applyBorder="1"/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vertical="center"/>
    </xf>
    <xf numFmtId="3" fontId="9" fillId="0" borderId="32" xfId="0" applyNumberFormat="1" applyFont="1" applyFill="1" applyBorder="1" applyAlignment="1">
      <alignment horizontal="right" vertical="top"/>
    </xf>
    <xf numFmtId="3" fontId="9" fillId="0" borderId="33" xfId="0" applyNumberFormat="1" applyFont="1" applyFill="1" applyBorder="1" applyAlignment="1">
      <alignment vertical="top"/>
    </xf>
    <xf numFmtId="0" fontId="24" fillId="4" borderId="3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top" wrapText="1"/>
    </xf>
    <xf numFmtId="0" fontId="24" fillId="0" borderId="3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top" wrapText="1"/>
    </xf>
    <xf numFmtId="0" fontId="9" fillId="2" borderId="13" xfId="0" applyFont="1" applyFill="1" applyBorder="1" applyAlignment="1">
      <alignment vertical="center"/>
    </xf>
    <xf numFmtId="166" fontId="9" fillId="0" borderId="10" xfId="0" applyNumberFormat="1" applyFont="1" applyFill="1" applyBorder="1"/>
    <xf numFmtId="0" fontId="9" fillId="2" borderId="2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vertical="top" wrapText="1"/>
    </xf>
    <xf numFmtId="9" fontId="9" fillId="0" borderId="2" xfId="0" quotePrefix="1" applyNumberFormat="1" applyFont="1" applyBorder="1" applyAlignment="1">
      <alignment horizontal="center" vertical="top"/>
    </xf>
    <xf numFmtId="164" fontId="9" fillId="0" borderId="2" xfId="0" quotePrefix="1" applyNumberFormat="1" applyFont="1" applyBorder="1" applyAlignment="1">
      <alignment horizontal="center" vertical="top"/>
    </xf>
    <xf numFmtId="0" fontId="9" fillId="0" borderId="0" xfId="0" applyFont="1" applyAlignment="1">
      <alignment horizontal="left"/>
    </xf>
    <xf numFmtId="0" fontId="9" fillId="2" borderId="20" xfId="0" applyFont="1" applyFill="1" applyBorder="1" applyAlignment="1">
      <alignment vertical="center"/>
    </xf>
    <xf numFmtId="166" fontId="9" fillId="0" borderId="20" xfId="0" applyNumberFormat="1" applyFont="1" applyFill="1" applyBorder="1" applyAlignment="1">
      <alignment vertical="top"/>
    </xf>
    <xf numFmtId="9" fontId="9" fillId="0" borderId="20" xfId="0" applyNumberFormat="1" applyFont="1" applyBorder="1" applyAlignment="1">
      <alignment horizontal="center"/>
    </xf>
    <xf numFmtId="9" fontId="9" fillId="0" borderId="20" xfId="0" applyNumberFormat="1" applyFont="1" applyBorder="1" applyAlignment="1">
      <alignment horizontal="center" wrapText="1"/>
    </xf>
    <xf numFmtId="0" fontId="9" fillId="2" borderId="20" xfId="0" applyFont="1" applyFill="1" applyBorder="1" applyAlignment="1">
      <alignment vertical="top"/>
    </xf>
    <xf numFmtId="0" fontId="10" fillId="0" borderId="11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20" xfId="0" applyFont="1" applyFill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top" wrapText="1"/>
    </xf>
    <xf numFmtId="0" fontId="9" fillId="0" borderId="20" xfId="0" quotePrefix="1" applyFont="1" applyBorder="1" applyAlignment="1">
      <alignment horizontal="left" vertical="top" wrapText="1"/>
    </xf>
    <xf numFmtId="0" fontId="24" fillId="4" borderId="1" xfId="0" applyFont="1" applyFill="1" applyBorder="1" applyAlignment="1">
      <alignment horizontal="center" vertical="center" wrapText="1"/>
    </xf>
    <xf numFmtId="0" fontId="24" fillId="4" borderId="3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1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" borderId="0" xfId="0" applyFill="1" applyAlignment="1">
      <alignment wrapText="1"/>
    </xf>
  </cellXfs>
  <cellStyles count="14">
    <cellStyle name="Comma" xfId="13" builtinId="3"/>
    <cellStyle name="Comma [0]" xfId="2" builtinId="6"/>
    <cellStyle name="Comma [0] 2" xfId="6"/>
    <cellStyle name="Comma [0] 3" xfId="4"/>
    <cellStyle name="Comma [0] 4" xfId="7"/>
    <cellStyle name="Comma 2" xfId="8"/>
    <cellStyle name="Hyperlink" xfId="5" builtinId="8"/>
    <cellStyle name="Normal" xfId="0" builtinId="0"/>
    <cellStyle name="Normal 2" xfId="9"/>
    <cellStyle name="Normal 2 2 2" xfId="1"/>
    <cellStyle name="Normal 2 2 2 2" xfId="10"/>
    <cellStyle name="Normal 3" xfId="11"/>
    <cellStyle name="Normal 4" xfId="3"/>
    <cellStyle name="Normal 6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view="pageBreakPreview" topLeftCell="A17" zoomScaleNormal="80" zoomScaleSheetLayoutView="80" workbookViewId="0">
      <selection activeCell="E30" sqref="E30:H38"/>
    </sheetView>
  </sheetViews>
  <sheetFormatPr defaultRowHeight="15" x14ac:dyDescent="0.25"/>
  <cols>
    <col min="1" max="1" width="4.42578125" style="1" customWidth="1"/>
    <col min="2" max="2" width="40.42578125" style="1" customWidth="1"/>
    <col min="3" max="3" width="8.28515625" style="4" customWidth="1"/>
    <col min="4" max="4" width="8.42578125" style="1" bestFit="1" customWidth="1"/>
    <col min="5" max="5" width="15.7109375" style="1" customWidth="1"/>
    <col min="6" max="6" width="15.85546875" style="1" customWidth="1"/>
    <col min="7" max="7" width="15.140625" style="1" customWidth="1"/>
    <col min="8" max="8" width="25.5703125" style="1" customWidth="1"/>
    <col min="9" max="9" width="13.7109375" style="1" customWidth="1"/>
    <col min="10" max="10" width="35.7109375" style="1" customWidth="1"/>
    <col min="11" max="11" width="13.7109375" style="2" bestFit="1" customWidth="1"/>
    <col min="12" max="12" width="16" style="2" customWidth="1"/>
    <col min="13" max="14" width="11" style="2" bestFit="1" customWidth="1"/>
    <col min="15" max="15" width="12.28515625" style="2" bestFit="1" customWidth="1"/>
    <col min="16" max="16" width="13.7109375" style="2" bestFit="1" customWidth="1"/>
    <col min="17" max="16384" width="9.140625" style="1"/>
  </cols>
  <sheetData>
    <row r="1" spans="1:16" x14ac:dyDescent="0.25">
      <c r="A1" s="9"/>
      <c r="B1" s="9"/>
      <c r="C1" s="10"/>
      <c r="D1" s="9"/>
      <c r="E1" s="9"/>
      <c r="F1" s="9"/>
      <c r="G1" s="9"/>
      <c r="H1" s="9"/>
      <c r="I1" s="9"/>
      <c r="J1" s="9"/>
    </row>
    <row r="2" spans="1:16" x14ac:dyDescent="0.25">
      <c r="A2" s="9"/>
      <c r="B2" s="9"/>
      <c r="C2" s="10"/>
      <c r="D2" s="9"/>
      <c r="E2" s="9"/>
      <c r="F2" s="9"/>
      <c r="G2" s="9"/>
      <c r="H2" s="9"/>
      <c r="I2" s="9"/>
      <c r="J2" s="9"/>
    </row>
    <row r="3" spans="1:16" x14ac:dyDescent="0.25">
      <c r="A3" s="9"/>
      <c r="B3" s="9"/>
      <c r="C3" s="259" t="s">
        <v>22</v>
      </c>
      <c r="D3" s="9"/>
      <c r="E3" s="241" t="s">
        <v>169</v>
      </c>
      <c r="F3" s="242"/>
      <c r="H3" s="9"/>
      <c r="I3" s="9"/>
      <c r="J3" s="9"/>
    </row>
    <row r="4" spans="1:16" x14ac:dyDescent="0.25">
      <c r="A4" s="9"/>
      <c r="B4" s="9"/>
      <c r="C4" s="10"/>
      <c r="D4" s="9"/>
      <c r="E4" s="242" t="s">
        <v>178</v>
      </c>
      <c r="F4" s="242"/>
      <c r="H4" s="9"/>
      <c r="I4" s="9"/>
      <c r="J4" s="9"/>
    </row>
    <row r="5" spans="1:16" x14ac:dyDescent="0.25">
      <c r="A5" s="9"/>
      <c r="B5" s="9"/>
      <c r="C5" s="10"/>
      <c r="D5" s="9"/>
      <c r="E5" s="10"/>
      <c r="F5" s="154"/>
      <c r="H5" s="9"/>
      <c r="I5" s="9"/>
      <c r="J5" s="154"/>
    </row>
    <row r="6" spans="1:16" x14ac:dyDescent="0.25">
      <c r="A6" s="13" t="s">
        <v>11</v>
      </c>
      <c r="B6" s="155" t="s">
        <v>106</v>
      </c>
      <c r="C6" s="156"/>
      <c r="D6" s="13"/>
      <c r="E6" s="13"/>
      <c r="F6" s="13"/>
      <c r="G6" s="13"/>
      <c r="H6" s="13"/>
      <c r="I6" s="13"/>
      <c r="J6" s="13"/>
    </row>
    <row r="7" spans="1:16" ht="45" customHeight="1" x14ac:dyDescent="0.25">
      <c r="A7" s="157" t="s">
        <v>10</v>
      </c>
      <c r="B7" s="157" t="s">
        <v>0</v>
      </c>
      <c r="C7" s="267" t="s">
        <v>1</v>
      </c>
      <c r="D7" s="268"/>
      <c r="E7" s="158" t="s">
        <v>15</v>
      </c>
      <c r="F7" s="250" t="s">
        <v>19</v>
      </c>
      <c r="G7" s="158" t="s">
        <v>2</v>
      </c>
      <c r="H7" s="160" t="s">
        <v>21</v>
      </c>
      <c r="I7" s="160" t="s">
        <v>3</v>
      </c>
      <c r="J7" s="158" t="s">
        <v>4</v>
      </c>
    </row>
    <row r="8" spans="1:16" x14ac:dyDescent="0.25">
      <c r="A8" s="161">
        <v>1</v>
      </c>
      <c r="B8" s="162" t="s">
        <v>143</v>
      </c>
      <c r="C8" s="243">
        <v>150</v>
      </c>
      <c r="D8" s="244" t="s">
        <v>144</v>
      </c>
      <c r="E8" s="209">
        <v>52500000</v>
      </c>
      <c r="F8" s="209"/>
      <c r="G8" s="210"/>
      <c r="H8" s="208"/>
      <c r="I8" s="218"/>
      <c r="J8" s="219"/>
    </row>
    <row r="9" spans="1:16" s="203" customFormat="1" ht="30" customHeight="1" x14ac:dyDescent="0.2">
      <c r="A9" s="168">
        <v>2</v>
      </c>
      <c r="B9" s="197" t="s">
        <v>134</v>
      </c>
      <c r="C9" s="198">
        <v>16</v>
      </c>
      <c r="D9" s="199" t="s">
        <v>145</v>
      </c>
      <c r="E9" s="200">
        <v>147500000</v>
      </c>
      <c r="F9" s="200"/>
      <c r="G9" s="201"/>
      <c r="H9" s="196"/>
      <c r="I9" s="168"/>
      <c r="J9" s="172"/>
      <c r="K9" s="202"/>
      <c r="L9" s="202"/>
      <c r="M9" s="202"/>
      <c r="N9" s="202"/>
      <c r="O9" s="202"/>
      <c r="P9" s="202"/>
    </row>
    <row r="10" spans="1:16" s="3" customFormat="1" x14ac:dyDescent="0.25">
      <c r="A10" s="265" t="s">
        <v>16</v>
      </c>
      <c r="B10" s="266"/>
      <c r="C10" s="213"/>
      <c r="D10" s="214"/>
      <c r="E10" s="215">
        <f>SUM(E8:E9)</f>
        <v>200000000</v>
      </c>
      <c r="F10" s="215"/>
      <c r="G10" s="216"/>
      <c r="H10" s="177"/>
      <c r="I10" s="177"/>
      <c r="J10" s="178"/>
      <c r="K10" s="5"/>
      <c r="L10" s="2"/>
      <c r="M10" s="2"/>
      <c r="N10" s="2"/>
      <c r="O10" s="2"/>
      <c r="P10" s="2"/>
    </row>
    <row r="11" spans="1:16" ht="9" customHeight="1" x14ac:dyDescent="0.25">
      <c r="A11" s="179"/>
      <c r="B11" s="180"/>
      <c r="C11" s="181"/>
      <c r="D11" s="182"/>
      <c r="E11" s="183"/>
      <c r="F11" s="184"/>
      <c r="G11" s="185"/>
      <c r="H11" s="185"/>
      <c r="I11" s="185"/>
      <c r="J11" s="13"/>
    </row>
    <row r="12" spans="1:16" x14ac:dyDescent="0.25">
      <c r="A12" s="13" t="s">
        <v>13</v>
      </c>
      <c r="B12" s="155" t="s">
        <v>107</v>
      </c>
      <c r="C12" s="156"/>
      <c r="D12" s="13"/>
      <c r="E12" s="13"/>
      <c r="F12" s="13"/>
      <c r="G12" s="13"/>
      <c r="H12" s="13"/>
      <c r="I12" s="13"/>
      <c r="J12" s="13"/>
    </row>
    <row r="13" spans="1:16" ht="45" customHeight="1" x14ac:dyDescent="0.25">
      <c r="A13" s="157" t="s">
        <v>10</v>
      </c>
      <c r="B13" s="157" t="s">
        <v>0</v>
      </c>
      <c r="C13" s="269" t="s">
        <v>1</v>
      </c>
      <c r="D13" s="270"/>
      <c r="E13" s="158" t="s">
        <v>15</v>
      </c>
      <c r="F13" s="250" t="s">
        <v>19</v>
      </c>
      <c r="G13" s="158" t="s">
        <v>2</v>
      </c>
      <c r="H13" s="160" t="s">
        <v>21</v>
      </c>
      <c r="I13" s="160" t="s">
        <v>3</v>
      </c>
      <c r="J13" s="158" t="s">
        <v>4</v>
      </c>
    </row>
    <row r="14" spans="1:16" ht="15" customHeight="1" x14ac:dyDescent="0.25">
      <c r="A14" s="161">
        <v>1</v>
      </c>
      <c r="B14" s="271" t="s">
        <v>146</v>
      </c>
      <c r="C14" s="163">
        <v>1</v>
      </c>
      <c r="D14" s="164" t="s">
        <v>108</v>
      </c>
      <c r="E14" s="165">
        <v>52150000</v>
      </c>
      <c r="F14" s="165"/>
      <c r="G14" s="166"/>
      <c r="H14" s="167"/>
      <c r="I14" s="167"/>
      <c r="J14" s="273"/>
    </row>
    <row r="15" spans="1:16" s="203" customFormat="1" ht="18.75" customHeight="1" x14ac:dyDescent="0.2">
      <c r="A15" s="168"/>
      <c r="B15" s="272"/>
      <c r="C15" s="211"/>
      <c r="D15" s="199"/>
      <c r="E15" s="200"/>
      <c r="F15" s="200"/>
      <c r="G15" s="201"/>
      <c r="H15" s="196"/>
      <c r="I15" s="168"/>
      <c r="J15" s="274"/>
      <c r="K15" s="202"/>
      <c r="L15" s="202"/>
      <c r="M15" s="202"/>
      <c r="N15" s="202"/>
      <c r="O15" s="202"/>
      <c r="P15" s="202"/>
    </row>
    <row r="16" spans="1:16" x14ac:dyDescent="0.25">
      <c r="A16" s="168">
        <v>2</v>
      </c>
      <c r="B16" s="186" t="s">
        <v>147</v>
      </c>
      <c r="C16" s="195">
        <v>1</v>
      </c>
      <c r="D16" s="199" t="s">
        <v>109</v>
      </c>
      <c r="E16" s="194">
        <v>120000000</v>
      </c>
      <c r="F16" s="194"/>
      <c r="G16" s="188"/>
      <c r="H16" s="187"/>
      <c r="I16" s="187"/>
      <c r="J16" s="172"/>
    </row>
    <row r="17" spans="1:16" x14ac:dyDescent="0.25">
      <c r="A17" s="168">
        <v>3</v>
      </c>
      <c r="B17" s="169" t="s">
        <v>148</v>
      </c>
      <c r="C17" s="195">
        <v>1</v>
      </c>
      <c r="D17" s="199" t="s">
        <v>109</v>
      </c>
      <c r="E17" s="170">
        <v>40000000</v>
      </c>
      <c r="F17" s="194"/>
      <c r="G17" s="171"/>
      <c r="H17" s="187"/>
      <c r="I17" s="187"/>
      <c r="J17" s="172"/>
    </row>
    <row r="18" spans="1:16" x14ac:dyDescent="0.25">
      <c r="A18" s="168">
        <v>4</v>
      </c>
      <c r="B18" s="169" t="s">
        <v>149</v>
      </c>
      <c r="C18" s="195">
        <v>1</v>
      </c>
      <c r="D18" s="199" t="s">
        <v>108</v>
      </c>
      <c r="E18" s="170">
        <v>50000000</v>
      </c>
      <c r="F18" s="194"/>
      <c r="G18" s="171"/>
      <c r="H18" s="187"/>
      <c r="I18" s="187"/>
      <c r="J18" s="172"/>
    </row>
    <row r="19" spans="1:16" x14ac:dyDescent="0.25">
      <c r="A19" s="168">
        <v>5</v>
      </c>
      <c r="B19" s="253" t="s">
        <v>150</v>
      </c>
      <c r="C19" s="195">
        <v>1</v>
      </c>
      <c r="D19" s="199" t="s">
        <v>109</v>
      </c>
      <c r="E19" s="254">
        <v>6500000</v>
      </c>
      <c r="F19" s="194"/>
      <c r="G19" s="171"/>
      <c r="H19" s="187"/>
      <c r="I19" s="187"/>
      <c r="J19" s="172"/>
    </row>
    <row r="20" spans="1:16" x14ac:dyDescent="0.25">
      <c r="A20" s="168">
        <v>6</v>
      </c>
      <c r="B20" s="253" t="s">
        <v>33</v>
      </c>
      <c r="C20" s="195">
        <v>1</v>
      </c>
      <c r="D20" s="199" t="s">
        <v>109</v>
      </c>
      <c r="E20" s="254">
        <v>10400000</v>
      </c>
      <c r="F20" s="194"/>
      <c r="G20" s="171"/>
      <c r="H20" s="187"/>
      <c r="I20" s="187"/>
      <c r="J20" s="172"/>
    </row>
    <row r="21" spans="1:16" x14ac:dyDescent="0.25">
      <c r="A21" s="168">
        <v>7</v>
      </c>
      <c r="B21" s="253" t="s">
        <v>56</v>
      </c>
      <c r="C21" s="195">
        <v>2</v>
      </c>
      <c r="D21" s="199" t="s">
        <v>109</v>
      </c>
      <c r="E21" s="254">
        <v>8200000</v>
      </c>
      <c r="F21" s="194"/>
      <c r="G21" s="171"/>
      <c r="H21" s="187"/>
      <c r="I21" s="187"/>
      <c r="J21" s="172"/>
    </row>
    <row r="22" spans="1:16" x14ac:dyDescent="0.25">
      <c r="A22" s="168">
        <v>8</v>
      </c>
      <c r="B22" s="253" t="s">
        <v>151</v>
      </c>
      <c r="C22" s="195">
        <v>4</v>
      </c>
      <c r="D22" s="199" t="s">
        <v>109</v>
      </c>
      <c r="E22" s="254">
        <v>4800000</v>
      </c>
      <c r="F22" s="194"/>
      <c r="G22" s="171"/>
      <c r="H22" s="187"/>
      <c r="I22" s="187"/>
      <c r="J22" s="172"/>
    </row>
    <row r="23" spans="1:16" x14ac:dyDescent="0.25">
      <c r="A23" s="168">
        <v>9</v>
      </c>
      <c r="B23" s="253" t="s">
        <v>152</v>
      </c>
      <c r="C23" s="195">
        <v>1</v>
      </c>
      <c r="D23" s="199" t="s">
        <v>108</v>
      </c>
      <c r="E23" s="254">
        <v>8400000</v>
      </c>
      <c r="F23" s="194"/>
      <c r="G23" s="171"/>
      <c r="H23" s="187"/>
      <c r="I23" s="187"/>
      <c r="J23" s="172"/>
    </row>
    <row r="24" spans="1:16" x14ac:dyDescent="0.25">
      <c r="A24" s="168">
        <v>10</v>
      </c>
      <c r="B24" s="186" t="s">
        <v>153</v>
      </c>
      <c r="C24" s="195">
        <v>1</v>
      </c>
      <c r="D24" s="199" t="s">
        <v>109</v>
      </c>
      <c r="E24" s="194">
        <v>7000000</v>
      </c>
      <c r="F24" s="194"/>
      <c r="G24" s="188"/>
      <c r="H24" s="187"/>
      <c r="I24" s="187"/>
      <c r="J24" s="172"/>
    </row>
    <row r="25" spans="1:16" x14ac:dyDescent="0.25">
      <c r="A25" s="168">
        <v>11</v>
      </c>
      <c r="B25" s="169" t="s">
        <v>154</v>
      </c>
      <c r="C25" s="195">
        <v>1</v>
      </c>
      <c r="D25" s="199" t="s">
        <v>109</v>
      </c>
      <c r="E25" s="170">
        <v>3750000</v>
      </c>
      <c r="F25" s="194"/>
      <c r="G25" s="171"/>
      <c r="H25" s="187"/>
      <c r="I25" s="187"/>
      <c r="J25" s="172"/>
    </row>
    <row r="26" spans="1:16" x14ac:dyDescent="0.25">
      <c r="A26" s="168">
        <v>12</v>
      </c>
      <c r="B26" s="169" t="s">
        <v>155</v>
      </c>
      <c r="C26" s="195">
        <v>1</v>
      </c>
      <c r="D26" s="199" t="s">
        <v>109</v>
      </c>
      <c r="E26" s="170">
        <v>6500000</v>
      </c>
      <c r="F26" s="194"/>
      <c r="G26" s="171"/>
      <c r="H26" s="187"/>
      <c r="I26" s="187"/>
      <c r="J26" s="172"/>
    </row>
    <row r="27" spans="1:16" x14ac:dyDescent="0.25">
      <c r="A27" s="168"/>
      <c r="B27" s="169"/>
      <c r="C27" s="195"/>
      <c r="D27" s="199"/>
      <c r="E27" s="170"/>
      <c r="F27" s="170"/>
      <c r="G27" s="171"/>
      <c r="H27" s="187"/>
      <c r="I27" s="168"/>
      <c r="J27" s="172" t="s">
        <v>17</v>
      </c>
    </row>
    <row r="28" spans="1:16" s="3" customFormat="1" x14ac:dyDescent="0.25">
      <c r="A28" s="265" t="s">
        <v>16</v>
      </c>
      <c r="B28" s="266"/>
      <c r="C28" s="173"/>
      <c r="D28" s="174"/>
      <c r="E28" s="175">
        <v>50000000</v>
      </c>
      <c r="F28" s="176">
        <f>SUM(F14:F27)</f>
        <v>0</v>
      </c>
      <c r="G28" s="205"/>
      <c r="H28" s="177"/>
      <c r="I28" s="177"/>
      <c r="J28" s="178"/>
      <c r="K28" s="5"/>
      <c r="L28" s="2"/>
      <c r="M28" s="2"/>
      <c r="N28" s="2"/>
      <c r="O28" s="2"/>
      <c r="P28" s="2"/>
    </row>
    <row r="29" spans="1:16" ht="6" customHeight="1" x14ac:dyDescent="0.25">
      <c r="A29" s="179"/>
      <c r="B29" s="180"/>
      <c r="C29" s="181"/>
      <c r="D29" s="182"/>
      <c r="E29" s="183"/>
      <c r="F29" s="184"/>
      <c r="G29" s="185"/>
      <c r="H29" s="185"/>
      <c r="I29" s="185"/>
      <c r="J29" s="13"/>
    </row>
    <row r="30" spans="1:16" x14ac:dyDescent="0.25">
      <c r="A30" s="13"/>
      <c r="B30" s="189"/>
      <c r="C30" s="181"/>
      <c r="D30" s="190"/>
      <c r="E30" s="191"/>
      <c r="F30" s="191"/>
      <c r="G30" s="13"/>
      <c r="H30" s="13" t="s">
        <v>173</v>
      </c>
      <c r="I30" s="13"/>
      <c r="J30" s="13"/>
    </row>
    <row r="31" spans="1:16" ht="9" customHeight="1" x14ac:dyDescent="0.25">
      <c r="A31" s="13"/>
      <c r="B31" s="189"/>
      <c r="C31" s="181"/>
      <c r="D31" s="190"/>
      <c r="E31" s="191"/>
      <c r="F31" s="191"/>
      <c r="G31" s="13"/>
      <c r="H31" s="13"/>
      <c r="I31" s="13"/>
      <c r="J31" s="13"/>
    </row>
    <row r="32" spans="1:16" x14ac:dyDescent="0.25">
      <c r="A32" s="9"/>
      <c r="B32" s="249" t="s">
        <v>6</v>
      </c>
      <c r="C32" s="10"/>
      <c r="D32" s="9"/>
      <c r="E32" s="9"/>
      <c r="F32" s="9"/>
      <c r="G32" s="9"/>
      <c r="H32" s="9" t="s">
        <v>7</v>
      </c>
      <c r="I32" s="9"/>
      <c r="J32" s="9"/>
    </row>
    <row r="33" spans="1:10" x14ac:dyDescent="0.25">
      <c r="A33" s="9"/>
      <c r="B33" s="249" t="s">
        <v>170</v>
      </c>
      <c r="C33" s="10"/>
      <c r="D33" s="9"/>
      <c r="E33" s="277" t="s">
        <v>105</v>
      </c>
      <c r="F33" s="277"/>
      <c r="G33" s="9"/>
      <c r="H33" s="9"/>
      <c r="I33" s="9"/>
      <c r="J33" s="9"/>
    </row>
    <row r="34" spans="1:10" x14ac:dyDescent="0.25">
      <c r="A34" s="9"/>
      <c r="B34" s="206"/>
      <c r="C34" s="10"/>
      <c r="D34" s="9"/>
      <c r="E34" s="9"/>
      <c r="F34" s="9"/>
      <c r="G34" s="9"/>
      <c r="H34" s="9" t="s">
        <v>171</v>
      </c>
      <c r="I34" s="9"/>
      <c r="J34" s="193" t="s">
        <v>12</v>
      </c>
    </row>
    <row r="35" spans="1:10" ht="15" customHeight="1" x14ac:dyDescent="0.25">
      <c r="A35" s="9"/>
      <c r="B35" s="207"/>
      <c r="C35" s="10"/>
      <c r="D35" s="9"/>
      <c r="E35" s="9"/>
      <c r="F35" s="9"/>
      <c r="G35" s="9"/>
      <c r="H35" s="9"/>
      <c r="I35" s="9"/>
      <c r="J35" s="9"/>
    </row>
    <row r="36" spans="1:10" x14ac:dyDescent="0.25">
      <c r="A36" s="9"/>
      <c r="B36" s="249"/>
      <c r="C36" s="10"/>
      <c r="D36" s="9"/>
      <c r="E36" s="9"/>
      <c r="F36" s="9"/>
      <c r="G36" s="9"/>
      <c r="H36" s="9" t="s">
        <v>110</v>
      </c>
      <c r="I36" s="9"/>
      <c r="J36" s="193" t="s">
        <v>12</v>
      </c>
    </row>
    <row r="37" spans="1:10" ht="15" customHeight="1" x14ac:dyDescent="0.25">
      <c r="A37" s="9"/>
      <c r="B37" s="248" t="s">
        <v>176</v>
      </c>
      <c r="C37" s="10"/>
      <c r="D37" s="9"/>
      <c r="E37" s="278" t="s">
        <v>174</v>
      </c>
      <c r="F37" s="278"/>
      <c r="G37" s="9"/>
      <c r="H37" s="9"/>
      <c r="I37" s="9"/>
      <c r="J37" s="9"/>
    </row>
    <row r="38" spans="1:10" ht="15" customHeight="1" x14ac:dyDescent="0.25">
      <c r="A38" s="9"/>
      <c r="B38" s="153" t="s">
        <v>177</v>
      </c>
      <c r="C38" s="10"/>
      <c r="D38" s="9"/>
      <c r="E38" s="279" t="s">
        <v>175</v>
      </c>
      <c r="F38" s="279"/>
      <c r="G38" s="9"/>
      <c r="H38" s="9" t="s">
        <v>172</v>
      </c>
      <c r="I38" s="9" t="s">
        <v>180</v>
      </c>
      <c r="J38" s="193" t="s">
        <v>12</v>
      </c>
    </row>
    <row r="48" spans="1:10" x14ac:dyDescent="0.25">
      <c r="F48" s="165">
        <v>6500000</v>
      </c>
      <c r="G48" s="217">
        <v>0.1</v>
      </c>
    </row>
    <row r="49" spans="6:6" x14ac:dyDescent="0.25">
      <c r="F49" s="200">
        <v>2750000</v>
      </c>
    </row>
    <row r="50" spans="6:6" x14ac:dyDescent="0.25">
      <c r="F50" s="194">
        <v>3250000</v>
      </c>
    </row>
    <row r="51" spans="6:6" x14ac:dyDescent="0.25">
      <c r="F51" s="170">
        <v>6000000</v>
      </c>
    </row>
    <row r="52" spans="6:6" x14ac:dyDescent="0.25">
      <c r="F52" s="170">
        <v>1250000</v>
      </c>
    </row>
    <row r="53" spans="6:6" x14ac:dyDescent="0.25">
      <c r="F53" s="170">
        <v>2750000</v>
      </c>
    </row>
    <row r="54" spans="6:6" x14ac:dyDescent="0.25">
      <c r="F54" s="170">
        <v>3750000</v>
      </c>
    </row>
    <row r="55" spans="6:6" x14ac:dyDescent="0.25">
      <c r="F55" s="170">
        <v>3000000</v>
      </c>
    </row>
    <row r="56" spans="6:6" x14ac:dyDescent="0.25">
      <c r="F56" s="170">
        <v>1250000</v>
      </c>
    </row>
    <row r="57" spans="6:6" x14ac:dyDescent="0.25">
      <c r="F57" s="170">
        <v>1272728</v>
      </c>
    </row>
    <row r="58" spans="6:6" x14ac:dyDescent="0.25">
      <c r="F58" s="170">
        <v>4000000</v>
      </c>
    </row>
    <row r="59" spans="6:6" x14ac:dyDescent="0.25">
      <c r="F59" s="170">
        <v>2750000</v>
      </c>
    </row>
    <row r="60" spans="6:6" x14ac:dyDescent="0.25">
      <c r="F60" s="170">
        <v>1000000</v>
      </c>
    </row>
    <row r="61" spans="6:6" x14ac:dyDescent="0.25">
      <c r="F61" s="170">
        <v>1500000</v>
      </c>
    </row>
    <row r="62" spans="6:6" x14ac:dyDescent="0.25">
      <c r="F62" s="170">
        <v>1250000</v>
      </c>
    </row>
    <row r="74" spans="5:16" x14ac:dyDescent="0.25">
      <c r="E74" s="280" t="s">
        <v>10</v>
      </c>
      <c r="F74" s="280" t="s">
        <v>116</v>
      </c>
      <c r="G74" s="280" t="s">
        <v>117</v>
      </c>
      <c r="H74" s="220" t="s">
        <v>118</v>
      </c>
      <c r="I74" s="221" t="s">
        <v>119</v>
      </c>
      <c r="J74" s="222"/>
      <c r="K74" s="280" t="s">
        <v>120</v>
      </c>
      <c r="L74" s="281" t="s">
        <v>121</v>
      </c>
      <c r="M74" s="275" t="s">
        <v>122</v>
      </c>
      <c r="N74" s="275" t="s">
        <v>118</v>
      </c>
      <c r="O74" s="281" t="s">
        <v>123</v>
      </c>
      <c r="P74" s="275" t="s">
        <v>124</v>
      </c>
    </row>
    <row r="75" spans="5:16" x14ac:dyDescent="0.25">
      <c r="E75" s="280"/>
      <c r="F75" s="280"/>
      <c r="G75" s="280"/>
      <c r="H75" s="223"/>
      <c r="I75" s="224" t="s">
        <v>125</v>
      </c>
      <c r="J75" s="225">
        <f>100/110</f>
        <v>0.90909090909090906</v>
      </c>
      <c r="K75" s="280"/>
      <c r="L75" s="281"/>
      <c r="M75" s="276"/>
      <c r="N75" s="276"/>
      <c r="O75" s="281"/>
      <c r="P75" s="276"/>
    </row>
    <row r="76" spans="5:16" x14ac:dyDescent="0.25">
      <c r="E76" s="247">
        <v>1</v>
      </c>
      <c r="F76" s="227">
        <v>2</v>
      </c>
      <c r="G76" s="227">
        <v>3</v>
      </c>
      <c r="H76" s="227">
        <v>4</v>
      </c>
      <c r="I76" s="228">
        <v>5</v>
      </c>
      <c r="J76" s="227">
        <v>5</v>
      </c>
      <c r="K76" s="247">
        <v>6</v>
      </c>
      <c r="L76" s="245">
        <v>7</v>
      </c>
      <c r="M76" s="245">
        <v>8</v>
      </c>
      <c r="N76" s="245">
        <v>9</v>
      </c>
      <c r="O76" s="245">
        <v>10</v>
      </c>
      <c r="P76" s="230">
        <v>11</v>
      </c>
    </row>
    <row r="77" spans="5:16" ht="57" x14ac:dyDescent="0.25">
      <c r="E77" s="231">
        <v>1</v>
      </c>
      <c r="F77" s="232" t="s">
        <v>126</v>
      </c>
      <c r="G77" s="209">
        <v>6500000</v>
      </c>
      <c r="H77" s="233">
        <f>G77/11</f>
        <v>590909.09090909094</v>
      </c>
      <c r="I77" s="234">
        <f>K77*15%</f>
        <v>886363.63636363635</v>
      </c>
      <c r="J77" s="225">
        <f t="shared" ref="J77:J91" si="0">100/110</f>
        <v>0.90909090909090906</v>
      </c>
      <c r="K77" s="234">
        <f>G77*J77</f>
        <v>5909090.9090909092</v>
      </c>
      <c r="L77" s="235">
        <f>G77+H77+I77</f>
        <v>7977272.7272727275</v>
      </c>
      <c r="M77" s="235">
        <v>0</v>
      </c>
      <c r="N77" s="235">
        <v>0</v>
      </c>
      <c r="O77" s="235">
        <v>18851000</v>
      </c>
      <c r="P77" s="236">
        <f>K77-O77</f>
        <v>-12941909.09090909</v>
      </c>
    </row>
    <row r="78" spans="5:16" ht="28.5" x14ac:dyDescent="0.25">
      <c r="E78" s="231">
        <v>2</v>
      </c>
      <c r="F78" s="232" t="s">
        <v>127</v>
      </c>
      <c r="G78" s="200">
        <v>2750000</v>
      </c>
      <c r="H78" s="233">
        <f t="shared" ref="H78:H90" si="1">G78/11</f>
        <v>250000</v>
      </c>
      <c r="I78" s="234">
        <f t="shared" ref="I78:I92" si="2">K78*15%</f>
        <v>375000</v>
      </c>
      <c r="J78" s="225">
        <f t="shared" si="0"/>
        <v>0.90909090909090906</v>
      </c>
      <c r="K78" s="234">
        <f t="shared" ref="K78:K91" si="3">G78*J78</f>
        <v>2500000</v>
      </c>
      <c r="L78" s="235">
        <f t="shared" ref="L78:L91" si="4">G78+H78+I78</f>
        <v>3375000</v>
      </c>
      <c r="M78" s="235">
        <f>L78*15%</f>
        <v>506250</v>
      </c>
      <c r="N78" s="235">
        <f>L78/11</f>
        <v>306818.18181818182</v>
      </c>
      <c r="O78" s="235">
        <f>L78+M78+N78</f>
        <v>4188068.1818181816</v>
      </c>
      <c r="P78" s="236">
        <f>K78-O78</f>
        <v>-1688068.1818181816</v>
      </c>
    </row>
    <row r="79" spans="5:16" ht="42.75" x14ac:dyDescent="0.25">
      <c r="E79" s="231">
        <v>3</v>
      </c>
      <c r="F79" s="232" t="s">
        <v>128</v>
      </c>
      <c r="G79" s="212">
        <v>3250000</v>
      </c>
      <c r="H79" s="233">
        <f t="shared" si="1"/>
        <v>295454.54545454547</v>
      </c>
      <c r="I79" s="234">
        <f t="shared" si="2"/>
        <v>443181.81818181818</v>
      </c>
      <c r="J79" s="225">
        <f t="shared" si="0"/>
        <v>0.90909090909090906</v>
      </c>
      <c r="K79" s="234">
        <f t="shared" si="3"/>
        <v>2954545.4545454546</v>
      </c>
      <c r="L79" s="235">
        <f t="shared" si="4"/>
        <v>3988636.3636363638</v>
      </c>
      <c r="M79" s="235">
        <f>L79*15%</f>
        <v>598295.45454545459</v>
      </c>
      <c r="N79" s="235">
        <f>L79/11</f>
        <v>362603.30578512396</v>
      </c>
      <c r="O79" s="235">
        <f>L79+M79+N79</f>
        <v>4949535.1239669425</v>
      </c>
      <c r="P79" s="236">
        <f>K79-O79</f>
        <v>-1994989.669421488</v>
      </c>
    </row>
    <row r="80" spans="5:16" ht="42.75" x14ac:dyDescent="0.25">
      <c r="E80" s="231">
        <v>4</v>
      </c>
      <c r="F80" s="232" t="s">
        <v>129</v>
      </c>
      <c r="G80" s="200">
        <v>6000000</v>
      </c>
      <c r="H80" s="233">
        <f t="shared" si="1"/>
        <v>545454.54545454541</v>
      </c>
      <c r="I80" s="234">
        <f t="shared" si="2"/>
        <v>818181.81818181812</v>
      </c>
      <c r="J80" s="225">
        <f t="shared" si="0"/>
        <v>0.90909090909090906</v>
      </c>
      <c r="K80" s="234">
        <f t="shared" si="3"/>
        <v>5454545.4545454541</v>
      </c>
      <c r="L80" s="235">
        <f t="shared" si="4"/>
        <v>7363636.3636363633</v>
      </c>
      <c r="M80" s="235">
        <f>L80*15%</f>
        <v>1104545.4545454544</v>
      </c>
      <c r="N80" s="235">
        <f>L80/11</f>
        <v>669421.48760330572</v>
      </c>
      <c r="O80" s="235">
        <f>L80+M80+N80</f>
        <v>9137603.3057851233</v>
      </c>
      <c r="P80" s="236">
        <f>K80-O80</f>
        <v>-3683057.8512396691</v>
      </c>
    </row>
    <row r="81" spans="1:16" x14ac:dyDescent="0.25">
      <c r="E81" s="237"/>
      <c r="F81" s="237"/>
      <c r="G81" s="200">
        <v>1250000</v>
      </c>
      <c r="H81" s="233">
        <f t="shared" si="1"/>
        <v>113636.36363636363</v>
      </c>
      <c r="I81" s="234">
        <f t="shared" si="2"/>
        <v>170454.54545454544</v>
      </c>
      <c r="J81" s="225">
        <f t="shared" si="0"/>
        <v>0.90909090909090906</v>
      </c>
      <c r="K81" s="234">
        <f t="shared" si="3"/>
        <v>1136363.6363636362</v>
      </c>
      <c r="L81" s="235">
        <f t="shared" si="4"/>
        <v>1534090.9090909089</v>
      </c>
      <c r="M81" s="237"/>
      <c r="N81" s="237"/>
      <c r="O81" s="238" t="s">
        <v>37</v>
      </c>
      <c r="P81" s="239">
        <f>SUM(P77:P80)</f>
        <v>-20308024.79338843</v>
      </c>
    </row>
    <row r="82" spans="1:16" x14ac:dyDescent="0.25">
      <c r="G82" s="200">
        <v>2750000</v>
      </c>
      <c r="H82" s="233">
        <f t="shared" si="1"/>
        <v>250000</v>
      </c>
      <c r="I82" s="234">
        <f t="shared" si="2"/>
        <v>375000</v>
      </c>
      <c r="J82" s="225">
        <f t="shared" si="0"/>
        <v>0.90909090909090906</v>
      </c>
      <c r="K82" s="234">
        <f t="shared" si="3"/>
        <v>2500000</v>
      </c>
      <c r="L82" s="235">
        <f t="shared" si="4"/>
        <v>3375000</v>
      </c>
    </row>
    <row r="83" spans="1:16" x14ac:dyDescent="0.25">
      <c r="G83" s="200">
        <v>3750000</v>
      </c>
      <c r="H83" s="233">
        <f t="shared" si="1"/>
        <v>340909.09090909088</v>
      </c>
      <c r="I83" s="234">
        <f t="shared" si="2"/>
        <v>511363.63636363635</v>
      </c>
      <c r="J83" s="225">
        <f t="shared" si="0"/>
        <v>0.90909090909090906</v>
      </c>
      <c r="K83" s="234">
        <f t="shared" si="3"/>
        <v>3409090.9090909092</v>
      </c>
      <c r="L83" s="235">
        <f t="shared" si="4"/>
        <v>4602272.7272727275</v>
      </c>
    </row>
    <row r="84" spans="1:16" x14ac:dyDescent="0.25">
      <c r="G84" s="200">
        <v>3000000</v>
      </c>
      <c r="H84" s="233">
        <f t="shared" si="1"/>
        <v>272727.27272727271</v>
      </c>
      <c r="I84" s="234">
        <f t="shared" si="2"/>
        <v>409090.90909090906</v>
      </c>
      <c r="J84" s="225">
        <f t="shared" si="0"/>
        <v>0.90909090909090906</v>
      </c>
      <c r="K84" s="234">
        <f t="shared" si="3"/>
        <v>2727272.7272727271</v>
      </c>
      <c r="L84" s="235">
        <f t="shared" si="4"/>
        <v>3681818.1818181816</v>
      </c>
    </row>
    <row r="85" spans="1:16" x14ac:dyDescent="0.25">
      <c r="G85" s="200">
        <v>1250000</v>
      </c>
      <c r="H85" s="233">
        <f t="shared" si="1"/>
        <v>113636.36363636363</v>
      </c>
      <c r="I85" s="234">
        <f t="shared" si="2"/>
        <v>170454.54545454544</v>
      </c>
      <c r="J85" s="225">
        <f t="shared" si="0"/>
        <v>0.90909090909090906</v>
      </c>
      <c r="K85" s="234">
        <f t="shared" si="3"/>
        <v>1136363.6363636362</v>
      </c>
      <c r="L85" s="235">
        <f t="shared" si="4"/>
        <v>1534090.9090909089</v>
      </c>
    </row>
    <row r="86" spans="1:16" x14ac:dyDescent="0.25">
      <c r="G86" s="200">
        <v>1272728</v>
      </c>
      <c r="H86" s="233">
        <f t="shared" si="1"/>
        <v>115702.54545454546</v>
      </c>
      <c r="I86" s="234">
        <f t="shared" si="2"/>
        <v>173553.81818181818</v>
      </c>
      <c r="J86" s="225">
        <f t="shared" si="0"/>
        <v>0.90909090909090906</v>
      </c>
      <c r="K86" s="234">
        <f t="shared" si="3"/>
        <v>1157025.4545454546</v>
      </c>
      <c r="L86" s="235">
        <f t="shared" si="4"/>
        <v>1561984.3636363635</v>
      </c>
    </row>
    <row r="87" spans="1:16" x14ac:dyDescent="0.25">
      <c r="G87" s="200">
        <v>4000000</v>
      </c>
      <c r="H87" s="233">
        <f t="shared" si="1"/>
        <v>363636.36363636365</v>
      </c>
      <c r="I87" s="234">
        <f t="shared" si="2"/>
        <v>545454.54545454541</v>
      </c>
      <c r="J87" s="225">
        <f t="shared" si="0"/>
        <v>0.90909090909090906</v>
      </c>
      <c r="K87" s="234">
        <f t="shared" si="3"/>
        <v>3636363.6363636362</v>
      </c>
      <c r="L87" s="235">
        <f t="shared" si="4"/>
        <v>4909090.9090909082</v>
      </c>
    </row>
    <row r="88" spans="1:16" x14ac:dyDescent="0.25">
      <c r="G88" s="200">
        <v>2750000</v>
      </c>
      <c r="H88" s="233">
        <f t="shared" si="1"/>
        <v>250000</v>
      </c>
      <c r="I88" s="234">
        <f t="shared" si="2"/>
        <v>375000</v>
      </c>
      <c r="J88" s="225">
        <f t="shared" si="0"/>
        <v>0.90909090909090906</v>
      </c>
      <c r="K88" s="234">
        <f t="shared" si="3"/>
        <v>2500000</v>
      </c>
      <c r="L88" s="235">
        <f t="shared" si="4"/>
        <v>3375000</v>
      </c>
    </row>
    <row r="89" spans="1:16" s="2" customFormat="1" x14ac:dyDescent="0.25">
      <c r="A89" s="1"/>
      <c r="B89" s="1"/>
      <c r="C89" s="4"/>
      <c r="D89" s="1"/>
      <c r="E89" s="1"/>
      <c r="F89" s="1"/>
      <c r="G89" s="200">
        <v>1000000</v>
      </c>
      <c r="H89" s="233">
        <f t="shared" si="1"/>
        <v>90909.090909090912</v>
      </c>
      <c r="I89" s="234">
        <f t="shared" si="2"/>
        <v>136363.63636363635</v>
      </c>
      <c r="J89" s="225">
        <f t="shared" si="0"/>
        <v>0.90909090909090906</v>
      </c>
      <c r="K89" s="234">
        <f t="shared" si="3"/>
        <v>909090.90909090906</v>
      </c>
      <c r="L89" s="235">
        <f t="shared" si="4"/>
        <v>1227272.7272727271</v>
      </c>
    </row>
    <row r="90" spans="1:16" s="2" customFormat="1" x14ac:dyDescent="0.25">
      <c r="A90" s="1"/>
      <c r="B90" s="1"/>
      <c r="C90" s="4"/>
      <c r="D90" s="1"/>
      <c r="E90" s="1"/>
      <c r="F90" s="1"/>
      <c r="G90" s="200">
        <v>1500000</v>
      </c>
      <c r="H90" s="233">
        <f t="shared" si="1"/>
        <v>136363.63636363635</v>
      </c>
      <c r="I90" s="234">
        <f t="shared" si="2"/>
        <v>204545.45454545453</v>
      </c>
      <c r="J90" s="225">
        <f t="shared" si="0"/>
        <v>0.90909090909090906</v>
      </c>
      <c r="K90" s="234">
        <f t="shared" si="3"/>
        <v>1363636.3636363635</v>
      </c>
      <c r="L90" s="235">
        <f t="shared" si="4"/>
        <v>1840909.0909090908</v>
      </c>
    </row>
    <row r="91" spans="1:16" s="2" customFormat="1" x14ac:dyDescent="0.25">
      <c r="A91" s="1"/>
      <c r="B91" s="1"/>
      <c r="C91" s="4"/>
      <c r="D91" s="1"/>
      <c r="E91" s="1"/>
      <c r="F91" s="1"/>
      <c r="G91" s="200">
        <v>1250000</v>
      </c>
      <c r="H91" s="233">
        <f>G91/11</f>
        <v>113636.36363636363</v>
      </c>
      <c r="I91" s="234">
        <f>K91*15%</f>
        <v>170454.54545454544</v>
      </c>
      <c r="J91" s="225">
        <f t="shared" si="0"/>
        <v>0.90909090909090906</v>
      </c>
      <c r="K91" s="234">
        <f t="shared" si="3"/>
        <v>1136363.6363636362</v>
      </c>
      <c r="L91" s="235">
        <f t="shared" si="4"/>
        <v>1534090.9090909089</v>
      </c>
    </row>
    <row r="92" spans="1:16" s="2" customFormat="1" x14ac:dyDescent="0.25">
      <c r="A92" s="1"/>
      <c r="B92" s="1"/>
      <c r="C92" s="4"/>
      <c r="D92" s="1"/>
      <c r="E92" s="1"/>
      <c r="F92" s="1"/>
      <c r="G92" s="203"/>
      <c r="H92" s="1"/>
      <c r="I92" s="234">
        <f t="shared" si="2"/>
        <v>0</v>
      </c>
      <c r="J92" s="1"/>
    </row>
    <row r="93" spans="1:16" s="2" customFormat="1" x14ac:dyDescent="0.25">
      <c r="A93" s="1"/>
      <c r="B93" s="1"/>
      <c r="C93" s="4"/>
      <c r="D93" s="1"/>
      <c r="E93" s="1"/>
      <c r="F93" s="1"/>
      <c r="G93" s="240">
        <f>SUM(G77:G91)</f>
        <v>42272728</v>
      </c>
      <c r="H93" s="1"/>
      <c r="I93" s="1"/>
      <c r="J93" s="1"/>
      <c r="K93" s="240">
        <f>SUM(K77:K91)</f>
        <v>38429752.727272727</v>
      </c>
      <c r="L93" s="240">
        <f>SUM(L77:L91)</f>
        <v>51880166.18181818</v>
      </c>
    </row>
  </sheetData>
  <mergeCells count="18">
    <mergeCell ref="J14:J15"/>
    <mergeCell ref="P74:P75"/>
    <mergeCell ref="E33:F33"/>
    <mergeCell ref="E37:F37"/>
    <mergeCell ref="E38:F38"/>
    <mergeCell ref="E74:E75"/>
    <mergeCell ref="F74:F75"/>
    <mergeCell ref="G74:G75"/>
    <mergeCell ref="K74:K75"/>
    <mergeCell ref="L74:L75"/>
    <mergeCell ref="M74:M75"/>
    <mergeCell ref="N74:N75"/>
    <mergeCell ref="O74:O75"/>
    <mergeCell ref="A28:B28"/>
    <mergeCell ref="C7:D7"/>
    <mergeCell ref="A10:B10"/>
    <mergeCell ref="C13:D13"/>
    <mergeCell ref="B14:B1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horizontalDpi="300" verticalDpi="300" r:id="rId1"/>
  <headerFooter alignWithMargins="0"/>
  <rowBreaks count="1" manualBreakCount="1">
    <brk id="38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view="pageBreakPreview" zoomScale="80" zoomScaleNormal="80" zoomScaleSheetLayoutView="80" workbookViewId="0">
      <selection activeCell="H21" sqref="H21"/>
    </sheetView>
  </sheetViews>
  <sheetFormatPr defaultRowHeight="15" x14ac:dyDescent="0.25"/>
  <cols>
    <col min="1" max="1" width="4.42578125" style="1" customWidth="1"/>
    <col min="2" max="2" width="40.42578125" style="1" customWidth="1"/>
    <col min="3" max="3" width="8.28515625" style="4" customWidth="1"/>
    <col min="4" max="4" width="8.42578125" style="1" bestFit="1" customWidth="1"/>
    <col min="5" max="5" width="15.7109375" style="1" customWidth="1"/>
    <col min="6" max="6" width="15.85546875" style="1" customWidth="1"/>
    <col min="7" max="7" width="15.140625" style="1" customWidth="1"/>
    <col min="8" max="8" width="25.5703125" style="1" customWidth="1"/>
    <col min="9" max="9" width="13.7109375" style="1" customWidth="1"/>
    <col min="10" max="10" width="35.7109375" style="1" customWidth="1"/>
    <col min="11" max="11" width="13.7109375" style="2" bestFit="1" customWidth="1"/>
    <col min="12" max="12" width="16" style="2" customWidth="1"/>
    <col min="13" max="14" width="11" style="2" bestFit="1" customWidth="1"/>
    <col min="15" max="15" width="12.28515625" style="2" bestFit="1" customWidth="1"/>
    <col min="16" max="16" width="13.7109375" style="2" bestFit="1" customWidth="1"/>
    <col min="17" max="16384" width="9.140625" style="1"/>
  </cols>
  <sheetData>
    <row r="1" spans="1:16" x14ac:dyDescent="0.25">
      <c r="A1" s="9"/>
      <c r="B1" s="9"/>
      <c r="C1" s="10"/>
      <c r="D1" s="9"/>
      <c r="E1" s="9"/>
      <c r="F1" s="9"/>
      <c r="G1" s="9"/>
      <c r="H1" s="9"/>
      <c r="I1" s="9"/>
      <c r="J1" s="9"/>
    </row>
    <row r="2" spans="1:16" x14ac:dyDescent="0.25">
      <c r="A2" s="9"/>
      <c r="B2" s="9"/>
      <c r="C2" s="10"/>
      <c r="D2" s="9"/>
      <c r="E2" s="9"/>
      <c r="F2" s="9"/>
      <c r="G2" s="9"/>
      <c r="H2" s="9"/>
      <c r="I2" s="9"/>
      <c r="J2" s="9"/>
    </row>
    <row r="3" spans="1:16" x14ac:dyDescent="0.25">
      <c r="A3" s="9"/>
      <c r="B3" s="9"/>
      <c r="C3" s="241" t="s">
        <v>22</v>
      </c>
      <c r="E3" s="242" t="s">
        <v>169</v>
      </c>
      <c r="H3" s="9"/>
      <c r="I3" s="9"/>
      <c r="J3" s="9"/>
    </row>
    <row r="4" spans="1:16" x14ac:dyDescent="0.25">
      <c r="A4" s="9"/>
      <c r="B4" s="9"/>
      <c r="C4" s="242"/>
      <c r="E4" s="242" t="s">
        <v>179</v>
      </c>
      <c r="H4" s="9"/>
      <c r="I4" s="9"/>
      <c r="J4" s="9"/>
    </row>
    <row r="5" spans="1:16" x14ac:dyDescent="0.25">
      <c r="A5" s="9"/>
      <c r="B5" s="9"/>
      <c r="C5" s="10"/>
      <c r="D5" s="9"/>
      <c r="E5" s="10"/>
      <c r="F5" s="154"/>
      <c r="H5" s="9"/>
      <c r="I5" s="9"/>
      <c r="J5" s="154"/>
    </row>
    <row r="6" spans="1:16" x14ac:dyDescent="0.25">
      <c r="A6" s="13" t="s">
        <v>11</v>
      </c>
      <c r="B6" s="155" t="s">
        <v>106</v>
      </c>
      <c r="C6" s="156"/>
      <c r="D6" s="13"/>
      <c r="E6" s="13"/>
      <c r="F6" s="13"/>
      <c r="G6" s="13"/>
      <c r="H6" s="13"/>
      <c r="I6" s="13"/>
      <c r="J6" s="13"/>
    </row>
    <row r="7" spans="1:16" x14ac:dyDescent="0.25">
      <c r="A7" s="13"/>
      <c r="B7" s="13" t="s">
        <v>157</v>
      </c>
      <c r="C7" s="156"/>
      <c r="D7" s="13"/>
      <c r="E7" s="13"/>
      <c r="F7" s="13"/>
      <c r="G7" s="13"/>
      <c r="H7" s="13"/>
      <c r="I7" s="13"/>
      <c r="J7" s="13"/>
    </row>
    <row r="8" spans="1:16" ht="9" customHeight="1" x14ac:dyDescent="0.25">
      <c r="A8" s="179"/>
      <c r="B8" s="180"/>
      <c r="C8" s="181"/>
      <c r="D8" s="182"/>
      <c r="E8" s="183"/>
      <c r="F8" s="184"/>
      <c r="G8" s="185"/>
      <c r="H8" s="185"/>
      <c r="I8" s="185"/>
      <c r="J8" s="13"/>
    </row>
    <row r="9" spans="1:16" x14ac:dyDescent="0.25">
      <c r="A9" s="13" t="s">
        <v>13</v>
      </c>
      <c r="B9" s="155" t="s">
        <v>107</v>
      </c>
      <c r="C9" s="156"/>
      <c r="D9" s="13"/>
      <c r="E9" s="13"/>
      <c r="F9" s="13"/>
      <c r="G9" s="13"/>
      <c r="H9" s="13"/>
      <c r="I9" s="13"/>
      <c r="J9" s="13"/>
    </row>
    <row r="10" spans="1:16" ht="45" customHeight="1" x14ac:dyDescent="0.25">
      <c r="A10" s="157" t="s">
        <v>10</v>
      </c>
      <c r="B10" s="157" t="s">
        <v>0</v>
      </c>
      <c r="C10" s="269" t="s">
        <v>1</v>
      </c>
      <c r="D10" s="270"/>
      <c r="E10" s="158" t="s">
        <v>15</v>
      </c>
      <c r="F10" s="250" t="s">
        <v>19</v>
      </c>
      <c r="G10" s="158" t="s">
        <v>2</v>
      </c>
      <c r="H10" s="160" t="s">
        <v>21</v>
      </c>
      <c r="I10" s="160" t="s">
        <v>3</v>
      </c>
      <c r="J10" s="158" t="s">
        <v>4</v>
      </c>
    </row>
    <row r="11" spans="1:16" ht="15" customHeight="1" x14ac:dyDescent="0.25">
      <c r="A11" s="161">
        <v>1</v>
      </c>
      <c r="B11" s="251" t="s">
        <v>133</v>
      </c>
      <c r="C11" s="163">
        <v>1</v>
      </c>
      <c r="D11" s="164" t="s">
        <v>109</v>
      </c>
      <c r="E11" s="165">
        <v>17500000</v>
      </c>
      <c r="F11" s="165"/>
      <c r="G11" s="166"/>
      <c r="H11" s="167"/>
      <c r="I11" s="167"/>
      <c r="J11" s="246"/>
    </row>
    <row r="12" spans="1:16" x14ac:dyDescent="0.25">
      <c r="A12" s="168">
        <v>2</v>
      </c>
      <c r="B12" s="186" t="s">
        <v>158</v>
      </c>
      <c r="C12" s="195">
        <v>100</v>
      </c>
      <c r="D12" s="199" t="s">
        <v>145</v>
      </c>
      <c r="E12" s="194">
        <v>225000000</v>
      </c>
      <c r="F12" s="194"/>
      <c r="G12" s="188"/>
      <c r="H12" s="187"/>
      <c r="I12" s="187"/>
      <c r="J12" s="172"/>
    </row>
    <row r="13" spans="1:16" x14ac:dyDescent="0.25">
      <c r="A13" s="168"/>
      <c r="B13" s="169"/>
      <c r="C13" s="195"/>
      <c r="D13" s="199"/>
      <c r="E13" s="170"/>
      <c r="F13" s="170"/>
      <c r="G13" s="171"/>
      <c r="H13" s="187"/>
      <c r="I13" s="168"/>
      <c r="J13" s="172" t="s">
        <v>17</v>
      </c>
    </row>
    <row r="14" spans="1:16" s="3" customFormat="1" x14ac:dyDescent="0.25">
      <c r="A14" s="265" t="s">
        <v>16</v>
      </c>
      <c r="B14" s="266"/>
      <c r="C14" s="173"/>
      <c r="D14" s="174"/>
      <c r="E14" s="175">
        <f>E12+E11</f>
        <v>242500000</v>
      </c>
      <c r="F14" s="176">
        <f>SUM(F11:F13)</f>
        <v>0</v>
      </c>
      <c r="G14" s="205"/>
      <c r="H14" s="177"/>
      <c r="I14" s="177"/>
      <c r="J14" s="178"/>
      <c r="K14" s="5"/>
      <c r="L14" s="2"/>
      <c r="M14" s="2"/>
      <c r="N14" s="2"/>
      <c r="O14" s="2"/>
      <c r="P14" s="2"/>
    </row>
    <row r="15" spans="1:16" ht="6" customHeight="1" x14ac:dyDescent="0.25">
      <c r="A15" s="179"/>
      <c r="B15" s="180"/>
      <c r="C15" s="181"/>
      <c r="D15" s="182"/>
      <c r="E15" s="183"/>
      <c r="F15" s="184"/>
      <c r="G15" s="185"/>
      <c r="H15" s="185"/>
      <c r="I15" s="185"/>
      <c r="J15" s="13"/>
    </row>
    <row r="16" spans="1:16" x14ac:dyDescent="0.25">
      <c r="A16" s="13"/>
      <c r="B16" s="189"/>
      <c r="C16" s="181"/>
      <c r="D16" s="190"/>
      <c r="E16" s="191"/>
      <c r="F16" s="191"/>
      <c r="G16" s="13"/>
      <c r="H16" s="13" t="s">
        <v>173</v>
      </c>
      <c r="I16" s="13"/>
      <c r="J16" s="13"/>
    </row>
    <row r="17" spans="1:10" ht="9" customHeight="1" x14ac:dyDescent="0.25">
      <c r="A17" s="13"/>
      <c r="B17" s="189"/>
      <c r="C17" s="181"/>
      <c r="D17" s="190"/>
      <c r="E17" s="191"/>
      <c r="F17" s="191"/>
      <c r="G17" s="13"/>
      <c r="H17" s="13"/>
      <c r="I17" s="13"/>
      <c r="J17" s="13"/>
    </row>
    <row r="18" spans="1:10" x14ac:dyDescent="0.25">
      <c r="A18" s="9"/>
      <c r="B18" s="249" t="s">
        <v>6</v>
      </c>
      <c r="C18" s="10"/>
      <c r="D18" s="9"/>
      <c r="E18" s="9"/>
      <c r="F18" s="9"/>
      <c r="G18" s="9"/>
      <c r="H18" s="9" t="s">
        <v>7</v>
      </c>
      <c r="I18" s="9"/>
      <c r="J18" s="9"/>
    </row>
    <row r="19" spans="1:10" s="2" customFormat="1" x14ac:dyDescent="0.25">
      <c r="A19" s="9"/>
      <c r="B19" s="249" t="s">
        <v>181</v>
      </c>
      <c r="C19" s="10"/>
      <c r="D19" s="9"/>
      <c r="E19" s="277" t="s">
        <v>105</v>
      </c>
      <c r="F19" s="277"/>
      <c r="G19" s="9"/>
      <c r="H19" s="9"/>
      <c r="I19" s="9"/>
      <c r="J19" s="9"/>
    </row>
    <row r="20" spans="1:10" s="2" customFormat="1" x14ac:dyDescent="0.25">
      <c r="A20" s="9"/>
      <c r="B20" s="206"/>
      <c r="C20" s="10"/>
      <c r="D20" s="9"/>
      <c r="E20" s="9"/>
      <c r="F20" s="9"/>
      <c r="G20" s="9"/>
      <c r="H20" s="9" t="s">
        <v>171</v>
      </c>
      <c r="I20" s="9"/>
      <c r="J20" s="193" t="s">
        <v>12</v>
      </c>
    </row>
    <row r="21" spans="1:10" s="2" customFormat="1" ht="15" customHeight="1" x14ac:dyDescent="0.25">
      <c r="A21" s="9"/>
      <c r="B21" s="207"/>
      <c r="C21" s="10"/>
      <c r="D21" s="9"/>
      <c r="E21" s="9"/>
      <c r="F21" s="9"/>
      <c r="G21" s="9"/>
      <c r="H21" s="9"/>
      <c r="I21" s="9"/>
      <c r="J21" s="9"/>
    </row>
    <row r="22" spans="1:10" s="2" customFormat="1" x14ac:dyDescent="0.25">
      <c r="A22" s="9"/>
      <c r="B22" s="249"/>
      <c r="C22" s="10"/>
      <c r="D22" s="9"/>
      <c r="E22" s="9"/>
      <c r="F22" s="9"/>
      <c r="G22" s="9"/>
      <c r="H22" s="9" t="s">
        <v>110</v>
      </c>
      <c r="I22" s="9"/>
      <c r="J22" s="193" t="s">
        <v>12</v>
      </c>
    </row>
    <row r="23" spans="1:10" s="2" customFormat="1" ht="15" customHeight="1" x14ac:dyDescent="0.25">
      <c r="A23" s="9"/>
      <c r="B23" s="248" t="s">
        <v>182</v>
      </c>
      <c r="C23" s="10"/>
      <c r="D23" s="9"/>
      <c r="E23" s="278" t="s">
        <v>174</v>
      </c>
      <c r="F23" s="278"/>
      <c r="G23" s="9"/>
      <c r="H23" s="9"/>
      <c r="I23" s="9"/>
      <c r="J23" s="9"/>
    </row>
    <row r="24" spans="1:10" s="2" customFormat="1" ht="15" customHeight="1" x14ac:dyDescent="0.25">
      <c r="A24" s="9"/>
      <c r="B24" s="153" t="s">
        <v>183</v>
      </c>
      <c r="C24" s="10"/>
      <c r="D24" s="9"/>
      <c r="E24" s="279" t="s">
        <v>175</v>
      </c>
      <c r="F24" s="279"/>
      <c r="G24" s="9"/>
      <c r="H24" s="9" t="s">
        <v>172</v>
      </c>
      <c r="I24" s="9" t="s">
        <v>156</v>
      </c>
      <c r="J24" s="193" t="s">
        <v>12</v>
      </c>
    </row>
    <row r="34" spans="1:10" s="2" customFormat="1" x14ac:dyDescent="0.25">
      <c r="A34" s="1"/>
      <c r="B34" s="1"/>
      <c r="C34" s="4"/>
      <c r="D34" s="1"/>
      <c r="E34" s="1"/>
      <c r="F34" s="165">
        <v>6500000</v>
      </c>
      <c r="G34" s="217">
        <v>0.1</v>
      </c>
      <c r="H34" s="1"/>
      <c r="I34" s="1"/>
      <c r="J34" s="1"/>
    </row>
    <row r="35" spans="1:10" x14ac:dyDescent="0.25">
      <c r="F35" s="200">
        <v>2750000</v>
      </c>
    </row>
    <row r="36" spans="1:10" x14ac:dyDescent="0.25">
      <c r="F36" s="194">
        <v>3250000</v>
      </c>
    </row>
    <row r="37" spans="1:10" x14ac:dyDescent="0.25">
      <c r="F37" s="170">
        <v>6000000</v>
      </c>
    </row>
    <row r="38" spans="1:10" x14ac:dyDescent="0.25">
      <c r="F38" s="170">
        <v>1250000</v>
      </c>
    </row>
    <row r="39" spans="1:10" x14ac:dyDescent="0.25">
      <c r="F39" s="170">
        <v>2750000</v>
      </c>
    </row>
    <row r="40" spans="1:10" x14ac:dyDescent="0.25">
      <c r="F40" s="170">
        <v>3750000</v>
      </c>
    </row>
    <row r="41" spans="1:10" x14ac:dyDescent="0.25">
      <c r="F41" s="170">
        <v>3000000</v>
      </c>
    </row>
    <row r="42" spans="1:10" x14ac:dyDescent="0.25">
      <c r="F42" s="170">
        <v>1250000</v>
      </c>
    </row>
    <row r="43" spans="1:10" x14ac:dyDescent="0.25">
      <c r="F43" s="170">
        <v>1272728</v>
      </c>
    </row>
    <row r="44" spans="1:10" x14ac:dyDescent="0.25">
      <c r="F44" s="170">
        <v>4000000</v>
      </c>
    </row>
    <row r="45" spans="1:10" x14ac:dyDescent="0.25">
      <c r="F45" s="170">
        <v>2750000</v>
      </c>
    </row>
    <row r="46" spans="1:10" x14ac:dyDescent="0.25">
      <c r="F46" s="170">
        <v>1000000</v>
      </c>
    </row>
    <row r="47" spans="1:10" x14ac:dyDescent="0.25">
      <c r="F47" s="170">
        <v>1500000</v>
      </c>
    </row>
    <row r="48" spans="1:10" x14ac:dyDescent="0.25">
      <c r="F48" s="170">
        <v>1250000</v>
      </c>
    </row>
    <row r="60" spans="5:16" x14ac:dyDescent="0.25">
      <c r="E60" s="280" t="s">
        <v>10</v>
      </c>
      <c r="F60" s="280" t="s">
        <v>116</v>
      </c>
      <c r="G60" s="280" t="s">
        <v>117</v>
      </c>
      <c r="H60" s="220" t="s">
        <v>118</v>
      </c>
      <c r="I60" s="221" t="s">
        <v>119</v>
      </c>
      <c r="J60" s="222"/>
      <c r="K60" s="280" t="s">
        <v>120</v>
      </c>
      <c r="L60" s="281" t="s">
        <v>121</v>
      </c>
      <c r="M60" s="275" t="s">
        <v>122</v>
      </c>
      <c r="N60" s="275" t="s">
        <v>118</v>
      </c>
      <c r="O60" s="281" t="s">
        <v>123</v>
      </c>
      <c r="P60" s="275" t="s">
        <v>124</v>
      </c>
    </row>
    <row r="61" spans="5:16" x14ac:dyDescent="0.25">
      <c r="E61" s="280"/>
      <c r="F61" s="280"/>
      <c r="G61" s="280"/>
      <c r="H61" s="223"/>
      <c r="I61" s="224" t="s">
        <v>125</v>
      </c>
      <c r="J61" s="225">
        <f>100/110</f>
        <v>0.90909090909090906</v>
      </c>
      <c r="K61" s="280"/>
      <c r="L61" s="281"/>
      <c r="M61" s="276"/>
      <c r="N61" s="276"/>
      <c r="O61" s="281"/>
      <c r="P61" s="276"/>
    </row>
    <row r="62" spans="5:16" x14ac:dyDescent="0.25">
      <c r="E62" s="247">
        <v>1</v>
      </c>
      <c r="F62" s="227">
        <v>2</v>
      </c>
      <c r="G62" s="227">
        <v>3</v>
      </c>
      <c r="H62" s="227">
        <v>4</v>
      </c>
      <c r="I62" s="228">
        <v>5</v>
      </c>
      <c r="J62" s="227">
        <v>5</v>
      </c>
      <c r="K62" s="247">
        <v>6</v>
      </c>
      <c r="L62" s="245">
        <v>7</v>
      </c>
      <c r="M62" s="245">
        <v>8</v>
      </c>
      <c r="N62" s="245">
        <v>9</v>
      </c>
      <c r="O62" s="245">
        <v>10</v>
      </c>
      <c r="P62" s="230">
        <v>11</v>
      </c>
    </row>
    <row r="63" spans="5:16" ht="57" x14ac:dyDescent="0.25">
      <c r="E63" s="231">
        <v>1</v>
      </c>
      <c r="F63" s="232" t="s">
        <v>126</v>
      </c>
      <c r="G63" s="209">
        <v>6500000</v>
      </c>
      <c r="H63" s="233">
        <f>G63/11</f>
        <v>590909.09090909094</v>
      </c>
      <c r="I63" s="234">
        <f>K63*15%</f>
        <v>886363.63636363635</v>
      </c>
      <c r="J63" s="225">
        <f t="shared" ref="J63:J77" si="0">100/110</f>
        <v>0.90909090909090906</v>
      </c>
      <c r="K63" s="234">
        <f>G63*J63</f>
        <v>5909090.9090909092</v>
      </c>
      <c r="L63" s="235">
        <f>G63+H63+I63</f>
        <v>7977272.7272727275</v>
      </c>
      <c r="M63" s="235">
        <v>0</v>
      </c>
      <c r="N63" s="235">
        <v>0</v>
      </c>
      <c r="O63" s="235">
        <v>18851000</v>
      </c>
      <c r="P63" s="236">
        <f>K63-O63</f>
        <v>-12941909.09090909</v>
      </c>
    </row>
    <row r="64" spans="5:16" ht="28.5" x14ac:dyDescent="0.25">
      <c r="E64" s="231">
        <v>2</v>
      </c>
      <c r="F64" s="232" t="s">
        <v>127</v>
      </c>
      <c r="G64" s="200">
        <v>2750000</v>
      </c>
      <c r="H64" s="233">
        <f t="shared" ref="H64:H76" si="1">G64/11</f>
        <v>250000</v>
      </c>
      <c r="I64" s="234">
        <f t="shared" ref="I64:I78" si="2">K64*15%</f>
        <v>375000</v>
      </c>
      <c r="J64" s="225">
        <f t="shared" si="0"/>
        <v>0.90909090909090906</v>
      </c>
      <c r="K64" s="234">
        <f t="shared" ref="K64:K77" si="3">G64*J64</f>
        <v>2500000</v>
      </c>
      <c r="L64" s="235">
        <f t="shared" ref="L64:L77" si="4">G64+H64+I64</f>
        <v>3375000</v>
      </c>
      <c r="M64" s="235">
        <f>L64*15%</f>
        <v>506250</v>
      </c>
      <c r="N64" s="235">
        <f>L64/11</f>
        <v>306818.18181818182</v>
      </c>
      <c r="O64" s="235">
        <f>L64+M64+N64</f>
        <v>4188068.1818181816</v>
      </c>
      <c r="P64" s="236">
        <f>K64-O64</f>
        <v>-1688068.1818181816</v>
      </c>
    </row>
    <row r="65" spans="1:16" ht="42.75" x14ac:dyDescent="0.25">
      <c r="E65" s="231">
        <v>3</v>
      </c>
      <c r="F65" s="232" t="s">
        <v>128</v>
      </c>
      <c r="G65" s="212">
        <v>3250000</v>
      </c>
      <c r="H65" s="233">
        <f t="shared" si="1"/>
        <v>295454.54545454547</v>
      </c>
      <c r="I65" s="234">
        <f t="shared" si="2"/>
        <v>443181.81818181818</v>
      </c>
      <c r="J65" s="225">
        <f t="shared" si="0"/>
        <v>0.90909090909090906</v>
      </c>
      <c r="K65" s="234">
        <f t="shared" si="3"/>
        <v>2954545.4545454546</v>
      </c>
      <c r="L65" s="235">
        <f t="shared" si="4"/>
        <v>3988636.3636363638</v>
      </c>
      <c r="M65" s="235">
        <f>L65*15%</f>
        <v>598295.45454545459</v>
      </c>
      <c r="N65" s="235">
        <f>L65/11</f>
        <v>362603.30578512396</v>
      </c>
      <c r="O65" s="235">
        <f>L65+M65+N65</f>
        <v>4949535.1239669425</v>
      </c>
      <c r="P65" s="236">
        <f>K65-O65</f>
        <v>-1994989.669421488</v>
      </c>
    </row>
    <row r="66" spans="1:16" ht="42.75" x14ac:dyDescent="0.25">
      <c r="E66" s="231">
        <v>4</v>
      </c>
      <c r="F66" s="232" t="s">
        <v>129</v>
      </c>
      <c r="G66" s="200">
        <v>6000000</v>
      </c>
      <c r="H66" s="233">
        <f t="shared" si="1"/>
        <v>545454.54545454541</v>
      </c>
      <c r="I66" s="234">
        <f t="shared" si="2"/>
        <v>818181.81818181812</v>
      </c>
      <c r="J66" s="225">
        <f t="shared" si="0"/>
        <v>0.90909090909090906</v>
      </c>
      <c r="K66" s="234">
        <f t="shared" si="3"/>
        <v>5454545.4545454541</v>
      </c>
      <c r="L66" s="235">
        <f t="shared" si="4"/>
        <v>7363636.3636363633</v>
      </c>
      <c r="M66" s="235">
        <f>L66*15%</f>
        <v>1104545.4545454544</v>
      </c>
      <c r="N66" s="235">
        <f>L66/11</f>
        <v>669421.48760330572</v>
      </c>
      <c r="O66" s="235">
        <f>L66+M66+N66</f>
        <v>9137603.3057851233</v>
      </c>
      <c r="P66" s="236">
        <f>K66-O66</f>
        <v>-3683057.8512396691</v>
      </c>
    </row>
    <row r="67" spans="1:16" x14ac:dyDescent="0.25">
      <c r="E67" s="237"/>
      <c r="F67" s="237"/>
      <c r="G67" s="200">
        <v>1250000</v>
      </c>
      <c r="H67" s="233">
        <f t="shared" si="1"/>
        <v>113636.36363636363</v>
      </c>
      <c r="I67" s="234">
        <f t="shared" si="2"/>
        <v>170454.54545454544</v>
      </c>
      <c r="J67" s="225">
        <f t="shared" si="0"/>
        <v>0.90909090909090906</v>
      </c>
      <c r="K67" s="234">
        <f t="shared" si="3"/>
        <v>1136363.6363636362</v>
      </c>
      <c r="L67" s="235">
        <f t="shared" si="4"/>
        <v>1534090.9090909089</v>
      </c>
      <c r="M67" s="237"/>
      <c r="N67" s="237"/>
      <c r="O67" s="238" t="s">
        <v>37</v>
      </c>
      <c r="P67" s="239">
        <f>SUM(P63:P66)</f>
        <v>-20308024.79338843</v>
      </c>
    </row>
    <row r="68" spans="1:16" x14ac:dyDescent="0.25">
      <c r="G68" s="200">
        <v>2750000</v>
      </c>
      <c r="H68" s="233">
        <f t="shared" si="1"/>
        <v>250000</v>
      </c>
      <c r="I68" s="234">
        <f t="shared" si="2"/>
        <v>375000</v>
      </c>
      <c r="J68" s="225">
        <f t="shared" si="0"/>
        <v>0.90909090909090906</v>
      </c>
      <c r="K68" s="234">
        <f t="shared" si="3"/>
        <v>2500000</v>
      </c>
      <c r="L68" s="235">
        <f t="shared" si="4"/>
        <v>3375000</v>
      </c>
    </row>
    <row r="69" spans="1:16" x14ac:dyDescent="0.25">
      <c r="G69" s="200">
        <v>3750000</v>
      </c>
      <c r="H69" s="233">
        <f t="shared" si="1"/>
        <v>340909.09090909088</v>
      </c>
      <c r="I69" s="234">
        <f t="shared" si="2"/>
        <v>511363.63636363635</v>
      </c>
      <c r="J69" s="225">
        <f t="shared" si="0"/>
        <v>0.90909090909090906</v>
      </c>
      <c r="K69" s="234">
        <f t="shared" si="3"/>
        <v>3409090.9090909092</v>
      </c>
      <c r="L69" s="235">
        <f t="shared" si="4"/>
        <v>4602272.7272727275</v>
      </c>
    </row>
    <row r="70" spans="1:16" x14ac:dyDescent="0.25">
      <c r="G70" s="200">
        <v>3000000</v>
      </c>
      <c r="H70" s="233">
        <f t="shared" si="1"/>
        <v>272727.27272727271</v>
      </c>
      <c r="I70" s="234">
        <f t="shared" si="2"/>
        <v>409090.90909090906</v>
      </c>
      <c r="J70" s="225">
        <f t="shared" si="0"/>
        <v>0.90909090909090906</v>
      </c>
      <c r="K70" s="234">
        <f t="shared" si="3"/>
        <v>2727272.7272727271</v>
      </c>
      <c r="L70" s="235">
        <f t="shared" si="4"/>
        <v>3681818.1818181816</v>
      </c>
    </row>
    <row r="71" spans="1:16" x14ac:dyDescent="0.25">
      <c r="G71" s="200">
        <v>1250000</v>
      </c>
      <c r="H71" s="233">
        <f t="shared" si="1"/>
        <v>113636.36363636363</v>
      </c>
      <c r="I71" s="234">
        <f t="shared" si="2"/>
        <v>170454.54545454544</v>
      </c>
      <c r="J71" s="225">
        <f t="shared" si="0"/>
        <v>0.90909090909090906</v>
      </c>
      <c r="K71" s="234">
        <f t="shared" si="3"/>
        <v>1136363.6363636362</v>
      </c>
      <c r="L71" s="235">
        <f t="shared" si="4"/>
        <v>1534090.9090909089</v>
      </c>
    </row>
    <row r="72" spans="1:16" x14ac:dyDescent="0.25">
      <c r="G72" s="200">
        <v>1272728</v>
      </c>
      <c r="H72" s="233">
        <f t="shared" si="1"/>
        <v>115702.54545454546</v>
      </c>
      <c r="I72" s="234">
        <f t="shared" si="2"/>
        <v>173553.81818181818</v>
      </c>
      <c r="J72" s="225">
        <f t="shared" si="0"/>
        <v>0.90909090909090906</v>
      </c>
      <c r="K72" s="234">
        <f t="shared" si="3"/>
        <v>1157025.4545454546</v>
      </c>
      <c r="L72" s="235">
        <f t="shared" si="4"/>
        <v>1561984.3636363635</v>
      </c>
    </row>
    <row r="73" spans="1:16" x14ac:dyDescent="0.25">
      <c r="G73" s="200">
        <v>4000000</v>
      </c>
      <c r="H73" s="233">
        <f t="shared" si="1"/>
        <v>363636.36363636365</v>
      </c>
      <c r="I73" s="234">
        <f t="shared" si="2"/>
        <v>545454.54545454541</v>
      </c>
      <c r="J73" s="225">
        <f t="shared" si="0"/>
        <v>0.90909090909090906</v>
      </c>
      <c r="K73" s="234">
        <f t="shared" si="3"/>
        <v>3636363.6363636362</v>
      </c>
      <c r="L73" s="235">
        <f t="shared" si="4"/>
        <v>4909090.9090909082</v>
      </c>
    </row>
    <row r="74" spans="1:16" x14ac:dyDescent="0.25">
      <c r="G74" s="200">
        <v>2750000</v>
      </c>
      <c r="H74" s="233">
        <f t="shared" si="1"/>
        <v>250000</v>
      </c>
      <c r="I74" s="234">
        <f t="shared" si="2"/>
        <v>375000</v>
      </c>
      <c r="J74" s="225">
        <f t="shared" si="0"/>
        <v>0.90909090909090906</v>
      </c>
      <c r="K74" s="234">
        <f t="shared" si="3"/>
        <v>2500000</v>
      </c>
      <c r="L74" s="235">
        <f t="shared" si="4"/>
        <v>3375000</v>
      </c>
    </row>
    <row r="75" spans="1:16" s="2" customFormat="1" x14ac:dyDescent="0.25">
      <c r="A75" s="1"/>
      <c r="B75" s="1"/>
      <c r="C75" s="4"/>
      <c r="D75" s="1"/>
      <c r="E75" s="1"/>
      <c r="F75" s="1"/>
      <c r="G75" s="200">
        <v>1000000</v>
      </c>
      <c r="H75" s="233">
        <f t="shared" si="1"/>
        <v>90909.090909090912</v>
      </c>
      <c r="I75" s="234">
        <f t="shared" si="2"/>
        <v>136363.63636363635</v>
      </c>
      <c r="J75" s="225">
        <f t="shared" si="0"/>
        <v>0.90909090909090906</v>
      </c>
      <c r="K75" s="234">
        <f t="shared" si="3"/>
        <v>909090.90909090906</v>
      </c>
      <c r="L75" s="235">
        <f t="shared" si="4"/>
        <v>1227272.7272727271</v>
      </c>
    </row>
    <row r="76" spans="1:16" s="2" customFormat="1" x14ac:dyDescent="0.25">
      <c r="A76" s="1"/>
      <c r="B76" s="1"/>
      <c r="C76" s="4"/>
      <c r="D76" s="1"/>
      <c r="E76" s="1"/>
      <c r="F76" s="1"/>
      <c r="G76" s="200">
        <v>1500000</v>
      </c>
      <c r="H76" s="233">
        <f t="shared" si="1"/>
        <v>136363.63636363635</v>
      </c>
      <c r="I76" s="234">
        <f t="shared" si="2"/>
        <v>204545.45454545453</v>
      </c>
      <c r="J76" s="225">
        <f t="shared" si="0"/>
        <v>0.90909090909090906</v>
      </c>
      <c r="K76" s="234">
        <f t="shared" si="3"/>
        <v>1363636.3636363635</v>
      </c>
      <c r="L76" s="235">
        <f t="shared" si="4"/>
        <v>1840909.0909090908</v>
      </c>
    </row>
    <row r="77" spans="1:16" s="2" customFormat="1" x14ac:dyDescent="0.25">
      <c r="A77" s="1"/>
      <c r="B77" s="1"/>
      <c r="C77" s="4"/>
      <c r="D77" s="1"/>
      <c r="E77" s="1"/>
      <c r="F77" s="1"/>
      <c r="G77" s="200">
        <v>1250000</v>
      </c>
      <c r="H77" s="233">
        <f>G77/11</f>
        <v>113636.36363636363</v>
      </c>
      <c r="I77" s="234">
        <f>K77*15%</f>
        <v>170454.54545454544</v>
      </c>
      <c r="J77" s="225">
        <f t="shared" si="0"/>
        <v>0.90909090909090906</v>
      </c>
      <c r="K77" s="234">
        <f t="shared" si="3"/>
        <v>1136363.6363636362</v>
      </c>
      <c r="L77" s="235">
        <f t="shared" si="4"/>
        <v>1534090.9090909089</v>
      </c>
    </row>
    <row r="78" spans="1:16" s="2" customFormat="1" x14ac:dyDescent="0.25">
      <c r="A78" s="1"/>
      <c r="B78" s="1"/>
      <c r="C78" s="4"/>
      <c r="D78" s="1"/>
      <c r="E78" s="1"/>
      <c r="F78" s="1"/>
      <c r="G78" s="203"/>
      <c r="H78" s="1"/>
      <c r="I78" s="234">
        <f t="shared" si="2"/>
        <v>0</v>
      </c>
      <c r="J78" s="1"/>
    </row>
    <row r="79" spans="1:16" s="2" customFormat="1" x14ac:dyDescent="0.25">
      <c r="A79" s="1"/>
      <c r="B79" s="1"/>
      <c r="C79" s="4"/>
      <c r="D79" s="1"/>
      <c r="E79" s="1"/>
      <c r="F79" s="1"/>
      <c r="G79" s="240">
        <f>SUM(G63:G77)</f>
        <v>42272728</v>
      </c>
      <c r="H79" s="1"/>
      <c r="I79" s="1"/>
      <c r="J79" s="1"/>
      <c r="K79" s="240">
        <f>SUM(K63:K77)</f>
        <v>38429752.727272727</v>
      </c>
      <c r="L79" s="240">
        <f>SUM(L63:L77)</f>
        <v>51880166.18181818</v>
      </c>
    </row>
  </sheetData>
  <mergeCells count="14">
    <mergeCell ref="C10:D10"/>
    <mergeCell ref="A14:B14"/>
    <mergeCell ref="P60:P61"/>
    <mergeCell ref="E19:F19"/>
    <mergeCell ref="E23:F23"/>
    <mergeCell ref="E24:F24"/>
    <mergeCell ref="E60:E61"/>
    <mergeCell ref="F60:F61"/>
    <mergeCell ref="G60:G61"/>
    <mergeCell ref="K60:K61"/>
    <mergeCell ref="L60:L61"/>
    <mergeCell ref="M60:M61"/>
    <mergeCell ref="N60:N61"/>
    <mergeCell ref="O60:O6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horizontalDpi="300" verticalDpi="300" r:id="rId1"/>
  <headerFooter alignWithMargins="0"/>
  <rowBreaks count="1" manualBreakCount="1">
    <brk id="24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view="pageBreakPreview" zoomScale="80" zoomScaleNormal="80" zoomScaleSheetLayoutView="80" workbookViewId="0">
      <selection activeCell="J4" sqref="J4"/>
    </sheetView>
  </sheetViews>
  <sheetFormatPr defaultRowHeight="15" x14ac:dyDescent="0.25"/>
  <cols>
    <col min="1" max="1" width="4.42578125" style="1" customWidth="1"/>
    <col min="2" max="2" width="47.28515625" style="1" customWidth="1"/>
    <col min="3" max="3" width="5.5703125" style="4" customWidth="1"/>
    <col min="4" max="4" width="7.140625" style="1" customWidth="1"/>
    <col min="5" max="5" width="15.7109375" style="1" customWidth="1"/>
    <col min="6" max="6" width="15.85546875" style="1" customWidth="1"/>
    <col min="7" max="7" width="15.140625" style="1" customWidth="1"/>
    <col min="8" max="8" width="25.5703125" style="1" customWidth="1"/>
    <col min="9" max="9" width="11" style="1" customWidth="1"/>
    <col min="10" max="10" width="39.7109375" style="1" customWidth="1"/>
    <col min="11" max="11" width="13.7109375" style="2" bestFit="1" customWidth="1"/>
    <col min="12" max="12" width="16" style="2" customWidth="1"/>
    <col min="13" max="14" width="11" style="2" bestFit="1" customWidth="1"/>
    <col min="15" max="15" width="12.28515625" style="2" bestFit="1" customWidth="1"/>
    <col min="16" max="16" width="13.7109375" style="2" bestFit="1" customWidth="1"/>
    <col min="17" max="16384" width="9.140625" style="1"/>
  </cols>
  <sheetData>
    <row r="1" spans="1:16" x14ac:dyDescent="0.25">
      <c r="A1" s="9"/>
      <c r="B1" s="9"/>
      <c r="C1" s="10"/>
      <c r="D1" s="9"/>
      <c r="E1" s="9"/>
      <c r="F1" s="9"/>
      <c r="G1" s="9"/>
      <c r="H1" s="9"/>
      <c r="I1" s="9"/>
      <c r="J1" s="9"/>
    </row>
    <row r="2" spans="1:16" x14ac:dyDescent="0.25">
      <c r="A2" s="9"/>
      <c r="B2" s="9"/>
      <c r="C2" s="10"/>
      <c r="D2" s="9"/>
      <c r="E2" s="9"/>
      <c r="F2" s="9"/>
      <c r="G2" s="9"/>
      <c r="H2" s="9"/>
      <c r="I2" s="9"/>
      <c r="J2" s="9"/>
    </row>
    <row r="3" spans="1:16" x14ac:dyDescent="0.25">
      <c r="A3" s="9"/>
      <c r="B3" s="9"/>
      <c r="C3" s="241" t="s">
        <v>22</v>
      </c>
      <c r="E3" s="242" t="s">
        <v>169</v>
      </c>
      <c r="F3" s="242"/>
      <c r="H3" s="9"/>
      <c r="I3" s="9"/>
      <c r="J3" s="9"/>
    </row>
    <row r="4" spans="1:16" x14ac:dyDescent="0.25">
      <c r="A4" s="9"/>
      <c r="B4" s="9"/>
      <c r="C4" s="242"/>
      <c r="E4" s="242" t="s">
        <v>185</v>
      </c>
      <c r="F4" s="242"/>
      <c r="H4" s="9"/>
      <c r="I4" s="9"/>
      <c r="J4" s="9"/>
    </row>
    <row r="5" spans="1:16" x14ac:dyDescent="0.25">
      <c r="A5" s="9"/>
      <c r="B5" s="9"/>
      <c r="C5" s="10"/>
      <c r="D5" s="9"/>
      <c r="E5" s="10"/>
      <c r="F5" s="154"/>
      <c r="H5" s="9"/>
      <c r="I5" s="9"/>
      <c r="J5" s="154"/>
    </row>
    <row r="6" spans="1:16" x14ac:dyDescent="0.25">
      <c r="A6" s="13" t="s">
        <v>11</v>
      </c>
      <c r="B6" s="155" t="s">
        <v>106</v>
      </c>
      <c r="C6" s="156"/>
      <c r="D6" s="13"/>
      <c r="E6" s="13"/>
      <c r="F6" s="13"/>
      <c r="G6" s="13"/>
      <c r="H6" s="13"/>
      <c r="I6" s="13"/>
      <c r="J6" s="13"/>
    </row>
    <row r="7" spans="1:16" ht="45" customHeight="1" x14ac:dyDescent="0.25">
      <c r="A7" s="157" t="s">
        <v>10</v>
      </c>
      <c r="B7" s="157" t="s">
        <v>0</v>
      </c>
      <c r="C7" s="267" t="s">
        <v>1</v>
      </c>
      <c r="D7" s="268"/>
      <c r="E7" s="158" t="s">
        <v>15</v>
      </c>
      <c r="F7" s="250" t="s">
        <v>19</v>
      </c>
      <c r="G7" s="158" t="s">
        <v>2</v>
      </c>
      <c r="H7" s="160" t="s">
        <v>21</v>
      </c>
      <c r="I7" s="160" t="s">
        <v>3</v>
      </c>
      <c r="J7" s="158" t="s">
        <v>4</v>
      </c>
    </row>
    <row r="8" spans="1:16" x14ac:dyDescent="0.25">
      <c r="A8" s="161">
        <v>1</v>
      </c>
      <c r="B8" s="162" t="s">
        <v>159</v>
      </c>
      <c r="C8" s="243">
        <v>1</v>
      </c>
      <c r="D8" s="244" t="s">
        <v>109</v>
      </c>
      <c r="E8" s="209">
        <v>4200000</v>
      </c>
      <c r="F8" s="209">
        <v>4200000</v>
      </c>
      <c r="G8" s="166">
        <v>1</v>
      </c>
      <c r="H8" s="208" t="s">
        <v>198</v>
      </c>
      <c r="I8" s="218" t="s">
        <v>18</v>
      </c>
      <c r="J8" s="166" t="s">
        <v>17</v>
      </c>
    </row>
    <row r="9" spans="1:16" x14ac:dyDescent="0.25">
      <c r="A9" s="218">
        <v>2</v>
      </c>
      <c r="B9" s="260" t="s">
        <v>189</v>
      </c>
      <c r="C9" s="211">
        <v>1</v>
      </c>
      <c r="D9" s="199" t="s">
        <v>109</v>
      </c>
      <c r="E9" s="261">
        <v>27900000</v>
      </c>
      <c r="F9" s="261">
        <v>27900000</v>
      </c>
      <c r="G9" s="257">
        <v>1</v>
      </c>
      <c r="H9" s="208" t="s">
        <v>199</v>
      </c>
      <c r="I9" s="218" t="s">
        <v>18</v>
      </c>
      <c r="J9" s="262" t="s">
        <v>200</v>
      </c>
    </row>
    <row r="10" spans="1:16" x14ac:dyDescent="0.25">
      <c r="A10" s="218">
        <v>3</v>
      </c>
      <c r="B10" s="260" t="s">
        <v>190</v>
      </c>
      <c r="C10" s="211">
        <v>2</v>
      </c>
      <c r="D10" s="199" t="s">
        <v>109</v>
      </c>
      <c r="E10" s="261">
        <v>15600000</v>
      </c>
      <c r="F10" s="261">
        <v>15600000</v>
      </c>
      <c r="G10" s="171">
        <v>1</v>
      </c>
      <c r="H10" s="208" t="s">
        <v>201</v>
      </c>
      <c r="I10" s="218" t="s">
        <v>18</v>
      </c>
      <c r="J10" s="262" t="s">
        <v>17</v>
      </c>
    </row>
    <row r="11" spans="1:16" ht="29.25" x14ac:dyDescent="0.25">
      <c r="A11" s="218">
        <v>4</v>
      </c>
      <c r="B11" s="264" t="s">
        <v>191</v>
      </c>
      <c r="C11" s="243">
        <v>213</v>
      </c>
      <c r="D11" s="244" t="s">
        <v>145</v>
      </c>
      <c r="E11" s="261">
        <v>137400000</v>
      </c>
      <c r="F11" s="261">
        <v>136000000</v>
      </c>
      <c r="G11" s="201">
        <v>1</v>
      </c>
      <c r="H11" s="208" t="s">
        <v>17</v>
      </c>
      <c r="I11" s="218" t="s">
        <v>18</v>
      </c>
      <c r="J11" s="263" t="s">
        <v>202</v>
      </c>
    </row>
    <row r="12" spans="1:16" s="203" customFormat="1" ht="18.75" customHeight="1" x14ac:dyDescent="0.2">
      <c r="A12" s="168"/>
      <c r="B12" s="197"/>
      <c r="C12" s="198"/>
      <c r="D12" s="199"/>
      <c r="E12" s="200"/>
      <c r="F12" s="200"/>
      <c r="G12" s="201"/>
      <c r="H12" s="196"/>
      <c r="I12" s="168"/>
      <c r="J12" s="172"/>
      <c r="K12" s="202"/>
      <c r="L12" s="202"/>
      <c r="M12" s="202"/>
      <c r="N12" s="202"/>
      <c r="O12" s="202"/>
      <c r="P12" s="202"/>
    </row>
    <row r="13" spans="1:16" s="3" customFormat="1" x14ac:dyDescent="0.25">
      <c r="A13" s="265" t="s">
        <v>16</v>
      </c>
      <c r="B13" s="266"/>
      <c r="C13" s="213"/>
      <c r="D13" s="214"/>
      <c r="E13" s="215">
        <f>SUM(E8:E12)</f>
        <v>185100000</v>
      </c>
      <c r="F13" s="215"/>
      <c r="G13" s="216"/>
      <c r="H13" s="177"/>
      <c r="I13" s="177"/>
      <c r="J13" s="178"/>
      <c r="K13" s="5"/>
      <c r="L13" s="2"/>
      <c r="M13" s="2"/>
      <c r="N13" s="2"/>
      <c r="O13" s="2"/>
      <c r="P13" s="2"/>
    </row>
    <row r="14" spans="1:16" ht="9" customHeight="1" x14ac:dyDescent="0.25">
      <c r="A14" s="179"/>
      <c r="B14" s="180"/>
      <c r="C14" s="181"/>
      <c r="D14" s="182"/>
      <c r="E14" s="183"/>
      <c r="F14" s="184"/>
      <c r="G14" s="185"/>
      <c r="H14" s="185"/>
      <c r="I14" s="185"/>
      <c r="J14" s="13"/>
    </row>
    <row r="15" spans="1:16" x14ac:dyDescent="0.25">
      <c r="A15" s="13" t="s">
        <v>13</v>
      </c>
      <c r="B15" s="155" t="s">
        <v>107</v>
      </c>
      <c r="C15" s="156"/>
      <c r="D15" s="13"/>
      <c r="E15" s="13"/>
      <c r="F15" s="13"/>
      <c r="G15" s="13"/>
      <c r="H15" s="13"/>
      <c r="I15" s="13"/>
      <c r="J15" s="13"/>
    </row>
    <row r="16" spans="1:16" ht="45" customHeight="1" x14ac:dyDescent="0.25">
      <c r="A16" s="157" t="s">
        <v>10</v>
      </c>
      <c r="B16" s="157" t="s">
        <v>0</v>
      </c>
      <c r="C16" s="269" t="s">
        <v>1</v>
      </c>
      <c r="D16" s="270"/>
      <c r="E16" s="158" t="s">
        <v>15</v>
      </c>
      <c r="F16" s="250" t="s">
        <v>19</v>
      </c>
      <c r="G16" s="158" t="s">
        <v>2</v>
      </c>
      <c r="H16" s="160" t="s">
        <v>21</v>
      </c>
      <c r="I16" s="160" t="s">
        <v>3</v>
      </c>
      <c r="J16" s="158" t="s">
        <v>4</v>
      </c>
    </row>
    <row r="17" spans="1:16" x14ac:dyDescent="0.25">
      <c r="A17" s="161">
        <v>1</v>
      </c>
      <c r="B17" s="251" t="s">
        <v>197</v>
      </c>
      <c r="C17" s="163">
        <v>16</v>
      </c>
      <c r="D17" s="164" t="s">
        <v>145</v>
      </c>
      <c r="E17" s="165">
        <v>37197000</v>
      </c>
      <c r="F17" s="165">
        <v>0</v>
      </c>
      <c r="G17" s="166">
        <v>0</v>
      </c>
      <c r="H17" s="166" t="s">
        <v>17</v>
      </c>
      <c r="I17" s="166" t="s">
        <v>17</v>
      </c>
      <c r="J17" s="166" t="s">
        <v>17</v>
      </c>
    </row>
    <row r="18" spans="1:16" x14ac:dyDescent="0.25">
      <c r="A18" s="168">
        <v>2</v>
      </c>
      <c r="B18" s="256" t="s">
        <v>195</v>
      </c>
      <c r="C18" s="243">
        <v>80</v>
      </c>
      <c r="D18" s="244" t="s">
        <v>145</v>
      </c>
      <c r="E18" s="212">
        <v>71000000</v>
      </c>
      <c r="F18" s="212">
        <v>0</v>
      </c>
      <c r="G18" s="257">
        <v>0</v>
      </c>
      <c r="H18" s="258" t="s">
        <v>17</v>
      </c>
      <c r="I18" s="258" t="s">
        <v>17</v>
      </c>
      <c r="J18" s="196" t="s">
        <v>17</v>
      </c>
    </row>
    <row r="19" spans="1:16" x14ac:dyDescent="0.25">
      <c r="A19" s="168">
        <v>3</v>
      </c>
      <c r="B19" s="169" t="s">
        <v>196</v>
      </c>
      <c r="C19" s="195">
        <v>271</v>
      </c>
      <c r="D19" s="244" t="s">
        <v>145</v>
      </c>
      <c r="E19" s="170">
        <v>74525000</v>
      </c>
      <c r="F19" s="194">
        <v>0</v>
      </c>
      <c r="G19" s="171">
        <v>0</v>
      </c>
      <c r="H19" s="171" t="s">
        <v>17</v>
      </c>
      <c r="I19" s="171" t="s">
        <v>17</v>
      </c>
      <c r="J19" s="172" t="s">
        <v>17</v>
      </c>
    </row>
    <row r="20" spans="1:16" x14ac:dyDescent="0.25">
      <c r="A20" s="168"/>
      <c r="B20" s="169"/>
      <c r="C20" s="195"/>
      <c r="D20" s="199"/>
      <c r="E20" s="170"/>
      <c r="F20" s="170"/>
      <c r="G20" s="171"/>
      <c r="H20" s="187"/>
      <c r="I20" s="168"/>
      <c r="J20" s="172"/>
    </row>
    <row r="21" spans="1:16" s="3" customFormat="1" x14ac:dyDescent="0.25">
      <c r="A21" s="265" t="s">
        <v>16</v>
      </c>
      <c r="B21" s="266"/>
      <c r="C21" s="173"/>
      <c r="D21" s="174"/>
      <c r="E21" s="175">
        <f>SUM(E17:E19)</f>
        <v>182722000</v>
      </c>
      <c r="F21" s="176">
        <f>SUM(F17:F20)</f>
        <v>0</v>
      </c>
      <c r="G21" s="205"/>
      <c r="H21" s="177"/>
      <c r="I21" s="177"/>
      <c r="J21" s="178"/>
      <c r="K21" s="5"/>
      <c r="L21" s="2"/>
      <c r="M21" s="2"/>
      <c r="N21" s="2"/>
      <c r="O21" s="2"/>
      <c r="P21" s="2"/>
    </row>
    <row r="22" spans="1:16" ht="6" customHeight="1" x14ac:dyDescent="0.25">
      <c r="A22" s="179"/>
      <c r="B22" s="180"/>
      <c r="C22" s="181"/>
      <c r="D22" s="182"/>
      <c r="E22" s="183"/>
      <c r="F22" s="184"/>
      <c r="G22" s="185"/>
      <c r="H22" s="185"/>
      <c r="I22" s="185"/>
      <c r="J22" s="13"/>
    </row>
    <row r="23" spans="1:16" x14ac:dyDescent="0.25">
      <c r="A23" s="13"/>
      <c r="B23" s="189"/>
      <c r="C23" s="181"/>
      <c r="D23" s="190"/>
      <c r="E23" s="191"/>
      <c r="F23" s="191"/>
      <c r="G23" s="13"/>
      <c r="H23" s="13" t="s">
        <v>188</v>
      </c>
      <c r="I23" s="13"/>
      <c r="J23" s="13"/>
    </row>
    <row r="24" spans="1:16" ht="9" customHeight="1" x14ac:dyDescent="0.25">
      <c r="A24" s="13"/>
      <c r="B24" s="189"/>
      <c r="C24" s="181"/>
      <c r="D24" s="190"/>
      <c r="E24" s="191"/>
      <c r="F24" s="191"/>
      <c r="G24" s="13"/>
      <c r="H24" s="13"/>
      <c r="I24" s="13"/>
      <c r="J24" s="13"/>
    </row>
    <row r="25" spans="1:16" x14ac:dyDescent="0.25">
      <c r="A25" s="9"/>
      <c r="B25" s="249" t="s">
        <v>6</v>
      </c>
      <c r="C25" s="10"/>
      <c r="D25" s="9"/>
      <c r="E25" s="9"/>
      <c r="F25" s="9"/>
      <c r="G25" s="9"/>
      <c r="H25" s="9" t="s">
        <v>7</v>
      </c>
      <c r="I25" s="9"/>
      <c r="J25" s="9"/>
    </row>
    <row r="26" spans="1:16" s="2" customFormat="1" x14ac:dyDescent="0.25">
      <c r="A26" s="9"/>
      <c r="B26" s="249" t="s">
        <v>184</v>
      </c>
      <c r="C26" s="10"/>
      <c r="D26" s="9"/>
      <c r="E26" s="277" t="s">
        <v>105</v>
      </c>
      <c r="F26" s="277"/>
      <c r="G26" s="9"/>
      <c r="H26" s="9"/>
      <c r="I26" s="9"/>
      <c r="J26" s="9"/>
    </row>
    <row r="27" spans="1:16" s="2" customFormat="1" x14ac:dyDescent="0.25">
      <c r="A27" s="9"/>
      <c r="B27" s="206"/>
      <c r="C27" s="10"/>
      <c r="D27" s="9"/>
      <c r="E27" s="9"/>
      <c r="F27" s="9"/>
      <c r="G27" s="9"/>
      <c r="H27" s="9" t="s">
        <v>171</v>
      </c>
      <c r="I27" s="9"/>
      <c r="J27" s="193" t="s">
        <v>12</v>
      </c>
    </row>
    <row r="28" spans="1:16" s="2" customFormat="1" ht="15" customHeight="1" x14ac:dyDescent="0.25">
      <c r="A28" s="9"/>
      <c r="B28" s="207"/>
      <c r="C28" s="10"/>
      <c r="D28" s="9"/>
      <c r="E28" s="9"/>
      <c r="F28" s="9"/>
      <c r="G28" s="9"/>
      <c r="H28" s="9"/>
      <c r="I28" s="9"/>
      <c r="J28" s="9"/>
    </row>
    <row r="29" spans="1:16" s="2" customFormat="1" x14ac:dyDescent="0.25">
      <c r="A29" s="9"/>
      <c r="B29" s="249"/>
      <c r="C29" s="10"/>
      <c r="D29" s="9"/>
      <c r="E29" s="9"/>
      <c r="F29" s="9"/>
      <c r="G29" s="9"/>
      <c r="H29" s="9" t="s">
        <v>110</v>
      </c>
      <c r="I29" s="9"/>
      <c r="J29" s="193" t="s">
        <v>12</v>
      </c>
    </row>
    <row r="30" spans="1:16" s="2" customFormat="1" ht="15" customHeight="1" x14ac:dyDescent="0.25">
      <c r="A30" s="9"/>
      <c r="B30" s="248" t="s">
        <v>186</v>
      </c>
      <c r="C30" s="10"/>
      <c r="D30" s="9"/>
      <c r="E30" s="278" t="s">
        <v>174</v>
      </c>
      <c r="F30" s="278"/>
      <c r="G30" s="9"/>
      <c r="H30" s="9"/>
      <c r="I30" s="9"/>
      <c r="J30" s="9"/>
    </row>
    <row r="31" spans="1:16" s="2" customFormat="1" ht="15" customHeight="1" x14ac:dyDescent="0.25">
      <c r="A31" s="9"/>
      <c r="B31" s="153" t="s">
        <v>187</v>
      </c>
      <c r="C31" s="10"/>
      <c r="D31" s="9"/>
      <c r="E31" s="279" t="s">
        <v>175</v>
      </c>
      <c r="F31" s="279"/>
      <c r="G31" s="9"/>
      <c r="H31" s="9" t="s">
        <v>172</v>
      </c>
      <c r="I31" s="9"/>
      <c r="J31" s="193" t="s">
        <v>12</v>
      </c>
    </row>
    <row r="33" spans="7:7" x14ac:dyDescent="0.25">
      <c r="G33" s="1" t="s">
        <v>192</v>
      </c>
    </row>
    <row r="34" spans="7:7" x14ac:dyDescent="0.25">
      <c r="G34" s="1" t="s">
        <v>193</v>
      </c>
    </row>
    <row r="35" spans="7:7" x14ac:dyDescent="0.25">
      <c r="G35" s="1" t="s">
        <v>194</v>
      </c>
    </row>
    <row r="50" spans="5:16" ht="28.5" x14ac:dyDescent="0.25">
      <c r="E50" s="280" t="s">
        <v>10</v>
      </c>
      <c r="F50" s="280" t="s">
        <v>116</v>
      </c>
      <c r="G50" s="280" t="s">
        <v>117</v>
      </c>
      <c r="H50" s="220" t="s">
        <v>118</v>
      </c>
      <c r="I50" s="221" t="s">
        <v>119</v>
      </c>
      <c r="J50" s="222"/>
      <c r="K50" s="280" t="s">
        <v>120</v>
      </c>
      <c r="L50" s="281" t="s">
        <v>121</v>
      </c>
      <c r="M50" s="275" t="s">
        <v>122</v>
      </c>
      <c r="N50" s="275" t="s">
        <v>118</v>
      </c>
      <c r="O50" s="281" t="s">
        <v>123</v>
      </c>
      <c r="P50" s="275" t="s">
        <v>124</v>
      </c>
    </row>
    <row r="51" spans="5:16" x14ac:dyDescent="0.25">
      <c r="E51" s="280"/>
      <c r="F51" s="280"/>
      <c r="G51" s="280"/>
      <c r="H51" s="223"/>
      <c r="I51" s="224" t="s">
        <v>125</v>
      </c>
      <c r="J51" s="225">
        <f>100/110</f>
        <v>0.90909090909090906</v>
      </c>
      <c r="K51" s="280"/>
      <c r="L51" s="281"/>
      <c r="M51" s="276"/>
      <c r="N51" s="276"/>
      <c r="O51" s="281"/>
      <c r="P51" s="276"/>
    </row>
    <row r="52" spans="5:16" x14ac:dyDescent="0.25">
      <c r="E52" s="247">
        <v>1</v>
      </c>
      <c r="F52" s="227">
        <v>2</v>
      </c>
      <c r="G52" s="227">
        <v>3</v>
      </c>
      <c r="H52" s="227">
        <v>4</v>
      </c>
      <c r="I52" s="228">
        <v>5</v>
      </c>
      <c r="J52" s="227">
        <v>5</v>
      </c>
      <c r="K52" s="247">
        <v>6</v>
      </c>
      <c r="L52" s="245">
        <v>7</v>
      </c>
      <c r="M52" s="245">
        <v>8</v>
      </c>
      <c r="N52" s="245">
        <v>9</v>
      </c>
      <c r="O52" s="245">
        <v>10</v>
      </c>
      <c r="P52" s="230">
        <v>11</v>
      </c>
    </row>
    <row r="53" spans="5:16" ht="57" x14ac:dyDescent="0.25">
      <c r="E53" s="231">
        <v>1</v>
      </c>
      <c r="F53" s="232" t="s">
        <v>126</v>
      </c>
      <c r="G53" s="209">
        <v>6500000</v>
      </c>
      <c r="H53" s="233">
        <f>G53/11</f>
        <v>590909.09090909094</v>
      </c>
      <c r="I53" s="234">
        <f>K53*15%</f>
        <v>886363.63636363635</v>
      </c>
      <c r="J53" s="225">
        <f t="shared" ref="J53:J67" si="0">100/110</f>
        <v>0.90909090909090906</v>
      </c>
      <c r="K53" s="234">
        <f>G53*J53</f>
        <v>5909090.9090909092</v>
      </c>
      <c r="L53" s="235">
        <f>G53+H53+I53</f>
        <v>7977272.7272727275</v>
      </c>
      <c r="M53" s="235">
        <v>0</v>
      </c>
      <c r="N53" s="235">
        <v>0</v>
      </c>
      <c r="O53" s="235">
        <v>18851000</v>
      </c>
      <c r="P53" s="236">
        <f>K53-O53</f>
        <v>-12941909.09090909</v>
      </c>
    </row>
    <row r="54" spans="5:16" ht="28.5" x14ac:dyDescent="0.25">
      <c r="E54" s="231">
        <v>2</v>
      </c>
      <c r="F54" s="232" t="s">
        <v>127</v>
      </c>
      <c r="G54" s="200">
        <v>2750000</v>
      </c>
      <c r="H54" s="233">
        <f t="shared" ref="H54:H66" si="1">G54/11</f>
        <v>250000</v>
      </c>
      <c r="I54" s="234">
        <f t="shared" ref="I54:I68" si="2">K54*15%</f>
        <v>375000</v>
      </c>
      <c r="J54" s="225">
        <f t="shared" si="0"/>
        <v>0.90909090909090906</v>
      </c>
      <c r="K54" s="234">
        <f t="shared" ref="K54:K67" si="3">G54*J54</f>
        <v>2500000</v>
      </c>
      <c r="L54" s="235">
        <f t="shared" ref="L54:L67" si="4">G54+H54+I54</f>
        <v>3375000</v>
      </c>
      <c r="M54" s="235">
        <f>L54*15%</f>
        <v>506250</v>
      </c>
      <c r="N54" s="235">
        <f>L54/11</f>
        <v>306818.18181818182</v>
      </c>
      <c r="O54" s="235">
        <f>L54+M54+N54</f>
        <v>4188068.1818181816</v>
      </c>
      <c r="P54" s="236">
        <f>K54-O54</f>
        <v>-1688068.1818181816</v>
      </c>
    </row>
    <row r="55" spans="5:16" ht="42.75" x14ac:dyDescent="0.25">
      <c r="E55" s="231">
        <v>3</v>
      </c>
      <c r="F55" s="232" t="s">
        <v>128</v>
      </c>
      <c r="G55" s="212">
        <v>3250000</v>
      </c>
      <c r="H55" s="233">
        <f t="shared" si="1"/>
        <v>295454.54545454547</v>
      </c>
      <c r="I55" s="234">
        <f t="shared" si="2"/>
        <v>443181.81818181818</v>
      </c>
      <c r="J55" s="225">
        <f t="shared" si="0"/>
        <v>0.90909090909090906</v>
      </c>
      <c r="K55" s="234">
        <f t="shared" si="3"/>
        <v>2954545.4545454546</v>
      </c>
      <c r="L55" s="235">
        <f t="shared" si="4"/>
        <v>3988636.3636363638</v>
      </c>
      <c r="M55" s="235">
        <f>L55*15%</f>
        <v>598295.45454545459</v>
      </c>
      <c r="N55" s="235">
        <f>L55/11</f>
        <v>362603.30578512396</v>
      </c>
      <c r="O55" s="235">
        <f>L55+M55+N55</f>
        <v>4949535.1239669425</v>
      </c>
      <c r="P55" s="236">
        <f>K55-O55</f>
        <v>-1994989.669421488</v>
      </c>
    </row>
    <row r="56" spans="5:16" ht="42.75" x14ac:dyDescent="0.25">
      <c r="E56" s="231">
        <v>4</v>
      </c>
      <c r="F56" s="232" t="s">
        <v>129</v>
      </c>
      <c r="G56" s="200">
        <v>6000000</v>
      </c>
      <c r="H56" s="233">
        <f t="shared" si="1"/>
        <v>545454.54545454541</v>
      </c>
      <c r="I56" s="234">
        <f t="shared" si="2"/>
        <v>818181.81818181812</v>
      </c>
      <c r="J56" s="225">
        <f t="shared" si="0"/>
        <v>0.90909090909090906</v>
      </c>
      <c r="K56" s="234">
        <f t="shared" si="3"/>
        <v>5454545.4545454541</v>
      </c>
      <c r="L56" s="235">
        <f t="shared" si="4"/>
        <v>7363636.3636363633</v>
      </c>
      <c r="M56" s="235">
        <f>L56*15%</f>
        <v>1104545.4545454544</v>
      </c>
      <c r="N56" s="235">
        <f>L56/11</f>
        <v>669421.48760330572</v>
      </c>
      <c r="O56" s="235">
        <f>L56+M56+N56</f>
        <v>9137603.3057851233</v>
      </c>
      <c r="P56" s="236">
        <f>K56-O56</f>
        <v>-3683057.8512396691</v>
      </c>
    </row>
    <row r="57" spans="5:16" x14ac:dyDescent="0.25">
      <c r="E57" s="237"/>
      <c r="F57" s="237"/>
      <c r="G57" s="200">
        <v>1250000</v>
      </c>
      <c r="H57" s="233">
        <f t="shared" si="1"/>
        <v>113636.36363636363</v>
      </c>
      <c r="I57" s="234">
        <f t="shared" si="2"/>
        <v>170454.54545454544</v>
      </c>
      <c r="J57" s="225">
        <f t="shared" si="0"/>
        <v>0.90909090909090906</v>
      </c>
      <c r="K57" s="234">
        <f t="shared" si="3"/>
        <v>1136363.6363636362</v>
      </c>
      <c r="L57" s="235">
        <f t="shared" si="4"/>
        <v>1534090.9090909089</v>
      </c>
      <c r="M57" s="237"/>
      <c r="N57" s="237"/>
      <c r="O57" s="238" t="s">
        <v>37</v>
      </c>
      <c r="P57" s="239">
        <f>SUM(P53:P56)</f>
        <v>-20308024.79338843</v>
      </c>
    </row>
    <row r="58" spans="5:16" x14ac:dyDescent="0.25">
      <c r="G58" s="200">
        <v>2750000</v>
      </c>
      <c r="H58" s="233">
        <f t="shared" si="1"/>
        <v>250000</v>
      </c>
      <c r="I58" s="234">
        <f t="shared" si="2"/>
        <v>375000</v>
      </c>
      <c r="J58" s="225">
        <f t="shared" si="0"/>
        <v>0.90909090909090906</v>
      </c>
      <c r="K58" s="234">
        <f t="shared" si="3"/>
        <v>2500000</v>
      </c>
      <c r="L58" s="235">
        <f t="shared" si="4"/>
        <v>3375000</v>
      </c>
    </row>
    <row r="59" spans="5:16" x14ac:dyDescent="0.25">
      <c r="G59" s="200">
        <v>3750000</v>
      </c>
      <c r="H59" s="233">
        <f t="shared" si="1"/>
        <v>340909.09090909088</v>
      </c>
      <c r="I59" s="234">
        <f t="shared" si="2"/>
        <v>511363.63636363635</v>
      </c>
      <c r="J59" s="225">
        <f t="shared" si="0"/>
        <v>0.90909090909090906</v>
      </c>
      <c r="K59" s="234">
        <f t="shared" si="3"/>
        <v>3409090.9090909092</v>
      </c>
      <c r="L59" s="235">
        <f t="shared" si="4"/>
        <v>4602272.7272727275</v>
      </c>
    </row>
    <row r="60" spans="5:16" x14ac:dyDescent="0.25">
      <c r="G60" s="200">
        <v>3000000</v>
      </c>
      <c r="H60" s="233">
        <f t="shared" si="1"/>
        <v>272727.27272727271</v>
      </c>
      <c r="I60" s="234">
        <f t="shared" si="2"/>
        <v>409090.90909090906</v>
      </c>
      <c r="J60" s="225">
        <f t="shared" si="0"/>
        <v>0.90909090909090906</v>
      </c>
      <c r="K60" s="234">
        <f t="shared" si="3"/>
        <v>2727272.7272727271</v>
      </c>
      <c r="L60" s="235">
        <f t="shared" si="4"/>
        <v>3681818.1818181816</v>
      </c>
    </row>
    <row r="61" spans="5:16" x14ac:dyDescent="0.25">
      <c r="G61" s="200">
        <v>1250000</v>
      </c>
      <c r="H61" s="233">
        <f t="shared" si="1"/>
        <v>113636.36363636363</v>
      </c>
      <c r="I61" s="234">
        <f t="shared" si="2"/>
        <v>170454.54545454544</v>
      </c>
      <c r="J61" s="225">
        <f t="shared" si="0"/>
        <v>0.90909090909090906</v>
      </c>
      <c r="K61" s="234">
        <f t="shared" si="3"/>
        <v>1136363.6363636362</v>
      </c>
      <c r="L61" s="235">
        <f t="shared" si="4"/>
        <v>1534090.9090909089</v>
      </c>
    </row>
    <row r="62" spans="5:16" x14ac:dyDescent="0.25">
      <c r="G62" s="200">
        <v>1272728</v>
      </c>
      <c r="H62" s="233">
        <f t="shared" si="1"/>
        <v>115702.54545454546</v>
      </c>
      <c r="I62" s="234">
        <f t="shared" si="2"/>
        <v>173553.81818181818</v>
      </c>
      <c r="J62" s="225">
        <f t="shared" si="0"/>
        <v>0.90909090909090906</v>
      </c>
      <c r="K62" s="234">
        <f t="shared" si="3"/>
        <v>1157025.4545454546</v>
      </c>
      <c r="L62" s="235">
        <f t="shared" si="4"/>
        <v>1561984.3636363635</v>
      </c>
    </row>
    <row r="63" spans="5:16" x14ac:dyDescent="0.25">
      <c r="G63" s="200">
        <v>4000000</v>
      </c>
      <c r="H63" s="233">
        <f t="shared" si="1"/>
        <v>363636.36363636365</v>
      </c>
      <c r="I63" s="234">
        <f t="shared" si="2"/>
        <v>545454.54545454541</v>
      </c>
      <c r="J63" s="225">
        <f t="shared" si="0"/>
        <v>0.90909090909090906</v>
      </c>
      <c r="K63" s="234">
        <f t="shared" si="3"/>
        <v>3636363.6363636362</v>
      </c>
      <c r="L63" s="235">
        <f t="shared" si="4"/>
        <v>4909090.9090909082</v>
      </c>
    </row>
    <row r="64" spans="5:16" x14ac:dyDescent="0.25">
      <c r="G64" s="200">
        <v>2750000</v>
      </c>
      <c r="H64" s="233">
        <f t="shared" si="1"/>
        <v>250000</v>
      </c>
      <c r="I64" s="234">
        <f t="shared" si="2"/>
        <v>375000</v>
      </c>
      <c r="J64" s="225">
        <f t="shared" si="0"/>
        <v>0.90909090909090906</v>
      </c>
      <c r="K64" s="234">
        <f t="shared" si="3"/>
        <v>2500000</v>
      </c>
      <c r="L64" s="235">
        <f t="shared" si="4"/>
        <v>3375000</v>
      </c>
    </row>
    <row r="65" spans="1:12" s="2" customFormat="1" x14ac:dyDescent="0.25">
      <c r="A65" s="1"/>
      <c r="B65" s="1"/>
      <c r="C65" s="4"/>
      <c r="D65" s="1"/>
      <c r="E65" s="1"/>
      <c r="F65" s="1"/>
      <c r="G65" s="200">
        <v>1000000</v>
      </c>
      <c r="H65" s="233">
        <f t="shared" si="1"/>
        <v>90909.090909090912</v>
      </c>
      <c r="I65" s="234">
        <f t="shared" si="2"/>
        <v>136363.63636363635</v>
      </c>
      <c r="J65" s="225">
        <f t="shared" si="0"/>
        <v>0.90909090909090906</v>
      </c>
      <c r="K65" s="234">
        <f t="shared" si="3"/>
        <v>909090.90909090906</v>
      </c>
      <c r="L65" s="235">
        <f t="shared" si="4"/>
        <v>1227272.7272727271</v>
      </c>
    </row>
    <row r="66" spans="1:12" s="2" customFormat="1" x14ac:dyDescent="0.25">
      <c r="A66" s="1"/>
      <c r="B66" s="1"/>
      <c r="C66" s="4"/>
      <c r="D66" s="1"/>
      <c r="E66" s="1"/>
      <c r="F66" s="1"/>
      <c r="G66" s="200">
        <v>1500000</v>
      </c>
      <c r="H66" s="233">
        <f t="shared" si="1"/>
        <v>136363.63636363635</v>
      </c>
      <c r="I66" s="234">
        <f t="shared" si="2"/>
        <v>204545.45454545453</v>
      </c>
      <c r="J66" s="225">
        <f t="shared" si="0"/>
        <v>0.90909090909090906</v>
      </c>
      <c r="K66" s="234">
        <f t="shared" si="3"/>
        <v>1363636.3636363635</v>
      </c>
      <c r="L66" s="235">
        <f t="shared" si="4"/>
        <v>1840909.0909090908</v>
      </c>
    </row>
    <row r="67" spans="1:12" s="2" customFormat="1" x14ac:dyDescent="0.25">
      <c r="A67" s="1"/>
      <c r="B67" s="1"/>
      <c r="C67" s="4"/>
      <c r="D67" s="1"/>
      <c r="E67" s="1"/>
      <c r="F67" s="1"/>
      <c r="G67" s="200">
        <v>1250000</v>
      </c>
      <c r="H67" s="233">
        <f>G67/11</f>
        <v>113636.36363636363</v>
      </c>
      <c r="I67" s="234">
        <f>K67*15%</f>
        <v>170454.54545454544</v>
      </c>
      <c r="J67" s="225">
        <f t="shared" si="0"/>
        <v>0.90909090909090906</v>
      </c>
      <c r="K67" s="234">
        <f t="shared" si="3"/>
        <v>1136363.6363636362</v>
      </c>
      <c r="L67" s="235">
        <f t="shared" si="4"/>
        <v>1534090.9090909089</v>
      </c>
    </row>
    <row r="68" spans="1:12" s="2" customFormat="1" x14ac:dyDescent="0.25">
      <c r="A68" s="1"/>
      <c r="B68" s="1"/>
      <c r="C68" s="4"/>
      <c r="D68" s="1"/>
      <c r="E68" s="1"/>
      <c r="F68" s="1"/>
      <c r="G68" s="203"/>
      <c r="H68" s="1"/>
      <c r="I68" s="234">
        <f t="shared" si="2"/>
        <v>0</v>
      </c>
      <c r="J68" s="1"/>
    </row>
    <row r="69" spans="1:12" s="2" customFormat="1" x14ac:dyDescent="0.25">
      <c r="A69" s="1"/>
      <c r="B69" s="1"/>
      <c r="C69" s="4"/>
      <c r="D69" s="1"/>
      <c r="E69" s="1"/>
      <c r="F69" s="1"/>
      <c r="G69" s="240">
        <f>SUM(G53:G67)</f>
        <v>42272728</v>
      </c>
      <c r="H69" s="1"/>
      <c r="I69" s="1"/>
      <c r="J69" s="1"/>
      <c r="K69" s="240">
        <f>SUM(K53:K67)</f>
        <v>38429752.727272727</v>
      </c>
      <c r="L69" s="240">
        <f>SUM(L53:L67)</f>
        <v>51880166.18181818</v>
      </c>
    </row>
  </sheetData>
  <mergeCells count="16">
    <mergeCell ref="C7:D7"/>
    <mergeCell ref="A13:B13"/>
    <mergeCell ref="C16:D16"/>
    <mergeCell ref="A21:B21"/>
    <mergeCell ref="P50:P51"/>
    <mergeCell ref="E26:F26"/>
    <mergeCell ref="E30:F30"/>
    <mergeCell ref="E31:F31"/>
    <mergeCell ref="E50:E51"/>
    <mergeCell ref="F50:F51"/>
    <mergeCell ref="G50:G51"/>
    <mergeCell ref="K50:K51"/>
    <mergeCell ref="L50:L51"/>
    <mergeCell ref="M50:M51"/>
    <mergeCell ref="N50:N51"/>
    <mergeCell ref="O50:O5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horizontalDpi="300" verticalDpi="300" r:id="rId1"/>
  <headerFooter alignWithMargins="0"/>
  <rowBreaks count="1" manualBreakCount="1">
    <brk id="31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view="pageBreakPreview" zoomScale="80" zoomScaleNormal="80" zoomScaleSheetLayoutView="80" workbookViewId="0">
      <selection activeCell="E18" sqref="E18"/>
    </sheetView>
  </sheetViews>
  <sheetFormatPr defaultRowHeight="15" x14ac:dyDescent="0.25"/>
  <cols>
    <col min="1" max="1" width="4.42578125" style="1" customWidth="1"/>
    <col min="2" max="2" width="47.28515625" style="1" customWidth="1"/>
    <col min="3" max="3" width="4" style="4" customWidth="1"/>
    <col min="4" max="4" width="8.42578125" style="1" bestFit="1" customWidth="1"/>
    <col min="5" max="5" width="15.7109375" style="1" customWidth="1"/>
    <col min="6" max="6" width="15.85546875" style="1" customWidth="1"/>
    <col min="7" max="7" width="15.140625" style="1" customWidth="1"/>
    <col min="8" max="8" width="25.5703125" style="1" customWidth="1"/>
    <col min="9" max="9" width="13.7109375" style="1" customWidth="1"/>
    <col min="10" max="10" width="35.7109375" style="1" customWidth="1"/>
    <col min="11" max="11" width="13.7109375" style="2" bestFit="1" customWidth="1"/>
    <col min="12" max="12" width="16" style="2" customWidth="1"/>
    <col min="13" max="14" width="11" style="2" bestFit="1" customWidth="1"/>
    <col min="15" max="15" width="12.28515625" style="2" bestFit="1" customWidth="1"/>
    <col min="16" max="16" width="13.7109375" style="2" bestFit="1" customWidth="1"/>
    <col min="17" max="16384" width="9.140625" style="1"/>
  </cols>
  <sheetData>
    <row r="1" spans="1:16" x14ac:dyDescent="0.25">
      <c r="A1" s="9"/>
      <c r="B1" s="9"/>
      <c r="C1" s="10"/>
      <c r="D1" s="9"/>
      <c r="E1" s="9"/>
      <c r="F1" s="9"/>
      <c r="G1" s="9"/>
      <c r="H1" s="9"/>
      <c r="I1" s="9"/>
      <c r="J1" s="9"/>
    </row>
    <row r="2" spans="1:16" x14ac:dyDescent="0.25">
      <c r="A2" s="9"/>
      <c r="B2" s="9"/>
      <c r="C2" s="10"/>
      <c r="D2" s="9"/>
      <c r="E2" s="9"/>
      <c r="F2" s="9"/>
      <c r="G2" s="9"/>
      <c r="H2" s="9"/>
      <c r="I2" s="9"/>
      <c r="J2" s="9"/>
    </row>
    <row r="3" spans="1:16" x14ac:dyDescent="0.25">
      <c r="A3" s="9"/>
      <c r="B3" s="9"/>
      <c r="C3" s="10"/>
      <c r="D3" s="9"/>
      <c r="E3" s="241" t="s">
        <v>22</v>
      </c>
      <c r="F3" s="242" t="s">
        <v>131</v>
      </c>
      <c r="H3" s="9"/>
      <c r="I3" s="9"/>
      <c r="J3" s="9"/>
    </row>
    <row r="4" spans="1:16" x14ac:dyDescent="0.25">
      <c r="A4" s="9"/>
      <c r="B4" s="9"/>
      <c r="C4" s="10"/>
      <c r="D4" s="9"/>
      <c r="E4" s="242"/>
      <c r="F4" s="242" t="s">
        <v>166</v>
      </c>
      <c r="H4" s="9"/>
      <c r="I4" s="9"/>
      <c r="J4" s="9"/>
    </row>
    <row r="5" spans="1:16" x14ac:dyDescent="0.25">
      <c r="A5" s="9"/>
      <c r="B5" s="9"/>
      <c r="C5" s="10"/>
      <c r="D5" s="9"/>
      <c r="E5" s="10"/>
      <c r="F5" s="154"/>
      <c r="H5" s="9"/>
      <c r="I5" s="9"/>
      <c r="J5" s="154"/>
    </row>
    <row r="6" spans="1:16" x14ac:dyDescent="0.25">
      <c r="A6" s="13" t="s">
        <v>11</v>
      </c>
      <c r="B6" s="155" t="s">
        <v>106</v>
      </c>
      <c r="C6" s="156"/>
      <c r="D6" s="13"/>
      <c r="E6" s="13"/>
      <c r="F6" s="13"/>
      <c r="G6" s="13"/>
      <c r="H6" s="13"/>
      <c r="I6" s="13"/>
      <c r="J6" s="13"/>
    </row>
    <row r="7" spans="1:16" ht="45" customHeight="1" x14ac:dyDescent="0.25">
      <c r="A7" s="157" t="s">
        <v>10</v>
      </c>
      <c r="B7" s="157" t="s">
        <v>0</v>
      </c>
      <c r="C7" s="267" t="s">
        <v>1</v>
      </c>
      <c r="D7" s="268"/>
      <c r="E7" s="158" t="s">
        <v>15</v>
      </c>
      <c r="F7" s="250" t="s">
        <v>19</v>
      </c>
      <c r="G7" s="158" t="s">
        <v>2</v>
      </c>
      <c r="H7" s="160" t="s">
        <v>21</v>
      </c>
      <c r="I7" s="160" t="s">
        <v>3</v>
      </c>
      <c r="J7" s="158" t="s">
        <v>4</v>
      </c>
    </row>
    <row r="8" spans="1:16" x14ac:dyDescent="0.25">
      <c r="A8" s="161">
        <v>1</v>
      </c>
      <c r="B8" s="162" t="s">
        <v>99</v>
      </c>
      <c r="C8" s="243">
        <v>1</v>
      </c>
      <c r="D8" s="244" t="s">
        <v>108</v>
      </c>
      <c r="E8" s="209">
        <v>18900000</v>
      </c>
      <c r="F8" s="209"/>
      <c r="G8" s="210"/>
      <c r="H8" s="208"/>
      <c r="I8" s="218"/>
      <c r="J8" s="219"/>
    </row>
    <row r="9" spans="1:16" x14ac:dyDescent="0.25">
      <c r="A9" s="168">
        <v>2</v>
      </c>
      <c r="B9" s="186" t="s">
        <v>133</v>
      </c>
      <c r="C9" s="195">
        <v>1</v>
      </c>
      <c r="D9" s="199" t="s">
        <v>109</v>
      </c>
      <c r="E9" s="194">
        <v>15000000</v>
      </c>
      <c r="F9" s="194"/>
      <c r="G9" s="188"/>
      <c r="H9" s="187"/>
      <c r="I9" s="187"/>
      <c r="J9" s="172"/>
    </row>
    <row r="10" spans="1:16" x14ac:dyDescent="0.25">
      <c r="A10" s="168">
        <v>3</v>
      </c>
      <c r="B10" s="169" t="s">
        <v>139</v>
      </c>
      <c r="C10" s="195">
        <v>1</v>
      </c>
      <c r="D10" s="199" t="s">
        <v>109</v>
      </c>
      <c r="E10" s="170">
        <v>12300000</v>
      </c>
      <c r="F10" s="194"/>
      <c r="G10" s="171"/>
      <c r="H10" s="187"/>
      <c r="I10" s="187"/>
      <c r="J10" s="172"/>
    </row>
    <row r="11" spans="1:16" s="203" customFormat="1" ht="18.75" customHeight="1" x14ac:dyDescent="0.2">
      <c r="A11" s="168"/>
      <c r="B11" s="197"/>
      <c r="C11" s="198"/>
      <c r="D11" s="199"/>
      <c r="E11" s="200"/>
      <c r="F11" s="200"/>
      <c r="G11" s="201"/>
      <c r="H11" s="196"/>
      <c r="I11" s="168"/>
      <c r="J11" s="172"/>
      <c r="K11" s="202"/>
      <c r="L11" s="202"/>
      <c r="M11" s="202"/>
      <c r="N11" s="202"/>
      <c r="O11" s="202"/>
      <c r="P11" s="202"/>
    </row>
    <row r="12" spans="1:16" s="3" customFormat="1" x14ac:dyDescent="0.25">
      <c r="A12" s="265" t="s">
        <v>16</v>
      </c>
      <c r="B12" s="266"/>
      <c r="C12" s="213"/>
      <c r="D12" s="214"/>
      <c r="E12" s="215">
        <f>SUM(E8:E11)</f>
        <v>46200000</v>
      </c>
      <c r="F12" s="215"/>
      <c r="G12" s="216"/>
      <c r="H12" s="177"/>
      <c r="I12" s="177"/>
      <c r="J12" s="178"/>
      <c r="K12" s="5"/>
      <c r="L12" s="2"/>
      <c r="M12" s="2"/>
      <c r="N12" s="2"/>
      <c r="O12" s="2"/>
      <c r="P12" s="2"/>
    </row>
    <row r="13" spans="1:16" ht="9" customHeight="1" x14ac:dyDescent="0.25">
      <c r="A13" s="179"/>
      <c r="B13" s="180"/>
      <c r="C13" s="181"/>
      <c r="D13" s="182"/>
      <c r="E13" s="183"/>
      <c r="F13" s="184"/>
      <c r="G13" s="185"/>
      <c r="H13" s="185"/>
      <c r="I13" s="185"/>
      <c r="J13" s="13"/>
    </row>
    <row r="14" spans="1:16" x14ac:dyDescent="0.25">
      <c r="A14" s="13" t="s">
        <v>13</v>
      </c>
      <c r="B14" s="155" t="s">
        <v>107</v>
      </c>
      <c r="C14" s="156"/>
      <c r="D14" s="13"/>
      <c r="E14" s="13"/>
      <c r="F14" s="13"/>
      <c r="G14" s="13"/>
      <c r="H14" s="13"/>
      <c r="I14" s="13"/>
      <c r="J14" s="13"/>
    </row>
    <row r="15" spans="1:16" ht="45" customHeight="1" x14ac:dyDescent="0.25">
      <c r="A15" s="157" t="s">
        <v>10</v>
      </c>
      <c r="B15" s="157" t="s">
        <v>0</v>
      </c>
      <c r="C15" s="269" t="s">
        <v>1</v>
      </c>
      <c r="D15" s="270"/>
      <c r="E15" s="158" t="s">
        <v>15</v>
      </c>
      <c r="F15" s="250" t="s">
        <v>19</v>
      </c>
      <c r="G15" s="158" t="s">
        <v>2</v>
      </c>
      <c r="H15" s="160" t="s">
        <v>21</v>
      </c>
      <c r="I15" s="160" t="s">
        <v>3</v>
      </c>
      <c r="J15" s="158" t="s">
        <v>4</v>
      </c>
    </row>
    <row r="16" spans="1:16" ht="15" customHeight="1" x14ac:dyDescent="0.25">
      <c r="A16" s="161">
        <v>1</v>
      </c>
      <c r="B16" s="251" t="s">
        <v>167</v>
      </c>
      <c r="C16" s="163">
        <v>1</v>
      </c>
      <c r="D16" s="164" t="s">
        <v>109</v>
      </c>
      <c r="E16" s="165">
        <v>60800000</v>
      </c>
      <c r="F16" s="165"/>
      <c r="G16" s="166"/>
      <c r="H16" s="167"/>
      <c r="I16" s="167"/>
      <c r="J16" s="252"/>
    </row>
    <row r="17" spans="1:16" x14ac:dyDescent="0.25">
      <c r="A17" s="168">
        <v>2</v>
      </c>
      <c r="B17" s="169" t="s">
        <v>140</v>
      </c>
      <c r="C17" s="211">
        <v>1</v>
      </c>
      <c r="D17" s="199" t="s">
        <v>108</v>
      </c>
      <c r="E17" s="194">
        <v>97300000</v>
      </c>
      <c r="F17" s="194"/>
      <c r="G17" s="188"/>
      <c r="H17" s="187"/>
      <c r="I17" s="187"/>
      <c r="J17" s="172"/>
    </row>
    <row r="18" spans="1:16" ht="28.5" x14ac:dyDescent="0.25">
      <c r="A18" s="168">
        <v>3</v>
      </c>
      <c r="B18" s="255" t="s">
        <v>168</v>
      </c>
      <c r="C18" s="211">
        <v>1</v>
      </c>
      <c r="D18" s="199" t="s">
        <v>160</v>
      </c>
      <c r="E18" s="200">
        <v>15000000</v>
      </c>
      <c r="F18" s="194"/>
      <c r="G18" s="171"/>
      <c r="H18" s="187"/>
      <c r="I18" s="187"/>
      <c r="J18" s="172"/>
    </row>
    <row r="19" spans="1:16" x14ac:dyDescent="0.25">
      <c r="A19" s="168"/>
      <c r="B19" s="169"/>
      <c r="C19" s="211"/>
      <c r="D19" s="199"/>
      <c r="E19" s="170"/>
      <c r="F19" s="170"/>
      <c r="G19" s="171"/>
      <c r="H19" s="187"/>
      <c r="I19" s="168"/>
      <c r="J19" s="172" t="s">
        <v>17</v>
      </c>
    </row>
    <row r="20" spans="1:16" s="3" customFormat="1" x14ac:dyDescent="0.25">
      <c r="A20" s="265" t="s">
        <v>16</v>
      </c>
      <c r="B20" s="266"/>
      <c r="C20" s="173"/>
      <c r="D20" s="174"/>
      <c r="E20" s="175">
        <v>50000000</v>
      </c>
      <c r="F20" s="176">
        <f>SUM(F16:F19)</f>
        <v>0</v>
      </c>
      <c r="G20" s="205"/>
      <c r="H20" s="177"/>
      <c r="I20" s="177"/>
      <c r="J20" s="178"/>
      <c r="K20" s="5"/>
      <c r="L20" s="2"/>
      <c r="M20" s="2"/>
      <c r="N20" s="2"/>
      <c r="O20" s="2"/>
      <c r="P20" s="2"/>
    </row>
    <row r="21" spans="1:16" ht="6" customHeight="1" x14ac:dyDescent="0.25">
      <c r="A21" s="179"/>
      <c r="B21" s="180"/>
      <c r="C21" s="181"/>
      <c r="D21" s="182"/>
      <c r="E21" s="183"/>
      <c r="F21" s="184"/>
      <c r="G21" s="185"/>
      <c r="H21" s="185"/>
      <c r="I21" s="185"/>
      <c r="J21" s="13"/>
    </row>
    <row r="22" spans="1:16" x14ac:dyDescent="0.25">
      <c r="A22" s="13"/>
      <c r="B22" s="189"/>
      <c r="C22" s="181"/>
      <c r="D22" s="190"/>
      <c r="E22" s="191"/>
      <c r="F22" s="191"/>
      <c r="G22" s="13"/>
      <c r="H22" s="13" t="s">
        <v>165</v>
      </c>
      <c r="I22" s="13"/>
      <c r="J22" s="13"/>
    </row>
    <row r="23" spans="1:16" ht="9" customHeight="1" x14ac:dyDescent="0.25">
      <c r="A23" s="13"/>
      <c r="B23" s="189"/>
      <c r="C23" s="181"/>
      <c r="D23" s="190"/>
      <c r="E23" s="191"/>
      <c r="F23" s="191"/>
      <c r="G23" s="13"/>
      <c r="H23" s="13"/>
      <c r="I23" s="13"/>
      <c r="J23" s="13"/>
    </row>
    <row r="24" spans="1:16" x14ac:dyDescent="0.25">
      <c r="A24" s="9"/>
      <c r="B24" s="249" t="s">
        <v>6</v>
      </c>
      <c r="C24" s="10"/>
      <c r="D24" s="9"/>
      <c r="E24" s="9"/>
      <c r="F24" s="9"/>
      <c r="G24" s="9"/>
      <c r="H24" s="9" t="s">
        <v>7</v>
      </c>
      <c r="I24" s="9"/>
      <c r="J24" s="9"/>
    </row>
    <row r="25" spans="1:16" s="2" customFormat="1" x14ac:dyDescent="0.25">
      <c r="A25" s="9"/>
      <c r="B25" s="249" t="s">
        <v>161</v>
      </c>
      <c r="C25" s="10"/>
      <c r="D25" s="9"/>
      <c r="E25" s="277" t="s">
        <v>105</v>
      </c>
      <c r="F25" s="277"/>
      <c r="G25" s="9"/>
      <c r="H25" s="9"/>
      <c r="I25" s="9"/>
      <c r="J25" s="9"/>
    </row>
    <row r="26" spans="1:16" s="2" customFormat="1" x14ac:dyDescent="0.25">
      <c r="A26" s="9"/>
      <c r="B26" s="206"/>
      <c r="C26" s="10"/>
      <c r="D26" s="9"/>
      <c r="E26" s="9"/>
      <c r="F26" s="9"/>
      <c r="G26" s="9"/>
      <c r="H26" s="9" t="s">
        <v>113</v>
      </c>
      <c r="I26" s="9"/>
      <c r="J26" s="193" t="s">
        <v>12</v>
      </c>
    </row>
    <row r="27" spans="1:16" s="2" customFormat="1" ht="15" customHeight="1" x14ac:dyDescent="0.25">
      <c r="A27" s="9"/>
      <c r="B27" s="207"/>
      <c r="C27" s="10"/>
      <c r="D27" s="9"/>
      <c r="E27" s="9"/>
      <c r="F27" s="9"/>
      <c r="G27" s="9"/>
      <c r="H27" s="9"/>
      <c r="I27" s="9"/>
      <c r="J27" s="9"/>
    </row>
    <row r="28" spans="1:16" s="2" customFormat="1" x14ac:dyDescent="0.25">
      <c r="A28" s="9"/>
      <c r="B28" s="249"/>
      <c r="C28" s="10"/>
      <c r="D28" s="9"/>
      <c r="E28" s="9"/>
      <c r="F28" s="9"/>
      <c r="G28" s="9"/>
      <c r="H28" s="9" t="s">
        <v>164</v>
      </c>
      <c r="I28" s="9"/>
      <c r="J28" s="193" t="s">
        <v>12</v>
      </c>
    </row>
    <row r="29" spans="1:16" s="2" customFormat="1" ht="15" customHeight="1" x14ac:dyDescent="0.25">
      <c r="A29" s="9"/>
      <c r="B29" s="248" t="s">
        <v>162</v>
      </c>
      <c r="C29" s="10"/>
      <c r="D29" s="9"/>
      <c r="E29" s="278" t="s">
        <v>141</v>
      </c>
      <c r="F29" s="278"/>
      <c r="G29" s="9"/>
      <c r="H29" s="9"/>
      <c r="I29" s="9"/>
      <c r="J29" s="9"/>
    </row>
    <row r="30" spans="1:16" s="2" customFormat="1" ht="15" customHeight="1" x14ac:dyDescent="0.25">
      <c r="A30" s="9"/>
      <c r="B30" s="153" t="s">
        <v>163</v>
      </c>
      <c r="C30" s="10"/>
      <c r="D30" s="9"/>
      <c r="E30" s="278" t="s">
        <v>142</v>
      </c>
      <c r="F30" s="278"/>
      <c r="G30" s="9"/>
      <c r="H30" s="9"/>
      <c r="I30" s="9"/>
      <c r="J30" s="193" t="s">
        <v>12</v>
      </c>
    </row>
    <row r="40" spans="1:10" s="2" customFormat="1" x14ac:dyDescent="0.25">
      <c r="A40" s="1"/>
      <c r="B40" s="1"/>
      <c r="C40" s="4"/>
      <c r="D40" s="1"/>
      <c r="E40" s="1"/>
      <c r="F40" s="165">
        <v>6500000</v>
      </c>
      <c r="G40" s="217">
        <v>0.1</v>
      </c>
      <c r="H40" s="1"/>
      <c r="I40" s="1"/>
      <c r="J40" s="1"/>
    </row>
    <row r="41" spans="1:10" x14ac:dyDescent="0.25">
      <c r="F41" s="200">
        <v>2750000</v>
      </c>
    </row>
    <row r="42" spans="1:10" x14ac:dyDescent="0.25">
      <c r="F42" s="194">
        <v>3250000</v>
      </c>
    </row>
    <row r="43" spans="1:10" x14ac:dyDescent="0.25">
      <c r="F43" s="170">
        <v>6000000</v>
      </c>
    </row>
    <row r="44" spans="1:10" x14ac:dyDescent="0.25">
      <c r="F44" s="170">
        <v>1250000</v>
      </c>
    </row>
    <row r="45" spans="1:10" x14ac:dyDescent="0.25">
      <c r="F45" s="170">
        <v>2750000</v>
      </c>
    </row>
    <row r="46" spans="1:10" x14ac:dyDescent="0.25">
      <c r="F46" s="170">
        <v>3750000</v>
      </c>
    </row>
    <row r="47" spans="1:10" x14ac:dyDescent="0.25">
      <c r="F47" s="170">
        <v>3000000</v>
      </c>
    </row>
    <row r="48" spans="1:10" x14ac:dyDescent="0.25">
      <c r="F48" s="170">
        <v>1250000</v>
      </c>
    </row>
    <row r="49" spans="6:6" x14ac:dyDescent="0.25">
      <c r="F49" s="170">
        <v>1272728</v>
      </c>
    </row>
    <row r="50" spans="6:6" x14ac:dyDescent="0.25">
      <c r="F50" s="170">
        <v>4000000</v>
      </c>
    </row>
    <row r="51" spans="6:6" x14ac:dyDescent="0.25">
      <c r="F51" s="170">
        <v>2750000</v>
      </c>
    </row>
    <row r="52" spans="6:6" x14ac:dyDescent="0.25">
      <c r="F52" s="170">
        <v>1000000</v>
      </c>
    </row>
    <row r="53" spans="6:6" x14ac:dyDescent="0.25">
      <c r="F53" s="170">
        <v>1500000</v>
      </c>
    </row>
    <row r="54" spans="6:6" x14ac:dyDescent="0.25">
      <c r="F54" s="170">
        <v>1250000</v>
      </c>
    </row>
    <row r="66" spans="5:16" x14ac:dyDescent="0.25">
      <c r="E66" s="280" t="s">
        <v>10</v>
      </c>
      <c r="F66" s="280" t="s">
        <v>116</v>
      </c>
      <c r="G66" s="280" t="s">
        <v>117</v>
      </c>
      <c r="H66" s="220" t="s">
        <v>118</v>
      </c>
      <c r="I66" s="221" t="s">
        <v>119</v>
      </c>
      <c r="J66" s="222"/>
      <c r="K66" s="280" t="s">
        <v>120</v>
      </c>
      <c r="L66" s="281" t="s">
        <v>121</v>
      </c>
      <c r="M66" s="275" t="s">
        <v>122</v>
      </c>
      <c r="N66" s="275" t="s">
        <v>118</v>
      </c>
      <c r="O66" s="281" t="s">
        <v>123</v>
      </c>
      <c r="P66" s="275" t="s">
        <v>124</v>
      </c>
    </row>
    <row r="67" spans="5:16" x14ac:dyDescent="0.25">
      <c r="E67" s="280"/>
      <c r="F67" s="280"/>
      <c r="G67" s="280"/>
      <c r="H67" s="223"/>
      <c r="I67" s="224" t="s">
        <v>125</v>
      </c>
      <c r="J67" s="225">
        <f>100/110</f>
        <v>0.90909090909090906</v>
      </c>
      <c r="K67" s="280"/>
      <c r="L67" s="281"/>
      <c r="M67" s="276"/>
      <c r="N67" s="276"/>
      <c r="O67" s="281"/>
      <c r="P67" s="276"/>
    </row>
    <row r="68" spans="5:16" x14ac:dyDescent="0.25">
      <c r="E68" s="247">
        <v>1</v>
      </c>
      <c r="F68" s="227">
        <v>2</v>
      </c>
      <c r="G68" s="227">
        <v>3</v>
      </c>
      <c r="H68" s="227">
        <v>4</v>
      </c>
      <c r="I68" s="228">
        <v>5</v>
      </c>
      <c r="J68" s="227">
        <v>5</v>
      </c>
      <c r="K68" s="247">
        <v>6</v>
      </c>
      <c r="L68" s="245">
        <v>7</v>
      </c>
      <c r="M68" s="245">
        <v>8</v>
      </c>
      <c r="N68" s="245">
        <v>9</v>
      </c>
      <c r="O68" s="245">
        <v>10</v>
      </c>
      <c r="P68" s="230">
        <v>11</v>
      </c>
    </row>
    <row r="69" spans="5:16" ht="57" x14ac:dyDescent="0.25">
      <c r="E69" s="231">
        <v>1</v>
      </c>
      <c r="F69" s="232" t="s">
        <v>126</v>
      </c>
      <c r="G69" s="209">
        <v>6500000</v>
      </c>
      <c r="H69" s="233">
        <f>G69/11</f>
        <v>590909.09090909094</v>
      </c>
      <c r="I69" s="234">
        <f>K69*15%</f>
        <v>886363.63636363635</v>
      </c>
      <c r="J69" s="225">
        <f t="shared" ref="J69:J83" si="0">100/110</f>
        <v>0.90909090909090906</v>
      </c>
      <c r="K69" s="234">
        <f>G69*J69</f>
        <v>5909090.9090909092</v>
      </c>
      <c r="L69" s="235">
        <f>G69+H69+I69</f>
        <v>7977272.7272727275</v>
      </c>
      <c r="M69" s="235">
        <v>0</v>
      </c>
      <c r="N69" s="235">
        <v>0</v>
      </c>
      <c r="O69" s="235">
        <v>18851000</v>
      </c>
      <c r="P69" s="236">
        <f>K69-O69</f>
        <v>-12941909.09090909</v>
      </c>
    </row>
    <row r="70" spans="5:16" ht="28.5" x14ac:dyDescent="0.25">
      <c r="E70" s="231">
        <v>2</v>
      </c>
      <c r="F70" s="232" t="s">
        <v>127</v>
      </c>
      <c r="G70" s="200">
        <v>2750000</v>
      </c>
      <c r="H70" s="233">
        <f t="shared" ref="H70:H82" si="1">G70/11</f>
        <v>250000</v>
      </c>
      <c r="I70" s="234">
        <f t="shared" ref="I70:I84" si="2">K70*15%</f>
        <v>375000</v>
      </c>
      <c r="J70" s="225">
        <f t="shared" si="0"/>
        <v>0.90909090909090906</v>
      </c>
      <c r="K70" s="234">
        <f t="shared" ref="K70:K83" si="3">G70*J70</f>
        <v>2500000</v>
      </c>
      <c r="L70" s="235">
        <f t="shared" ref="L70:L83" si="4">G70+H70+I70</f>
        <v>3375000</v>
      </c>
      <c r="M70" s="235">
        <f>L70*15%</f>
        <v>506250</v>
      </c>
      <c r="N70" s="235">
        <f>L70/11</f>
        <v>306818.18181818182</v>
      </c>
      <c r="O70" s="235">
        <f>L70+M70+N70</f>
        <v>4188068.1818181816</v>
      </c>
      <c r="P70" s="236">
        <f>K70-O70</f>
        <v>-1688068.1818181816</v>
      </c>
    </row>
    <row r="71" spans="5:16" ht="42.75" x14ac:dyDescent="0.25">
      <c r="E71" s="231">
        <v>3</v>
      </c>
      <c r="F71" s="232" t="s">
        <v>128</v>
      </c>
      <c r="G71" s="212">
        <v>3250000</v>
      </c>
      <c r="H71" s="233">
        <f t="shared" si="1"/>
        <v>295454.54545454547</v>
      </c>
      <c r="I71" s="234">
        <f t="shared" si="2"/>
        <v>443181.81818181818</v>
      </c>
      <c r="J71" s="225">
        <f t="shared" si="0"/>
        <v>0.90909090909090906</v>
      </c>
      <c r="K71" s="234">
        <f t="shared" si="3"/>
        <v>2954545.4545454546</v>
      </c>
      <c r="L71" s="235">
        <f t="shared" si="4"/>
        <v>3988636.3636363638</v>
      </c>
      <c r="M71" s="235">
        <f>L71*15%</f>
        <v>598295.45454545459</v>
      </c>
      <c r="N71" s="235">
        <f>L71/11</f>
        <v>362603.30578512396</v>
      </c>
      <c r="O71" s="235">
        <f>L71+M71+N71</f>
        <v>4949535.1239669425</v>
      </c>
      <c r="P71" s="236">
        <f>K71-O71</f>
        <v>-1994989.669421488</v>
      </c>
    </row>
    <row r="72" spans="5:16" ht="42.75" x14ac:dyDescent="0.25">
      <c r="E72" s="231">
        <v>4</v>
      </c>
      <c r="F72" s="232" t="s">
        <v>129</v>
      </c>
      <c r="G72" s="200">
        <v>6000000</v>
      </c>
      <c r="H72" s="233">
        <f t="shared" si="1"/>
        <v>545454.54545454541</v>
      </c>
      <c r="I72" s="234">
        <f t="shared" si="2"/>
        <v>818181.81818181812</v>
      </c>
      <c r="J72" s="225">
        <f t="shared" si="0"/>
        <v>0.90909090909090906</v>
      </c>
      <c r="K72" s="234">
        <f t="shared" si="3"/>
        <v>5454545.4545454541</v>
      </c>
      <c r="L72" s="235">
        <f t="shared" si="4"/>
        <v>7363636.3636363633</v>
      </c>
      <c r="M72" s="235">
        <f>L72*15%</f>
        <v>1104545.4545454544</v>
      </c>
      <c r="N72" s="235">
        <f>L72/11</f>
        <v>669421.48760330572</v>
      </c>
      <c r="O72" s="235">
        <f>L72+M72+N72</f>
        <v>9137603.3057851233</v>
      </c>
      <c r="P72" s="236">
        <f>K72-O72</f>
        <v>-3683057.8512396691</v>
      </c>
    </row>
    <row r="73" spans="5:16" x14ac:dyDescent="0.25">
      <c r="E73" s="237"/>
      <c r="F73" s="237"/>
      <c r="G73" s="200">
        <v>1250000</v>
      </c>
      <c r="H73" s="233">
        <f t="shared" si="1"/>
        <v>113636.36363636363</v>
      </c>
      <c r="I73" s="234">
        <f t="shared" si="2"/>
        <v>170454.54545454544</v>
      </c>
      <c r="J73" s="225">
        <f t="shared" si="0"/>
        <v>0.90909090909090906</v>
      </c>
      <c r="K73" s="234">
        <f t="shared" si="3"/>
        <v>1136363.6363636362</v>
      </c>
      <c r="L73" s="235">
        <f t="shared" si="4"/>
        <v>1534090.9090909089</v>
      </c>
      <c r="M73" s="237"/>
      <c r="N73" s="237"/>
      <c r="O73" s="238" t="s">
        <v>37</v>
      </c>
      <c r="P73" s="239">
        <f>SUM(P69:P72)</f>
        <v>-20308024.79338843</v>
      </c>
    </row>
    <row r="74" spans="5:16" x14ac:dyDescent="0.25">
      <c r="G74" s="200">
        <v>2750000</v>
      </c>
      <c r="H74" s="233">
        <f t="shared" si="1"/>
        <v>250000</v>
      </c>
      <c r="I74" s="234">
        <f t="shared" si="2"/>
        <v>375000</v>
      </c>
      <c r="J74" s="225">
        <f t="shared" si="0"/>
        <v>0.90909090909090906</v>
      </c>
      <c r="K74" s="234">
        <f t="shared" si="3"/>
        <v>2500000</v>
      </c>
      <c r="L74" s="235">
        <f t="shared" si="4"/>
        <v>3375000</v>
      </c>
    </row>
    <row r="75" spans="5:16" x14ac:dyDescent="0.25">
      <c r="G75" s="200">
        <v>3750000</v>
      </c>
      <c r="H75" s="233">
        <f t="shared" si="1"/>
        <v>340909.09090909088</v>
      </c>
      <c r="I75" s="234">
        <f t="shared" si="2"/>
        <v>511363.63636363635</v>
      </c>
      <c r="J75" s="225">
        <f t="shared" si="0"/>
        <v>0.90909090909090906</v>
      </c>
      <c r="K75" s="234">
        <f t="shared" si="3"/>
        <v>3409090.9090909092</v>
      </c>
      <c r="L75" s="235">
        <f t="shared" si="4"/>
        <v>4602272.7272727275</v>
      </c>
    </row>
    <row r="76" spans="5:16" x14ac:dyDescent="0.25">
      <c r="G76" s="200">
        <v>3000000</v>
      </c>
      <c r="H76" s="233">
        <f t="shared" si="1"/>
        <v>272727.27272727271</v>
      </c>
      <c r="I76" s="234">
        <f t="shared" si="2"/>
        <v>409090.90909090906</v>
      </c>
      <c r="J76" s="225">
        <f t="shared" si="0"/>
        <v>0.90909090909090906</v>
      </c>
      <c r="K76" s="234">
        <f t="shared" si="3"/>
        <v>2727272.7272727271</v>
      </c>
      <c r="L76" s="235">
        <f t="shared" si="4"/>
        <v>3681818.1818181816</v>
      </c>
    </row>
    <row r="77" spans="5:16" x14ac:dyDescent="0.25">
      <c r="G77" s="200">
        <v>1250000</v>
      </c>
      <c r="H77" s="233">
        <f t="shared" si="1"/>
        <v>113636.36363636363</v>
      </c>
      <c r="I77" s="234">
        <f t="shared" si="2"/>
        <v>170454.54545454544</v>
      </c>
      <c r="J77" s="225">
        <f t="shared" si="0"/>
        <v>0.90909090909090906</v>
      </c>
      <c r="K77" s="234">
        <f t="shared" si="3"/>
        <v>1136363.6363636362</v>
      </c>
      <c r="L77" s="235">
        <f t="shared" si="4"/>
        <v>1534090.9090909089</v>
      </c>
    </row>
    <row r="78" spans="5:16" x14ac:dyDescent="0.25">
      <c r="G78" s="200">
        <v>1272728</v>
      </c>
      <c r="H78" s="233">
        <f t="shared" si="1"/>
        <v>115702.54545454546</v>
      </c>
      <c r="I78" s="234">
        <f t="shared" si="2"/>
        <v>173553.81818181818</v>
      </c>
      <c r="J78" s="225">
        <f t="shared" si="0"/>
        <v>0.90909090909090906</v>
      </c>
      <c r="K78" s="234">
        <f t="shared" si="3"/>
        <v>1157025.4545454546</v>
      </c>
      <c r="L78" s="235">
        <f t="shared" si="4"/>
        <v>1561984.3636363635</v>
      </c>
    </row>
    <row r="79" spans="5:16" x14ac:dyDescent="0.25">
      <c r="G79" s="200">
        <v>4000000</v>
      </c>
      <c r="H79" s="233">
        <f t="shared" si="1"/>
        <v>363636.36363636365</v>
      </c>
      <c r="I79" s="234">
        <f t="shared" si="2"/>
        <v>545454.54545454541</v>
      </c>
      <c r="J79" s="225">
        <f t="shared" si="0"/>
        <v>0.90909090909090906</v>
      </c>
      <c r="K79" s="234">
        <f t="shared" si="3"/>
        <v>3636363.6363636362</v>
      </c>
      <c r="L79" s="235">
        <f t="shared" si="4"/>
        <v>4909090.9090909082</v>
      </c>
    </row>
    <row r="80" spans="5:16" x14ac:dyDescent="0.25">
      <c r="G80" s="200">
        <v>2750000</v>
      </c>
      <c r="H80" s="233">
        <f t="shared" si="1"/>
        <v>250000</v>
      </c>
      <c r="I80" s="234">
        <f t="shared" si="2"/>
        <v>375000</v>
      </c>
      <c r="J80" s="225">
        <f t="shared" si="0"/>
        <v>0.90909090909090906</v>
      </c>
      <c r="K80" s="234">
        <f t="shared" si="3"/>
        <v>2500000</v>
      </c>
      <c r="L80" s="235">
        <f t="shared" si="4"/>
        <v>3375000</v>
      </c>
    </row>
    <row r="81" spans="1:12" s="2" customFormat="1" x14ac:dyDescent="0.25">
      <c r="A81" s="1"/>
      <c r="B81" s="1"/>
      <c r="C81" s="4"/>
      <c r="D81" s="1"/>
      <c r="E81" s="1"/>
      <c r="F81" s="1"/>
      <c r="G81" s="200">
        <v>1000000</v>
      </c>
      <c r="H81" s="233">
        <f t="shared" si="1"/>
        <v>90909.090909090912</v>
      </c>
      <c r="I81" s="234">
        <f t="shared" si="2"/>
        <v>136363.63636363635</v>
      </c>
      <c r="J81" s="225">
        <f t="shared" si="0"/>
        <v>0.90909090909090906</v>
      </c>
      <c r="K81" s="234">
        <f t="shared" si="3"/>
        <v>909090.90909090906</v>
      </c>
      <c r="L81" s="235">
        <f t="shared" si="4"/>
        <v>1227272.7272727271</v>
      </c>
    </row>
    <row r="82" spans="1:12" s="2" customFormat="1" x14ac:dyDescent="0.25">
      <c r="A82" s="1"/>
      <c r="B82" s="1"/>
      <c r="C82" s="4"/>
      <c r="D82" s="1"/>
      <c r="E82" s="1"/>
      <c r="F82" s="1"/>
      <c r="G82" s="200">
        <v>1500000</v>
      </c>
      <c r="H82" s="233">
        <f t="shared" si="1"/>
        <v>136363.63636363635</v>
      </c>
      <c r="I82" s="234">
        <f t="shared" si="2"/>
        <v>204545.45454545453</v>
      </c>
      <c r="J82" s="225">
        <f t="shared" si="0"/>
        <v>0.90909090909090906</v>
      </c>
      <c r="K82" s="234">
        <f t="shared" si="3"/>
        <v>1363636.3636363635</v>
      </c>
      <c r="L82" s="235">
        <f t="shared" si="4"/>
        <v>1840909.0909090908</v>
      </c>
    </row>
    <row r="83" spans="1:12" s="2" customFormat="1" x14ac:dyDescent="0.25">
      <c r="A83" s="1"/>
      <c r="B83" s="1"/>
      <c r="C83" s="4"/>
      <c r="D83" s="1"/>
      <c r="E83" s="1"/>
      <c r="F83" s="1"/>
      <c r="G83" s="200">
        <v>1250000</v>
      </c>
      <c r="H83" s="233">
        <f>G83/11</f>
        <v>113636.36363636363</v>
      </c>
      <c r="I83" s="234">
        <f>K83*15%</f>
        <v>170454.54545454544</v>
      </c>
      <c r="J83" s="225">
        <f t="shared" si="0"/>
        <v>0.90909090909090906</v>
      </c>
      <c r="K83" s="234">
        <f t="shared" si="3"/>
        <v>1136363.6363636362</v>
      </c>
      <c r="L83" s="235">
        <f t="shared" si="4"/>
        <v>1534090.9090909089</v>
      </c>
    </row>
    <row r="84" spans="1:12" s="2" customFormat="1" x14ac:dyDescent="0.25">
      <c r="A84" s="1"/>
      <c r="B84" s="1"/>
      <c r="C84" s="4"/>
      <c r="D84" s="1"/>
      <c r="E84" s="1"/>
      <c r="F84" s="1"/>
      <c r="G84" s="203"/>
      <c r="H84" s="1"/>
      <c r="I84" s="234">
        <f t="shared" si="2"/>
        <v>0</v>
      </c>
      <c r="J84" s="1"/>
    </row>
    <row r="85" spans="1:12" s="2" customFormat="1" x14ac:dyDescent="0.25">
      <c r="A85" s="1"/>
      <c r="B85" s="1"/>
      <c r="C85" s="4"/>
      <c r="D85" s="1"/>
      <c r="E85" s="1"/>
      <c r="F85" s="1"/>
      <c r="G85" s="240">
        <f>SUM(G69:G83)</f>
        <v>42272728</v>
      </c>
      <c r="H85" s="1"/>
      <c r="I85" s="1"/>
      <c r="J85" s="1"/>
      <c r="K85" s="240">
        <f>SUM(K69:K83)</f>
        <v>38429752.727272727</v>
      </c>
      <c r="L85" s="240">
        <f>SUM(L69:L83)</f>
        <v>51880166.18181818</v>
      </c>
    </row>
  </sheetData>
  <mergeCells count="16">
    <mergeCell ref="M66:M67"/>
    <mergeCell ref="N66:N67"/>
    <mergeCell ref="O66:O67"/>
    <mergeCell ref="P66:P67"/>
    <mergeCell ref="E30:F30"/>
    <mergeCell ref="E66:E67"/>
    <mergeCell ref="F66:F67"/>
    <mergeCell ref="G66:G67"/>
    <mergeCell ref="K66:K67"/>
    <mergeCell ref="L66:L67"/>
    <mergeCell ref="E29:F29"/>
    <mergeCell ref="C7:D7"/>
    <mergeCell ref="A12:B12"/>
    <mergeCell ref="C15:D15"/>
    <mergeCell ref="A20:B20"/>
    <mergeCell ref="E25:F2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horizontalDpi="300" verticalDpi="300" r:id="rId1"/>
  <headerFooter alignWithMargins="0"/>
  <rowBreaks count="1" manualBreakCount="1">
    <brk id="30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view="pageBreakPreview" zoomScaleSheetLayoutView="100" workbookViewId="0">
      <selection activeCell="F2" sqref="F2:G3"/>
    </sheetView>
  </sheetViews>
  <sheetFormatPr defaultColWidth="9.140625" defaultRowHeight="15" x14ac:dyDescent="0.2"/>
  <cols>
    <col min="1" max="1" width="3.5703125" style="86" customWidth="1"/>
    <col min="2" max="2" width="4.42578125" style="86" customWidth="1"/>
    <col min="3" max="3" width="28.7109375" style="86" customWidth="1"/>
    <col min="4" max="4" width="5.7109375" style="87" customWidth="1"/>
    <col min="5" max="5" width="5.7109375" style="86" customWidth="1"/>
    <col min="6" max="7" width="14.7109375" style="86" customWidth="1"/>
    <col min="8" max="8" width="16.85546875" style="86" customWidth="1"/>
    <col min="9" max="9" width="10.42578125" style="86" customWidth="1"/>
    <col min="10" max="10" width="13.5703125" style="86" customWidth="1"/>
    <col min="11" max="11" width="13" style="86" customWidth="1"/>
    <col min="12" max="12" width="24.140625" style="89" customWidth="1"/>
    <col min="13" max="17" width="9.140625" style="89"/>
    <col min="18" max="16384" width="9.140625" style="86"/>
  </cols>
  <sheetData>
    <row r="2" spans="2:18" x14ac:dyDescent="0.2">
      <c r="F2" s="88" t="s">
        <v>22</v>
      </c>
      <c r="G2" s="86" t="s">
        <v>131</v>
      </c>
    </row>
    <row r="3" spans="2:18" x14ac:dyDescent="0.2">
      <c r="G3" s="86" t="s">
        <v>132</v>
      </c>
    </row>
    <row r="4" spans="2:18" x14ac:dyDescent="0.2">
      <c r="B4" s="89"/>
      <c r="C4" s="90"/>
      <c r="D4" s="91"/>
      <c r="E4" s="89"/>
      <c r="F4" s="89"/>
      <c r="G4" s="89"/>
      <c r="H4" s="89"/>
      <c r="I4" s="89"/>
      <c r="J4" s="89"/>
      <c r="K4" s="89"/>
    </row>
    <row r="5" spans="2:18" s="89" customFormat="1" ht="30" x14ac:dyDescent="0.2">
      <c r="B5" s="92" t="s">
        <v>10</v>
      </c>
      <c r="C5" s="93" t="s">
        <v>0</v>
      </c>
      <c r="D5" s="287" t="s">
        <v>1</v>
      </c>
      <c r="E5" s="288"/>
      <c r="F5" s="94" t="s">
        <v>25</v>
      </c>
      <c r="G5" s="94" t="s">
        <v>15</v>
      </c>
      <c r="H5" s="95" t="s">
        <v>19</v>
      </c>
      <c r="I5" s="94" t="s">
        <v>2</v>
      </c>
      <c r="J5" s="96" t="s">
        <v>21</v>
      </c>
      <c r="K5" s="97" t="s">
        <v>3</v>
      </c>
      <c r="L5" s="94" t="s">
        <v>4</v>
      </c>
    </row>
    <row r="6" spans="2:18" s="89" customFormat="1" x14ac:dyDescent="0.2">
      <c r="B6" s="93">
        <v>1</v>
      </c>
      <c r="C6" s="93">
        <v>2</v>
      </c>
      <c r="D6" s="289">
        <v>3</v>
      </c>
      <c r="E6" s="289"/>
      <c r="F6" s="96">
        <v>4</v>
      </c>
      <c r="G6" s="96">
        <v>5</v>
      </c>
      <c r="H6" s="96">
        <v>6</v>
      </c>
      <c r="I6" s="96">
        <v>7</v>
      </c>
      <c r="J6" s="96">
        <v>8</v>
      </c>
      <c r="K6" s="96">
        <v>9</v>
      </c>
      <c r="L6" s="96">
        <v>10</v>
      </c>
    </row>
    <row r="7" spans="2:18" x14ac:dyDescent="0.2">
      <c r="B7" s="98"/>
      <c r="C7" s="99" t="s">
        <v>53</v>
      </c>
      <c r="D7" s="100"/>
      <c r="E7" s="101"/>
      <c r="F7" s="102"/>
      <c r="G7" s="102"/>
      <c r="H7" s="101"/>
      <c r="I7" s="102"/>
      <c r="J7" s="102"/>
      <c r="K7" s="100"/>
      <c r="L7" s="102"/>
      <c r="R7" s="89"/>
    </row>
    <row r="8" spans="2:18" s="89" customFormat="1" ht="60" x14ac:dyDescent="0.2">
      <c r="B8" s="103">
        <v>1</v>
      </c>
      <c r="C8" s="109" t="s">
        <v>76</v>
      </c>
      <c r="D8" s="104">
        <v>1</v>
      </c>
      <c r="E8" s="105" t="s">
        <v>77</v>
      </c>
      <c r="F8" s="40">
        <v>151200000</v>
      </c>
      <c r="G8" s="45">
        <v>151200000</v>
      </c>
      <c r="H8" s="132">
        <v>148500000</v>
      </c>
      <c r="I8" s="106">
        <v>1</v>
      </c>
      <c r="J8" s="107" t="s">
        <v>17</v>
      </c>
      <c r="K8" s="108" t="s">
        <v>17</v>
      </c>
      <c r="L8" s="108" t="s">
        <v>81</v>
      </c>
    </row>
    <row r="9" spans="2:18" s="89" customFormat="1" ht="19.5" customHeight="1" x14ac:dyDescent="0.2">
      <c r="B9" s="285" t="s">
        <v>37</v>
      </c>
      <c r="C9" s="286"/>
      <c r="D9" s="62"/>
      <c r="E9" s="63"/>
      <c r="F9" s="64">
        <f>SUM(F8:F8)</f>
        <v>151200000</v>
      </c>
      <c r="G9" s="64">
        <f>SUM(G8:G8)</f>
        <v>151200000</v>
      </c>
      <c r="H9" s="64">
        <f>SUM(H8:H8)</f>
        <v>148500000</v>
      </c>
      <c r="I9" s="93"/>
      <c r="J9" s="110"/>
      <c r="K9" s="96"/>
      <c r="L9" s="96"/>
    </row>
    <row r="10" spans="2:18" s="89" customFormat="1" x14ac:dyDescent="0.2">
      <c r="C10" s="112"/>
      <c r="D10" s="111"/>
      <c r="E10" s="113"/>
      <c r="F10" s="114"/>
      <c r="G10" s="114"/>
      <c r="I10" s="115" t="s">
        <v>82</v>
      </c>
      <c r="J10" s="115"/>
    </row>
    <row r="11" spans="2:18" s="89" customFormat="1" ht="9" customHeight="1" x14ac:dyDescent="0.2">
      <c r="C11" s="112"/>
      <c r="D11" s="111"/>
      <c r="E11" s="113"/>
      <c r="F11" s="114"/>
      <c r="G11" s="114"/>
    </row>
    <row r="12" spans="2:18" s="89" customFormat="1" x14ac:dyDescent="0.2">
      <c r="B12" s="86"/>
      <c r="C12" s="116" t="s">
        <v>6</v>
      </c>
      <c r="D12" s="117"/>
      <c r="E12" s="118"/>
      <c r="F12" s="118"/>
      <c r="G12" s="118"/>
      <c r="H12" s="118"/>
      <c r="J12" s="118"/>
      <c r="K12" s="118"/>
    </row>
    <row r="13" spans="2:18" s="89" customFormat="1" x14ac:dyDescent="0.2">
      <c r="B13" s="86"/>
      <c r="C13" s="131" t="s">
        <v>73</v>
      </c>
      <c r="D13" s="117"/>
      <c r="E13" s="86"/>
      <c r="F13" s="290" t="s">
        <v>23</v>
      </c>
      <c r="G13" s="290"/>
      <c r="H13" s="118"/>
      <c r="I13" s="86" t="s">
        <v>7</v>
      </c>
      <c r="J13" s="118"/>
      <c r="K13" s="118"/>
    </row>
    <row r="14" spans="2:18" s="89" customFormat="1" x14ac:dyDescent="0.2">
      <c r="B14" s="86"/>
      <c r="C14" s="116"/>
      <c r="D14" s="117"/>
      <c r="E14" s="86"/>
      <c r="F14" s="31"/>
      <c r="G14" s="31"/>
      <c r="H14" s="118"/>
      <c r="I14" s="86"/>
      <c r="J14" s="119"/>
    </row>
    <row r="15" spans="2:18" s="89" customFormat="1" x14ac:dyDescent="0.2">
      <c r="B15" s="86"/>
      <c r="C15" s="116"/>
      <c r="D15" s="117"/>
      <c r="E15" s="118"/>
      <c r="F15" s="78"/>
      <c r="G15" s="78"/>
      <c r="H15" s="118"/>
      <c r="I15" s="31" t="s">
        <v>74</v>
      </c>
      <c r="J15" s="119"/>
      <c r="L15" s="119" t="s">
        <v>12</v>
      </c>
    </row>
    <row r="16" spans="2:18" s="89" customFormat="1" x14ac:dyDescent="0.2">
      <c r="B16" s="86"/>
      <c r="C16" s="116"/>
      <c r="D16" s="117"/>
      <c r="E16" s="118"/>
      <c r="F16" s="78"/>
      <c r="G16" s="78"/>
      <c r="H16" s="118"/>
      <c r="I16" s="31" t="s">
        <v>48</v>
      </c>
      <c r="J16" s="119"/>
      <c r="K16" s="119"/>
    </row>
    <row r="17" spans="2:12" s="89" customFormat="1" ht="16.5" customHeight="1" x14ac:dyDescent="0.2">
      <c r="B17" s="86"/>
      <c r="C17" s="116"/>
      <c r="D17" s="117"/>
      <c r="E17" s="118"/>
      <c r="F17" s="78"/>
      <c r="G17" s="78"/>
      <c r="H17" s="118"/>
      <c r="I17" s="31"/>
      <c r="J17" s="119"/>
      <c r="K17" s="119"/>
    </row>
    <row r="18" spans="2:12" s="89" customFormat="1" x14ac:dyDescent="0.2">
      <c r="B18" s="86"/>
      <c r="C18" s="116"/>
      <c r="D18" s="117"/>
      <c r="E18" s="118"/>
      <c r="F18" s="78"/>
      <c r="G18" s="78"/>
      <c r="H18" s="118"/>
      <c r="I18" s="31" t="s">
        <v>75</v>
      </c>
      <c r="J18" s="86"/>
      <c r="K18" s="119"/>
      <c r="L18" s="119" t="s">
        <v>12</v>
      </c>
    </row>
    <row r="19" spans="2:12" s="89" customFormat="1" x14ac:dyDescent="0.2">
      <c r="B19" s="86"/>
      <c r="C19" s="120" t="s">
        <v>78</v>
      </c>
      <c r="D19" s="117"/>
      <c r="E19" s="130"/>
      <c r="F19" s="283" t="s">
        <v>50</v>
      </c>
      <c r="G19" s="283"/>
      <c r="H19" s="118"/>
      <c r="I19" s="31" t="s">
        <v>49</v>
      </c>
      <c r="J19" s="86"/>
      <c r="K19" s="119"/>
    </row>
    <row r="20" spans="2:12" s="89" customFormat="1" x14ac:dyDescent="0.2">
      <c r="B20" s="86"/>
      <c r="C20" s="129" t="s">
        <v>79</v>
      </c>
      <c r="D20" s="117"/>
      <c r="E20" s="118"/>
      <c r="F20" s="284" t="s">
        <v>80</v>
      </c>
      <c r="G20" s="284"/>
      <c r="H20" s="118"/>
      <c r="I20" s="86"/>
      <c r="J20" s="86"/>
      <c r="K20" s="86"/>
    </row>
    <row r="21" spans="2:12" s="89" customFormat="1" x14ac:dyDescent="0.2">
      <c r="B21" s="86"/>
      <c r="C21" s="121"/>
      <c r="D21" s="117"/>
      <c r="E21" s="118"/>
      <c r="F21" s="291"/>
      <c r="G21" s="291"/>
      <c r="H21" s="118"/>
      <c r="I21" s="86"/>
      <c r="J21" s="86"/>
      <c r="K21" s="86"/>
    </row>
    <row r="22" spans="2:12" s="89" customFormat="1" x14ac:dyDescent="0.2">
      <c r="B22" s="86"/>
      <c r="C22" s="122"/>
      <c r="D22" s="87"/>
      <c r="E22" s="86"/>
      <c r="F22" s="282"/>
      <c r="G22" s="282"/>
      <c r="H22" s="86"/>
      <c r="I22" s="86"/>
      <c r="J22" s="86"/>
      <c r="K22" s="86"/>
    </row>
  </sheetData>
  <mergeCells count="8">
    <mergeCell ref="F22:G22"/>
    <mergeCell ref="F19:G19"/>
    <mergeCell ref="F20:G20"/>
    <mergeCell ref="B9:C9"/>
    <mergeCell ref="D5:E5"/>
    <mergeCell ref="D6:E6"/>
    <mergeCell ref="F13:G13"/>
    <mergeCell ref="F21:G21"/>
  </mergeCells>
  <printOptions horizontalCentered="1"/>
  <pageMargins left="0.511811023622047" right="0.511811023622047" top="0.55118110236220497" bottom="0.35433070866141703" header="0.31496062992126" footer="0.31496062992126"/>
  <pageSetup paperSize="9" scale="84" orientation="landscape" horizontalDpi="4294967294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"/>
  <sheetViews>
    <sheetView view="pageBreakPreview" topLeftCell="A11" zoomScale="90" zoomScaleSheetLayoutView="90" workbookViewId="0">
      <selection activeCell="G57" sqref="G57"/>
    </sheetView>
  </sheetViews>
  <sheetFormatPr defaultRowHeight="14.25" x14ac:dyDescent="0.2"/>
  <cols>
    <col min="1" max="1" width="4.42578125" style="9" customWidth="1"/>
    <col min="2" max="2" width="37.42578125" style="9" customWidth="1"/>
    <col min="3" max="3" width="4.85546875" style="10" customWidth="1"/>
    <col min="4" max="4" width="5.5703125" style="9" customWidth="1"/>
    <col min="5" max="5" width="15.7109375" style="11" customWidth="1"/>
    <col min="6" max="6" width="15.140625" style="11" customWidth="1"/>
    <col min="7" max="7" width="14.42578125" style="20" customWidth="1"/>
    <col min="8" max="8" width="14.28515625" style="9" customWidth="1"/>
    <col min="9" max="9" width="17.28515625" style="9" customWidth="1"/>
    <col min="10" max="10" width="10.5703125" style="9" customWidth="1"/>
    <col min="11" max="11" width="17.5703125" style="13" customWidth="1"/>
    <col min="12" max="12" width="18.7109375" style="13" customWidth="1"/>
    <col min="13" max="16" width="9.140625" style="13"/>
    <col min="17" max="16384" width="9.140625" style="9"/>
  </cols>
  <sheetData>
    <row r="2" spans="1:17" x14ac:dyDescent="0.2">
      <c r="G2" s="7" t="s">
        <v>22</v>
      </c>
      <c r="H2" s="18" t="s">
        <v>24</v>
      </c>
      <c r="I2" s="6"/>
      <c r="J2" s="6"/>
    </row>
    <row r="3" spans="1:17" x14ac:dyDescent="0.2">
      <c r="F3" s="8"/>
      <c r="G3" s="9"/>
      <c r="H3" s="21" t="s">
        <v>43</v>
      </c>
      <c r="I3" s="22"/>
      <c r="J3" s="22"/>
    </row>
    <row r="4" spans="1:17" x14ac:dyDescent="0.2">
      <c r="F4" s="8"/>
      <c r="G4" s="21"/>
      <c r="H4" s="23" t="s">
        <v>44</v>
      </c>
      <c r="I4" s="23"/>
      <c r="J4" s="23"/>
    </row>
    <row r="5" spans="1:17" x14ac:dyDescent="0.2">
      <c r="F5" s="8"/>
      <c r="G5" s="21"/>
      <c r="H5" s="22"/>
      <c r="I5" s="22"/>
      <c r="J5" s="22"/>
    </row>
    <row r="6" spans="1:17" s="12" customFormat="1" ht="15" x14ac:dyDescent="0.25">
      <c r="A6" s="14"/>
      <c r="B6" s="15"/>
      <c r="C6" s="16"/>
      <c r="D6" s="14"/>
      <c r="E6" s="17"/>
      <c r="F6" s="17"/>
      <c r="G6" s="19"/>
      <c r="H6" s="14"/>
      <c r="I6" s="14"/>
      <c r="J6" s="14"/>
      <c r="K6" s="14"/>
      <c r="L6" s="14"/>
      <c r="M6" s="14"/>
      <c r="N6" s="14"/>
      <c r="O6" s="14"/>
      <c r="P6" s="14"/>
    </row>
    <row r="7" spans="1:17" s="31" customFormat="1" ht="30" x14ac:dyDescent="0.2">
      <c r="A7" s="24" t="s">
        <v>10</v>
      </c>
      <c r="B7" s="25" t="s">
        <v>0</v>
      </c>
      <c r="C7" s="292" t="s">
        <v>1</v>
      </c>
      <c r="D7" s="293"/>
      <c r="E7" s="26" t="s">
        <v>25</v>
      </c>
      <c r="F7" s="26" t="s">
        <v>26</v>
      </c>
      <c r="G7" s="27" t="s">
        <v>27</v>
      </c>
      <c r="H7" s="26" t="s">
        <v>2</v>
      </c>
      <c r="I7" s="28" t="s">
        <v>21</v>
      </c>
      <c r="J7" s="29" t="s">
        <v>3</v>
      </c>
      <c r="K7" s="26" t="s">
        <v>4</v>
      </c>
      <c r="L7" s="30"/>
      <c r="M7" s="30"/>
      <c r="N7" s="30"/>
      <c r="O7" s="30"/>
      <c r="P7" s="30"/>
      <c r="Q7" s="30"/>
    </row>
    <row r="8" spans="1:17" s="31" customFormat="1" ht="15" x14ac:dyDescent="0.2">
      <c r="A8" s="25">
        <v>1</v>
      </c>
      <c r="B8" s="25">
        <v>2</v>
      </c>
      <c r="C8" s="294">
        <v>3</v>
      </c>
      <c r="D8" s="294"/>
      <c r="E8" s="28">
        <v>4</v>
      </c>
      <c r="F8" s="32">
        <v>5</v>
      </c>
      <c r="G8" s="32">
        <v>6</v>
      </c>
      <c r="H8" s="28">
        <v>7</v>
      </c>
      <c r="I8" s="28">
        <v>8</v>
      </c>
      <c r="J8" s="33">
        <v>9</v>
      </c>
      <c r="K8" s="28">
        <v>10</v>
      </c>
      <c r="L8" s="30"/>
      <c r="M8" s="30"/>
      <c r="N8" s="30"/>
      <c r="O8" s="30"/>
      <c r="P8" s="30"/>
      <c r="Q8" s="30"/>
    </row>
    <row r="9" spans="1:17" s="31" customFormat="1" ht="15" x14ac:dyDescent="0.2">
      <c r="A9" s="34"/>
      <c r="B9" s="35" t="s">
        <v>28</v>
      </c>
      <c r="C9" s="29"/>
      <c r="D9" s="27"/>
      <c r="E9" s="26"/>
      <c r="F9" s="26"/>
      <c r="G9" s="27"/>
      <c r="H9" s="26"/>
      <c r="I9" s="26"/>
      <c r="J9" s="29"/>
      <c r="K9" s="26"/>
      <c r="L9" s="30"/>
      <c r="M9" s="30"/>
      <c r="N9" s="30"/>
      <c r="O9" s="30"/>
      <c r="P9" s="30"/>
    </row>
    <row r="10" spans="1:17" s="31" customFormat="1" ht="15" x14ac:dyDescent="0.2">
      <c r="A10" s="36">
        <v>1</v>
      </c>
      <c r="B10" s="37" t="s">
        <v>52</v>
      </c>
      <c r="C10" s="46">
        <v>1</v>
      </c>
      <c r="D10" s="47" t="s">
        <v>9</v>
      </c>
      <c r="E10" s="40">
        <v>7500000</v>
      </c>
      <c r="F10" s="45">
        <f t="shared" ref="F10:F15" si="0">C10*E10</f>
        <v>7500000</v>
      </c>
      <c r="G10" s="49"/>
      <c r="H10" s="50">
        <v>0</v>
      </c>
      <c r="I10" s="44"/>
      <c r="J10" s="43"/>
      <c r="K10" s="43" t="s">
        <v>29</v>
      </c>
      <c r="L10" s="30"/>
      <c r="M10" s="30"/>
      <c r="N10" s="30"/>
      <c r="O10" s="30"/>
      <c r="P10" s="30"/>
    </row>
    <row r="11" spans="1:17" s="31" customFormat="1" ht="60" x14ac:dyDescent="0.2">
      <c r="A11" s="36">
        <v>2</v>
      </c>
      <c r="B11" s="51" t="s">
        <v>30</v>
      </c>
      <c r="C11" s="46">
        <v>1</v>
      </c>
      <c r="D11" s="47" t="s">
        <v>9</v>
      </c>
      <c r="E11" s="45">
        <v>145000000</v>
      </c>
      <c r="F11" s="45">
        <f t="shared" si="0"/>
        <v>145000000</v>
      </c>
      <c r="G11" s="52"/>
      <c r="H11" s="50">
        <v>0</v>
      </c>
      <c r="I11" s="44"/>
      <c r="J11" s="53"/>
      <c r="K11" s="53" t="s">
        <v>31</v>
      </c>
      <c r="L11" s="30"/>
      <c r="M11" s="30"/>
      <c r="N11" s="30"/>
      <c r="O11" s="30"/>
      <c r="P11" s="30"/>
    </row>
    <row r="12" spans="1:17" s="31" customFormat="1" ht="15" customHeight="1" x14ac:dyDescent="0.3">
      <c r="A12" s="36">
        <f>A11+1</f>
        <v>3</v>
      </c>
      <c r="B12" s="37" t="s">
        <v>32</v>
      </c>
      <c r="C12" s="38">
        <v>3</v>
      </c>
      <c r="D12" s="39" t="s">
        <v>9</v>
      </c>
      <c r="E12" s="40">
        <v>24000000</v>
      </c>
      <c r="F12" s="41">
        <f t="shared" si="0"/>
        <v>72000000</v>
      </c>
      <c r="G12" s="42"/>
      <c r="H12" s="43">
        <v>0</v>
      </c>
      <c r="I12" s="43"/>
      <c r="J12" s="44"/>
      <c r="K12" s="43" t="s">
        <v>29</v>
      </c>
      <c r="L12" s="30"/>
      <c r="M12" s="30"/>
      <c r="N12" s="30"/>
      <c r="O12" s="30"/>
      <c r="P12" s="30"/>
    </row>
    <row r="13" spans="1:17" s="31" customFormat="1" ht="15" customHeight="1" x14ac:dyDescent="0.3">
      <c r="A13" s="36">
        <v>4</v>
      </c>
      <c r="B13" s="37" t="s">
        <v>33</v>
      </c>
      <c r="C13" s="38">
        <v>3</v>
      </c>
      <c r="D13" s="39" t="s">
        <v>9</v>
      </c>
      <c r="E13" s="40">
        <v>9000000</v>
      </c>
      <c r="F13" s="41">
        <f t="shared" si="0"/>
        <v>27000000</v>
      </c>
      <c r="G13" s="42"/>
      <c r="H13" s="43">
        <v>0</v>
      </c>
      <c r="I13" s="43"/>
      <c r="J13" s="44"/>
      <c r="K13" s="43" t="s">
        <v>29</v>
      </c>
      <c r="L13" s="30"/>
      <c r="M13" s="30"/>
      <c r="N13" s="30"/>
      <c r="O13" s="30"/>
      <c r="P13" s="30"/>
    </row>
    <row r="14" spans="1:17" s="31" customFormat="1" ht="15" customHeight="1" x14ac:dyDescent="0.3">
      <c r="A14" s="36">
        <f>A13+1</f>
        <v>5</v>
      </c>
      <c r="B14" s="37" t="s">
        <v>34</v>
      </c>
      <c r="C14" s="38">
        <v>20</v>
      </c>
      <c r="D14" s="39" t="s">
        <v>9</v>
      </c>
      <c r="E14" s="40">
        <v>7500000</v>
      </c>
      <c r="F14" s="41">
        <f t="shared" si="0"/>
        <v>150000000</v>
      </c>
      <c r="G14" s="42"/>
      <c r="H14" s="43">
        <v>0</v>
      </c>
      <c r="I14" s="43"/>
      <c r="J14" s="44"/>
      <c r="K14" s="43" t="s">
        <v>29</v>
      </c>
      <c r="L14" s="30"/>
      <c r="M14" s="30"/>
      <c r="N14" s="30"/>
      <c r="O14" s="30"/>
      <c r="P14" s="30"/>
    </row>
    <row r="15" spans="1:17" s="31" customFormat="1" ht="15" customHeight="1" x14ac:dyDescent="0.3">
      <c r="A15" s="36">
        <v>6</v>
      </c>
      <c r="B15" s="37" t="s">
        <v>35</v>
      </c>
      <c r="C15" s="38">
        <v>1</v>
      </c>
      <c r="D15" s="39" t="s">
        <v>9</v>
      </c>
      <c r="E15" s="40">
        <v>315000000</v>
      </c>
      <c r="F15" s="41">
        <f t="shared" si="0"/>
        <v>315000000</v>
      </c>
      <c r="G15" s="42"/>
      <c r="H15" s="43">
        <v>0</v>
      </c>
      <c r="I15" s="43"/>
      <c r="J15" s="44"/>
      <c r="K15" s="43" t="s">
        <v>36</v>
      </c>
      <c r="L15" s="30"/>
      <c r="M15" s="30"/>
      <c r="N15" s="30"/>
      <c r="O15" s="30"/>
      <c r="P15" s="30"/>
    </row>
    <row r="16" spans="1:17" s="30" customFormat="1" ht="15" x14ac:dyDescent="0.2">
      <c r="A16" s="54"/>
      <c r="B16" s="55"/>
      <c r="C16" s="56"/>
      <c r="D16" s="57"/>
      <c r="E16" s="40"/>
      <c r="F16" s="40"/>
      <c r="G16" s="58"/>
      <c r="H16" s="59"/>
      <c r="I16" s="60"/>
      <c r="J16" s="61"/>
      <c r="K16" s="48"/>
    </row>
    <row r="17" spans="1:17" s="30" customFormat="1" ht="15" x14ac:dyDescent="0.2">
      <c r="A17" s="295" t="s">
        <v>37</v>
      </c>
      <c r="B17" s="296"/>
      <c r="C17" s="62"/>
      <c r="D17" s="63"/>
      <c r="E17" s="64"/>
      <c r="F17" s="64">
        <f>SUM(F10:F16)</f>
        <v>716500000</v>
      </c>
      <c r="G17" s="65">
        <f>SUM(G10:G16)</f>
        <v>0</v>
      </c>
      <c r="H17" s="66"/>
      <c r="I17" s="25"/>
      <c r="J17" s="33"/>
      <c r="K17" s="28"/>
    </row>
    <row r="18" spans="1:17" s="30" customFormat="1" ht="16.5" customHeight="1" x14ac:dyDescent="0.2">
      <c r="A18" s="67"/>
      <c r="B18" s="68"/>
      <c r="C18" s="69"/>
      <c r="D18" s="70"/>
      <c r="E18" s="71"/>
      <c r="F18" s="71"/>
      <c r="G18" s="72"/>
      <c r="H18" s="67"/>
      <c r="I18" s="67"/>
      <c r="J18" s="67"/>
    </row>
    <row r="19" spans="1:17" s="12" customFormat="1" ht="15" x14ac:dyDescent="0.25">
      <c r="A19" s="14"/>
      <c r="B19" s="15"/>
      <c r="C19" s="16"/>
      <c r="D19" s="14"/>
      <c r="E19" s="17"/>
      <c r="F19" s="17"/>
      <c r="G19" s="19"/>
      <c r="H19" s="14"/>
      <c r="I19" s="14"/>
      <c r="J19" s="14"/>
      <c r="K19" s="14"/>
      <c r="L19" s="14"/>
      <c r="M19" s="14"/>
      <c r="N19" s="14"/>
      <c r="O19" s="14"/>
      <c r="P19" s="14"/>
    </row>
    <row r="20" spans="1:17" s="31" customFormat="1" ht="30" x14ac:dyDescent="0.2">
      <c r="A20" s="24" t="s">
        <v>10</v>
      </c>
      <c r="B20" s="25" t="s">
        <v>0</v>
      </c>
      <c r="C20" s="292" t="s">
        <v>1</v>
      </c>
      <c r="D20" s="293"/>
      <c r="E20" s="26" t="s">
        <v>25</v>
      </c>
      <c r="F20" s="26" t="s">
        <v>26</v>
      </c>
      <c r="G20" s="27" t="s">
        <v>27</v>
      </c>
      <c r="H20" s="26" t="s">
        <v>87</v>
      </c>
      <c r="I20" s="28" t="s">
        <v>21</v>
      </c>
      <c r="J20" s="29" t="s">
        <v>3</v>
      </c>
      <c r="K20" s="26" t="s">
        <v>4</v>
      </c>
      <c r="L20" s="30"/>
      <c r="M20" s="30"/>
      <c r="N20" s="30"/>
      <c r="O20" s="30"/>
      <c r="P20" s="30"/>
      <c r="Q20" s="30"/>
    </row>
    <row r="21" spans="1:17" s="31" customFormat="1" ht="15" x14ac:dyDescent="0.2">
      <c r="A21" s="25">
        <v>1</v>
      </c>
      <c r="B21" s="25">
        <v>2</v>
      </c>
      <c r="C21" s="294">
        <v>3</v>
      </c>
      <c r="D21" s="294"/>
      <c r="E21" s="28">
        <v>4</v>
      </c>
      <c r="F21" s="32">
        <v>5</v>
      </c>
      <c r="G21" s="32">
        <v>6</v>
      </c>
      <c r="H21" s="28">
        <v>7</v>
      </c>
      <c r="I21" s="28">
        <v>8</v>
      </c>
      <c r="J21" s="33">
        <v>9</v>
      </c>
      <c r="K21" s="28">
        <v>10</v>
      </c>
      <c r="L21" s="30"/>
      <c r="M21" s="30"/>
      <c r="N21" s="30"/>
      <c r="O21" s="30"/>
      <c r="P21" s="30"/>
      <c r="Q21" s="30"/>
    </row>
    <row r="22" spans="1:17" s="31" customFormat="1" ht="15" x14ac:dyDescent="0.2">
      <c r="A22" s="34"/>
      <c r="B22" s="35" t="s">
        <v>53</v>
      </c>
      <c r="C22" s="29"/>
      <c r="D22" s="27"/>
      <c r="E22" s="26"/>
      <c r="F22" s="26"/>
      <c r="G22" s="27"/>
      <c r="H22" s="26"/>
      <c r="I22" s="26"/>
      <c r="J22" s="29"/>
      <c r="K22" s="26"/>
      <c r="L22" s="30"/>
      <c r="M22" s="30"/>
      <c r="N22" s="30"/>
      <c r="O22" s="30"/>
      <c r="P22" s="30"/>
    </row>
    <row r="23" spans="1:17" s="31" customFormat="1" ht="15" x14ac:dyDescent="0.2">
      <c r="A23" s="36"/>
      <c r="B23" s="35"/>
      <c r="C23" s="133"/>
      <c r="D23" s="134"/>
      <c r="E23" s="48"/>
      <c r="F23" s="48"/>
      <c r="G23" s="134"/>
      <c r="H23" s="48"/>
      <c r="I23" s="133"/>
      <c r="J23" s="133"/>
      <c r="K23" s="48"/>
      <c r="L23" s="30"/>
      <c r="M23" s="30"/>
      <c r="N23" s="30"/>
      <c r="O23" s="30"/>
      <c r="P23" s="30"/>
    </row>
    <row r="24" spans="1:17" s="31" customFormat="1" ht="17.100000000000001" customHeight="1" x14ac:dyDescent="0.2">
      <c r="A24" s="36">
        <v>1</v>
      </c>
      <c r="B24" s="51" t="s">
        <v>98</v>
      </c>
      <c r="C24" s="46">
        <v>1</v>
      </c>
      <c r="D24" s="47" t="s">
        <v>9</v>
      </c>
      <c r="E24" s="40">
        <v>30000000</v>
      </c>
      <c r="F24" s="45">
        <f t="shared" ref="F24:F31" si="1">C24*E24</f>
        <v>30000000</v>
      </c>
      <c r="G24" s="126">
        <v>24000000</v>
      </c>
      <c r="H24" s="50">
        <v>0</v>
      </c>
      <c r="I24" s="44" t="s">
        <v>17</v>
      </c>
      <c r="J24" s="44" t="s">
        <v>17</v>
      </c>
      <c r="K24" s="43" t="s">
        <v>89</v>
      </c>
      <c r="L24" s="30"/>
      <c r="M24" s="30"/>
      <c r="N24" s="30"/>
      <c r="O24" s="30"/>
      <c r="P24" s="30"/>
    </row>
    <row r="25" spans="1:17" s="31" customFormat="1" ht="17.100000000000001" customHeight="1" x14ac:dyDescent="0.2">
      <c r="A25" s="36">
        <v>2</v>
      </c>
      <c r="B25" s="51" t="s">
        <v>99</v>
      </c>
      <c r="C25" s="46">
        <v>1</v>
      </c>
      <c r="D25" s="47" t="s">
        <v>9</v>
      </c>
      <c r="E25" s="40">
        <v>17500000</v>
      </c>
      <c r="F25" s="45">
        <f t="shared" si="1"/>
        <v>17500000</v>
      </c>
      <c r="G25" s="126">
        <v>17000000</v>
      </c>
      <c r="H25" s="50">
        <v>0</v>
      </c>
      <c r="I25" s="44" t="s">
        <v>17</v>
      </c>
      <c r="J25" s="44" t="s">
        <v>17</v>
      </c>
      <c r="K25" s="43" t="s">
        <v>89</v>
      </c>
      <c r="L25" s="30"/>
      <c r="M25" s="30"/>
      <c r="N25" s="30"/>
      <c r="O25" s="30"/>
      <c r="P25" s="30"/>
    </row>
    <row r="26" spans="1:17" s="31" customFormat="1" ht="17.100000000000001" customHeight="1" x14ac:dyDescent="0.2">
      <c r="A26" s="36">
        <v>3</v>
      </c>
      <c r="B26" s="51" t="s">
        <v>100</v>
      </c>
      <c r="C26" s="46">
        <v>1</v>
      </c>
      <c r="D26" s="47" t="s">
        <v>8</v>
      </c>
      <c r="E26" s="40">
        <v>32000000</v>
      </c>
      <c r="F26" s="45">
        <f t="shared" si="1"/>
        <v>32000000</v>
      </c>
      <c r="G26" s="126">
        <v>25000000</v>
      </c>
      <c r="H26" s="50">
        <v>0</v>
      </c>
      <c r="I26" s="44" t="s">
        <v>17</v>
      </c>
      <c r="J26" s="44" t="s">
        <v>17</v>
      </c>
      <c r="K26" s="43" t="s">
        <v>89</v>
      </c>
      <c r="L26" s="30"/>
      <c r="M26" s="30"/>
      <c r="N26" s="30"/>
      <c r="O26" s="30"/>
      <c r="P26" s="30"/>
    </row>
    <row r="27" spans="1:17" s="31" customFormat="1" ht="17.100000000000001" customHeight="1" x14ac:dyDescent="0.2">
      <c r="A27" s="36">
        <v>4</v>
      </c>
      <c r="B27" s="51" t="s">
        <v>14</v>
      </c>
      <c r="C27" s="46">
        <v>1</v>
      </c>
      <c r="D27" s="47" t="s">
        <v>9</v>
      </c>
      <c r="E27" s="40">
        <v>66000000</v>
      </c>
      <c r="F27" s="45">
        <f t="shared" si="1"/>
        <v>66000000</v>
      </c>
      <c r="G27" s="126">
        <v>50000000</v>
      </c>
      <c r="H27" s="50">
        <v>0</v>
      </c>
      <c r="I27" s="44" t="s">
        <v>17</v>
      </c>
      <c r="J27" s="44" t="s">
        <v>17</v>
      </c>
      <c r="K27" s="43" t="s">
        <v>89</v>
      </c>
      <c r="L27" s="30"/>
      <c r="M27" s="30"/>
      <c r="N27" s="30"/>
      <c r="O27" s="30"/>
      <c r="P27" s="30"/>
    </row>
    <row r="28" spans="1:17" s="31" customFormat="1" ht="17.100000000000001" customHeight="1" x14ac:dyDescent="0.2">
      <c r="A28" s="36">
        <v>5</v>
      </c>
      <c r="B28" s="51" t="s">
        <v>101</v>
      </c>
      <c r="C28" s="46">
        <v>1</v>
      </c>
      <c r="D28" s="47" t="s">
        <v>9</v>
      </c>
      <c r="E28" s="40">
        <v>36800000</v>
      </c>
      <c r="F28" s="45">
        <f t="shared" si="1"/>
        <v>36800000</v>
      </c>
      <c r="G28" s="126">
        <v>29000000</v>
      </c>
      <c r="H28" s="50">
        <v>0</v>
      </c>
      <c r="I28" s="44" t="s">
        <v>17</v>
      </c>
      <c r="J28" s="44" t="s">
        <v>17</v>
      </c>
      <c r="K28" s="43" t="s">
        <v>89</v>
      </c>
      <c r="L28" s="30"/>
      <c r="M28" s="30"/>
      <c r="N28" s="30"/>
      <c r="O28" s="30"/>
      <c r="P28" s="30"/>
    </row>
    <row r="29" spans="1:17" s="31" customFormat="1" ht="17.100000000000001" customHeight="1" x14ac:dyDescent="0.2">
      <c r="A29" s="36">
        <v>6</v>
      </c>
      <c r="B29" s="51" t="s">
        <v>102</v>
      </c>
      <c r="C29" s="46">
        <v>1</v>
      </c>
      <c r="D29" s="47" t="s">
        <v>9</v>
      </c>
      <c r="E29" s="40">
        <v>26800000</v>
      </c>
      <c r="F29" s="45">
        <f t="shared" si="1"/>
        <v>26800000</v>
      </c>
      <c r="G29" s="126">
        <v>21000000</v>
      </c>
      <c r="H29" s="50">
        <v>0</v>
      </c>
      <c r="I29" s="44" t="s">
        <v>17</v>
      </c>
      <c r="J29" s="44" t="s">
        <v>17</v>
      </c>
      <c r="K29" s="43" t="s">
        <v>89</v>
      </c>
      <c r="L29" s="30"/>
      <c r="M29" s="30"/>
      <c r="N29" s="30"/>
      <c r="O29" s="30"/>
      <c r="P29" s="30"/>
    </row>
    <row r="30" spans="1:17" s="31" customFormat="1" ht="17.100000000000001" customHeight="1" x14ac:dyDescent="0.2">
      <c r="A30" s="36">
        <v>7</v>
      </c>
      <c r="B30" s="51" t="s">
        <v>103</v>
      </c>
      <c r="C30" s="46">
        <v>1</v>
      </c>
      <c r="D30" s="47" t="s">
        <v>9</v>
      </c>
      <c r="E30" s="40">
        <v>145000000</v>
      </c>
      <c r="F30" s="45">
        <f t="shared" si="1"/>
        <v>145000000</v>
      </c>
      <c r="G30" s="126">
        <v>139000000</v>
      </c>
      <c r="H30" s="50">
        <v>0</v>
      </c>
      <c r="I30" s="44" t="s">
        <v>17</v>
      </c>
      <c r="J30" s="44" t="s">
        <v>17</v>
      </c>
      <c r="K30" s="43" t="s">
        <v>89</v>
      </c>
      <c r="L30" s="30"/>
      <c r="M30" s="30"/>
      <c r="N30" s="30"/>
      <c r="O30" s="30"/>
      <c r="P30" s="30"/>
    </row>
    <row r="31" spans="1:17" s="31" customFormat="1" ht="17.100000000000001" customHeight="1" x14ac:dyDescent="0.2">
      <c r="A31" s="36">
        <v>8</v>
      </c>
      <c r="B31" s="51" t="s">
        <v>104</v>
      </c>
      <c r="C31" s="46">
        <v>1</v>
      </c>
      <c r="D31" s="47" t="s">
        <v>9</v>
      </c>
      <c r="E31" s="40">
        <v>18300000</v>
      </c>
      <c r="F31" s="45">
        <f t="shared" si="1"/>
        <v>18300000</v>
      </c>
      <c r="G31" s="126">
        <v>36000000</v>
      </c>
      <c r="H31" s="50">
        <v>0</v>
      </c>
      <c r="I31" s="44" t="s">
        <v>17</v>
      </c>
      <c r="J31" s="44" t="s">
        <v>17</v>
      </c>
      <c r="K31" s="43" t="s">
        <v>89</v>
      </c>
      <c r="L31" s="30"/>
      <c r="M31" s="30"/>
      <c r="N31" s="30"/>
      <c r="O31" s="30"/>
      <c r="P31" s="30"/>
    </row>
    <row r="32" spans="1:17" s="31" customFormat="1" ht="17.100000000000001" customHeight="1" x14ac:dyDescent="0.2">
      <c r="A32" s="36">
        <v>9</v>
      </c>
      <c r="B32" s="51" t="s">
        <v>14</v>
      </c>
      <c r="C32" s="46">
        <v>1</v>
      </c>
      <c r="D32" s="47" t="s">
        <v>9</v>
      </c>
      <c r="E32" s="40">
        <v>94500000</v>
      </c>
      <c r="F32" s="45">
        <f>C32*E32</f>
        <v>94500000</v>
      </c>
      <c r="G32" s="126">
        <v>63021000</v>
      </c>
      <c r="H32" s="50">
        <v>0</v>
      </c>
      <c r="I32" s="44" t="s">
        <v>17</v>
      </c>
      <c r="J32" s="44" t="s">
        <v>17</v>
      </c>
      <c r="K32" s="43" t="s">
        <v>89</v>
      </c>
      <c r="L32" s="30"/>
      <c r="M32" s="30"/>
      <c r="N32" s="30"/>
      <c r="O32" s="30"/>
      <c r="P32" s="30"/>
    </row>
    <row r="33" spans="1:16" s="31" customFormat="1" ht="17.100000000000001" customHeight="1" x14ac:dyDescent="0.3">
      <c r="A33" s="36">
        <v>10</v>
      </c>
      <c r="B33" s="37" t="s">
        <v>72</v>
      </c>
      <c r="C33" s="127">
        <v>1</v>
      </c>
      <c r="D33" s="39" t="s">
        <v>9</v>
      </c>
      <c r="E33" s="40">
        <v>80300000</v>
      </c>
      <c r="F33" s="45">
        <f t="shared" ref="F33:F53" si="2">C33*E33</f>
        <v>80300000</v>
      </c>
      <c r="G33" s="42">
        <v>24600000</v>
      </c>
      <c r="H33" s="50">
        <v>0</v>
      </c>
      <c r="I33" s="44" t="s">
        <v>17</v>
      </c>
      <c r="J33" s="44" t="s">
        <v>17</v>
      </c>
      <c r="K33" s="43" t="s">
        <v>89</v>
      </c>
      <c r="L33" s="30"/>
      <c r="M33" s="30"/>
      <c r="N33" s="30"/>
      <c r="O33" s="30"/>
      <c r="P33" s="30"/>
    </row>
    <row r="34" spans="1:16" s="31" customFormat="1" ht="17.100000000000001" customHeight="1" x14ac:dyDescent="0.3">
      <c r="A34" s="36">
        <v>11</v>
      </c>
      <c r="B34" s="37" t="s">
        <v>84</v>
      </c>
      <c r="C34" s="127">
        <v>1</v>
      </c>
      <c r="D34" s="39" t="s">
        <v>9</v>
      </c>
      <c r="E34" s="40">
        <v>119400000</v>
      </c>
      <c r="F34" s="40">
        <v>119400000</v>
      </c>
      <c r="G34" s="42">
        <v>74018000</v>
      </c>
      <c r="H34" s="50">
        <v>0</v>
      </c>
      <c r="I34" s="44" t="s">
        <v>17</v>
      </c>
      <c r="J34" s="44" t="s">
        <v>17</v>
      </c>
      <c r="K34" s="43" t="s">
        <v>89</v>
      </c>
      <c r="L34" s="30"/>
      <c r="M34" s="30"/>
      <c r="N34" s="30"/>
      <c r="O34" s="30"/>
      <c r="P34" s="30"/>
    </row>
    <row r="35" spans="1:16" s="31" customFormat="1" ht="17.100000000000001" customHeight="1" x14ac:dyDescent="0.3">
      <c r="A35" s="36">
        <v>12</v>
      </c>
      <c r="B35" s="37" t="s">
        <v>85</v>
      </c>
      <c r="C35" s="127">
        <v>1</v>
      </c>
      <c r="D35" s="39" t="s">
        <v>8</v>
      </c>
      <c r="E35" s="40">
        <v>94500000</v>
      </c>
      <c r="F35" s="40">
        <v>94500000</v>
      </c>
      <c r="G35" s="42">
        <v>48100000</v>
      </c>
      <c r="H35" s="50">
        <v>0</v>
      </c>
      <c r="I35" s="44" t="s">
        <v>17</v>
      </c>
      <c r="J35" s="44" t="s">
        <v>17</v>
      </c>
      <c r="K35" s="43" t="s">
        <v>89</v>
      </c>
      <c r="L35" s="30"/>
      <c r="M35" s="30"/>
      <c r="N35" s="30"/>
      <c r="O35" s="30"/>
      <c r="P35" s="30"/>
    </row>
    <row r="36" spans="1:16" s="31" customFormat="1" ht="17.100000000000001" customHeight="1" x14ac:dyDescent="0.2">
      <c r="A36" s="36">
        <v>13</v>
      </c>
      <c r="B36" s="51" t="s">
        <v>70</v>
      </c>
      <c r="C36" s="46">
        <v>1</v>
      </c>
      <c r="D36" s="47" t="s">
        <v>9</v>
      </c>
      <c r="E36" s="40">
        <v>296700000</v>
      </c>
      <c r="F36" s="45">
        <f t="shared" si="2"/>
        <v>296700000</v>
      </c>
      <c r="G36" s="126">
        <v>277220000</v>
      </c>
      <c r="H36" s="50">
        <v>1</v>
      </c>
      <c r="I36" s="44" t="s">
        <v>90</v>
      </c>
      <c r="J36" s="61" t="s">
        <v>18</v>
      </c>
      <c r="K36" s="53" t="s">
        <v>17</v>
      </c>
      <c r="L36" s="30"/>
      <c r="M36" s="30"/>
      <c r="N36" s="30"/>
      <c r="O36" s="30"/>
      <c r="P36" s="30"/>
    </row>
    <row r="37" spans="1:16" s="31" customFormat="1" ht="17.100000000000001" customHeight="1" x14ac:dyDescent="0.2">
      <c r="A37" s="36">
        <v>14</v>
      </c>
      <c r="B37" s="51" t="s">
        <v>86</v>
      </c>
      <c r="C37" s="46">
        <v>2</v>
      </c>
      <c r="D37" s="47" t="s">
        <v>9</v>
      </c>
      <c r="E37" s="40">
        <v>21000000</v>
      </c>
      <c r="F37" s="45">
        <f>C37*E37</f>
        <v>42000000</v>
      </c>
      <c r="G37" s="126">
        <v>39487500</v>
      </c>
      <c r="H37" s="50">
        <v>1</v>
      </c>
      <c r="I37" s="44" t="s">
        <v>91</v>
      </c>
      <c r="J37" s="61" t="s">
        <v>18</v>
      </c>
      <c r="K37" s="53" t="s">
        <v>95</v>
      </c>
      <c r="L37" s="30"/>
      <c r="M37" s="30"/>
      <c r="N37" s="30"/>
      <c r="O37" s="30"/>
      <c r="P37" s="30"/>
    </row>
    <row r="38" spans="1:16" s="31" customFormat="1" ht="17.100000000000001" customHeight="1" x14ac:dyDescent="0.2">
      <c r="A38" s="36">
        <v>15</v>
      </c>
      <c r="B38" s="51" t="s">
        <v>71</v>
      </c>
      <c r="C38" s="46">
        <v>1</v>
      </c>
      <c r="D38" s="47" t="s">
        <v>9</v>
      </c>
      <c r="E38" s="40">
        <v>27500000</v>
      </c>
      <c r="F38" s="45">
        <f t="shared" si="2"/>
        <v>27500000</v>
      </c>
      <c r="G38" s="126">
        <v>24850000</v>
      </c>
      <c r="H38" s="50">
        <v>1</v>
      </c>
      <c r="I38" s="44" t="s">
        <v>92</v>
      </c>
      <c r="J38" s="61" t="s">
        <v>18</v>
      </c>
      <c r="K38" s="53" t="s">
        <v>95</v>
      </c>
      <c r="L38" s="30"/>
      <c r="M38" s="30"/>
      <c r="N38" s="30"/>
      <c r="O38" s="30"/>
      <c r="P38" s="30"/>
    </row>
    <row r="39" spans="1:16" s="31" customFormat="1" ht="17.100000000000001" customHeight="1" x14ac:dyDescent="0.3">
      <c r="A39" s="36">
        <v>16</v>
      </c>
      <c r="B39" s="37" t="s">
        <v>33</v>
      </c>
      <c r="C39" s="127">
        <v>11</v>
      </c>
      <c r="D39" s="39" t="s">
        <v>9</v>
      </c>
      <c r="E39" s="40">
        <v>9900000</v>
      </c>
      <c r="F39" s="45">
        <f t="shared" si="2"/>
        <v>108900000</v>
      </c>
      <c r="G39" s="42">
        <v>108925000</v>
      </c>
      <c r="H39" s="43">
        <v>100</v>
      </c>
      <c r="I39" s="43" t="s">
        <v>93</v>
      </c>
      <c r="J39" s="61" t="s">
        <v>18</v>
      </c>
      <c r="K39" s="43" t="s">
        <v>17</v>
      </c>
      <c r="L39" s="30"/>
      <c r="M39" s="30"/>
      <c r="N39" s="30"/>
      <c r="O39" s="30"/>
      <c r="P39" s="30"/>
    </row>
    <row r="40" spans="1:16" s="31" customFormat="1" ht="17.100000000000001" customHeight="1" x14ac:dyDescent="0.3">
      <c r="A40" s="36">
        <v>17</v>
      </c>
      <c r="B40" s="37" t="s">
        <v>54</v>
      </c>
      <c r="C40" s="127">
        <v>20</v>
      </c>
      <c r="D40" s="39" t="s">
        <v>9</v>
      </c>
      <c r="E40" s="40">
        <v>7500000</v>
      </c>
      <c r="F40" s="45">
        <f t="shared" si="2"/>
        <v>150000000</v>
      </c>
      <c r="G40" s="42" t="s">
        <v>17</v>
      </c>
      <c r="H40" s="50">
        <v>0</v>
      </c>
      <c r="I40" s="44" t="s">
        <v>17</v>
      </c>
      <c r="J40" s="44" t="s">
        <v>17</v>
      </c>
      <c r="K40" s="43" t="s">
        <v>96</v>
      </c>
      <c r="L40" s="30"/>
      <c r="M40" s="30"/>
      <c r="N40" s="30"/>
      <c r="O40" s="30"/>
      <c r="P40" s="30"/>
    </row>
    <row r="41" spans="1:16" s="31" customFormat="1" ht="17.100000000000001" customHeight="1" x14ac:dyDescent="0.3">
      <c r="A41" s="36">
        <v>18</v>
      </c>
      <c r="B41" s="37" t="s">
        <v>55</v>
      </c>
      <c r="C41" s="127">
        <v>3</v>
      </c>
      <c r="D41" s="39" t="s">
        <v>9</v>
      </c>
      <c r="E41" s="40">
        <v>2800000</v>
      </c>
      <c r="F41" s="45">
        <f t="shared" si="2"/>
        <v>8400000</v>
      </c>
      <c r="G41" s="42" t="s">
        <v>17</v>
      </c>
      <c r="H41" s="50">
        <v>0</v>
      </c>
      <c r="I41" s="44" t="s">
        <v>17</v>
      </c>
      <c r="J41" s="44" t="s">
        <v>17</v>
      </c>
      <c r="K41" s="43" t="s">
        <v>96</v>
      </c>
      <c r="L41" s="30"/>
      <c r="M41" s="30"/>
      <c r="N41" s="30"/>
      <c r="O41" s="30"/>
      <c r="P41" s="30"/>
    </row>
    <row r="42" spans="1:16" s="31" customFormat="1" ht="17.100000000000001" customHeight="1" x14ac:dyDescent="0.3">
      <c r="A42" s="36">
        <v>19</v>
      </c>
      <c r="B42" s="123" t="s">
        <v>56</v>
      </c>
      <c r="C42" s="128">
        <v>4</v>
      </c>
      <c r="D42" s="39" t="s">
        <v>9</v>
      </c>
      <c r="E42" s="40">
        <v>3900000</v>
      </c>
      <c r="F42" s="45">
        <f t="shared" si="2"/>
        <v>15600000</v>
      </c>
      <c r="G42" s="42" t="s">
        <v>17</v>
      </c>
      <c r="H42" s="50">
        <v>0</v>
      </c>
      <c r="I42" s="44" t="s">
        <v>17</v>
      </c>
      <c r="J42" s="44" t="s">
        <v>17</v>
      </c>
      <c r="K42" s="43" t="s">
        <v>96</v>
      </c>
      <c r="L42" s="30"/>
      <c r="M42" s="30"/>
      <c r="N42" s="30"/>
      <c r="O42" s="30"/>
      <c r="P42" s="30"/>
    </row>
    <row r="43" spans="1:16" s="31" customFormat="1" ht="17.100000000000001" customHeight="1" x14ac:dyDescent="0.3">
      <c r="A43" s="36">
        <v>20</v>
      </c>
      <c r="B43" s="123" t="s">
        <v>57</v>
      </c>
      <c r="C43" s="128">
        <v>8</v>
      </c>
      <c r="D43" s="39" t="s">
        <v>9</v>
      </c>
      <c r="E43" s="40">
        <v>2200000</v>
      </c>
      <c r="F43" s="45">
        <f t="shared" si="2"/>
        <v>17600000</v>
      </c>
      <c r="G43" s="42" t="s">
        <v>17</v>
      </c>
      <c r="H43" s="50">
        <v>0</v>
      </c>
      <c r="I43" s="44" t="s">
        <v>17</v>
      </c>
      <c r="J43" s="44" t="s">
        <v>17</v>
      </c>
      <c r="K43" s="43" t="s">
        <v>96</v>
      </c>
      <c r="L43" s="30"/>
      <c r="M43" s="30"/>
      <c r="N43" s="30"/>
      <c r="O43" s="30"/>
      <c r="P43" s="30"/>
    </row>
    <row r="44" spans="1:16" s="31" customFormat="1" ht="17.100000000000001" customHeight="1" x14ac:dyDescent="0.3">
      <c r="A44" s="36">
        <v>21</v>
      </c>
      <c r="B44" s="123" t="s">
        <v>58</v>
      </c>
      <c r="C44" s="128">
        <v>2</v>
      </c>
      <c r="D44" s="39" t="s">
        <v>8</v>
      </c>
      <c r="E44" s="40">
        <v>15000000</v>
      </c>
      <c r="F44" s="45">
        <f t="shared" si="2"/>
        <v>30000000</v>
      </c>
      <c r="G44" s="42" t="s">
        <v>17</v>
      </c>
      <c r="H44" s="50">
        <v>0</v>
      </c>
      <c r="I44" s="44" t="s">
        <v>17</v>
      </c>
      <c r="J44" s="44" t="s">
        <v>17</v>
      </c>
      <c r="K44" s="43" t="s">
        <v>96</v>
      </c>
      <c r="L44" s="30"/>
      <c r="M44" s="30"/>
      <c r="N44" s="30"/>
      <c r="O44" s="30"/>
      <c r="P44" s="30"/>
    </row>
    <row r="45" spans="1:16" s="31" customFormat="1" ht="17.100000000000001" customHeight="1" x14ac:dyDescent="0.3">
      <c r="A45" s="36">
        <v>22</v>
      </c>
      <c r="B45" s="123" t="s">
        <v>59</v>
      </c>
      <c r="C45" s="128">
        <v>30</v>
      </c>
      <c r="D45" s="39" t="s">
        <v>64</v>
      </c>
      <c r="E45" s="40">
        <v>750000</v>
      </c>
      <c r="F45" s="45">
        <f t="shared" si="2"/>
        <v>22500000</v>
      </c>
      <c r="G45" s="42" t="s">
        <v>17</v>
      </c>
      <c r="H45" s="50">
        <v>0</v>
      </c>
      <c r="I45" s="44" t="s">
        <v>17</v>
      </c>
      <c r="J45" s="44" t="s">
        <v>17</v>
      </c>
      <c r="K45" s="43" t="s">
        <v>96</v>
      </c>
      <c r="L45" s="30"/>
      <c r="M45" s="30"/>
      <c r="N45" s="30"/>
      <c r="O45" s="30"/>
      <c r="P45" s="30"/>
    </row>
    <row r="46" spans="1:16" s="31" customFormat="1" ht="17.100000000000001" customHeight="1" x14ac:dyDescent="0.3">
      <c r="A46" s="36">
        <v>23</v>
      </c>
      <c r="B46" s="123" t="s">
        <v>60</v>
      </c>
      <c r="C46" s="128">
        <v>1</v>
      </c>
      <c r="D46" s="39" t="s">
        <v>9</v>
      </c>
      <c r="E46" s="40">
        <v>9900000</v>
      </c>
      <c r="F46" s="45">
        <f t="shared" si="2"/>
        <v>9900000</v>
      </c>
      <c r="G46" s="42" t="s">
        <v>17</v>
      </c>
      <c r="H46" s="50">
        <v>0</v>
      </c>
      <c r="I46" s="44" t="s">
        <v>17</v>
      </c>
      <c r="J46" s="44" t="s">
        <v>17</v>
      </c>
      <c r="K46" s="43" t="s">
        <v>96</v>
      </c>
      <c r="L46" s="30"/>
      <c r="M46" s="30"/>
      <c r="N46" s="30"/>
      <c r="O46" s="30"/>
      <c r="P46" s="30"/>
    </row>
    <row r="47" spans="1:16" s="31" customFormat="1" ht="17.100000000000001" customHeight="1" x14ac:dyDescent="0.3">
      <c r="A47" s="36">
        <v>24</v>
      </c>
      <c r="B47" s="123" t="s">
        <v>61</v>
      </c>
      <c r="C47" s="128">
        <v>1</v>
      </c>
      <c r="D47" s="39" t="s">
        <v>9</v>
      </c>
      <c r="E47" s="40">
        <v>40000000</v>
      </c>
      <c r="F47" s="45">
        <f t="shared" si="2"/>
        <v>40000000</v>
      </c>
      <c r="G47" s="125">
        <v>27820000</v>
      </c>
      <c r="H47" s="50">
        <v>1</v>
      </c>
      <c r="I47" s="59" t="s">
        <v>94</v>
      </c>
      <c r="J47" s="61" t="s">
        <v>18</v>
      </c>
      <c r="K47" s="43"/>
      <c r="L47" s="30"/>
      <c r="M47" s="30"/>
      <c r="N47" s="30"/>
      <c r="O47" s="30"/>
      <c r="P47" s="30"/>
    </row>
    <row r="48" spans="1:16" s="31" customFormat="1" ht="17.100000000000001" customHeight="1" x14ac:dyDescent="0.3">
      <c r="A48" s="36">
        <v>25</v>
      </c>
      <c r="B48" s="123" t="s">
        <v>62</v>
      </c>
      <c r="C48" s="128">
        <v>1</v>
      </c>
      <c r="D48" s="39" t="s">
        <v>63</v>
      </c>
      <c r="E48" s="40">
        <v>50000000</v>
      </c>
      <c r="F48" s="45">
        <f t="shared" si="2"/>
        <v>50000000</v>
      </c>
      <c r="G48" s="125">
        <v>49715000</v>
      </c>
      <c r="H48" s="50">
        <v>1</v>
      </c>
      <c r="I48" s="44" t="s">
        <v>17</v>
      </c>
      <c r="J48" s="61" t="s">
        <v>17</v>
      </c>
      <c r="K48" s="43" t="s">
        <v>88</v>
      </c>
      <c r="L48" s="30"/>
      <c r="M48" s="30"/>
      <c r="N48" s="30"/>
      <c r="O48" s="30"/>
      <c r="P48" s="30"/>
    </row>
    <row r="49" spans="1:16" s="31" customFormat="1" ht="17.100000000000001" customHeight="1" x14ac:dyDescent="0.3">
      <c r="A49" s="36">
        <v>26</v>
      </c>
      <c r="B49" s="123" t="s">
        <v>65</v>
      </c>
      <c r="C49" s="128">
        <v>45</v>
      </c>
      <c r="D49" s="124" t="s">
        <v>5</v>
      </c>
      <c r="E49" s="40">
        <v>2000000</v>
      </c>
      <c r="F49" s="45">
        <f>C49*E49</f>
        <v>90000000</v>
      </c>
      <c r="G49" s="125">
        <v>69373350</v>
      </c>
      <c r="H49" s="50">
        <v>1</v>
      </c>
      <c r="I49" s="44" t="s">
        <v>17</v>
      </c>
      <c r="J49" s="61" t="s">
        <v>18</v>
      </c>
      <c r="K49" s="43"/>
      <c r="L49" s="30"/>
      <c r="M49" s="30"/>
      <c r="N49" s="30"/>
      <c r="O49" s="30"/>
      <c r="P49" s="30"/>
    </row>
    <row r="50" spans="1:16" s="31" customFormat="1" ht="17.100000000000001" customHeight="1" x14ac:dyDescent="0.3">
      <c r="A50" s="135">
        <v>27</v>
      </c>
      <c r="B50" s="136" t="s">
        <v>66</v>
      </c>
      <c r="C50" s="137">
        <v>72</v>
      </c>
      <c r="D50" s="138" t="s">
        <v>5</v>
      </c>
      <c r="E50" s="139">
        <v>2000000</v>
      </c>
      <c r="F50" s="139">
        <f t="shared" si="2"/>
        <v>144000000</v>
      </c>
      <c r="G50" s="140">
        <v>100816416</v>
      </c>
      <c r="H50" s="141">
        <v>1</v>
      </c>
      <c r="I50" s="142" t="s">
        <v>17</v>
      </c>
      <c r="J50" s="142" t="s">
        <v>18</v>
      </c>
      <c r="K50" s="143"/>
      <c r="L50" s="30"/>
      <c r="M50" s="30"/>
      <c r="N50" s="30"/>
      <c r="O50" s="30"/>
      <c r="P50" s="30"/>
    </row>
    <row r="51" spans="1:16" s="31" customFormat="1" ht="17.100000000000001" customHeight="1" x14ac:dyDescent="0.3">
      <c r="A51" s="34">
        <v>28</v>
      </c>
      <c r="B51" s="144" t="s">
        <v>67</v>
      </c>
      <c r="C51" s="145">
        <v>300</v>
      </c>
      <c r="D51" s="146" t="s">
        <v>64</v>
      </c>
      <c r="E51" s="147">
        <v>600000</v>
      </c>
      <c r="F51" s="147">
        <f t="shared" si="2"/>
        <v>180000000</v>
      </c>
      <c r="G51" s="148">
        <v>179613000</v>
      </c>
      <c r="H51" s="149">
        <v>1</v>
      </c>
      <c r="I51" s="150" t="s">
        <v>17</v>
      </c>
      <c r="J51" s="150" t="s">
        <v>18</v>
      </c>
      <c r="K51" s="151"/>
      <c r="L51" s="30"/>
      <c r="M51" s="30"/>
      <c r="N51" s="30"/>
      <c r="O51" s="30"/>
      <c r="P51" s="30"/>
    </row>
    <row r="52" spans="1:16" s="31" customFormat="1" ht="17.100000000000001" customHeight="1" x14ac:dyDescent="0.3">
      <c r="A52" s="36">
        <v>29</v>
      </c>
      <c r="B52" s="123" t="s">
        <v>68</v>
      </c>
      <c r="C52" s="128">
        <v>200</v>
      </c>
      <c r="D52" s="124" t="s">
        <v>5</v>
      </c>
      <c r="E52" s="40">
        <v>900000</v>
      </c>
      <c r="F52" s="45">
        <f t="shared" si="2"/>
        <v>180000000</v>
      </c>
      <c r="G52" s="125">
        <v>176498000</v>
      </c>
      <c r="H52" s="50">
        <v>0.3</v>
      </c>
      <c r="I52" s="44" t="s">
        <v>17</v>
      </c>
      <c r="J52" s="61" t="s">
        <v>18</v>
      </c>
      <c r="K52" s="43" t="s">
        <v>89</v>
      </c>
      <c r="L52" s="30"/>
      <c r="M52" s="30"/>
      <c r="N52" s="30"/>
      <c r="O52" s="30"/>
      <c r="P52" s="30"/>
    </row>
    <row r="53" spans="1:16" s="31" customFormat="1" ht="17.100000000000001" customHeight="1" x14ac:dyDescent="0.3">
      <c r="A53" s="36">
        <v>30</v>
      </c>
      <c r="B53" s="123" t="s">
        <v>69</v>
      </c>
      <c r="C53" s="128">
        <v>3</v>
      </c>
      <c r="D53" s="124" t="s">
        <v>5</v>
      </c>
      <c r="E53" s="40">
        <v>3800000</v>
      </c>
      <c r="F53" s="45">
        <f t="shared" si="2"/>
        <v>11400000</v>
      </c>
      <c r="G53" s="125">
        <v>10850618</v>
      </c>
      <c r="H53" s="50">
        <v>1</v>
      </c>
      <c r="I53" s="44" t="s">
        <v>17</v>
      </c>
      <c r="J53" s="61" t="s">
        <v>18</v>
      </c>
      <c r="K53" s="43"/>
      <c r="L53" s="30"/>
      <c r="M53" s="30"/>
      <c r="N53" s="30"/>
      <c r="O53" s="30"/>
      <c r="P53" s="30"/>
    </row>
    <row r="54" spans="1:16" s="30" customFormat="1" ht="15" x14ac:dyDescent="0.2">
      <c r="A54" s="54"/>
      <c r="B54" s="55"/>
      <c r="C54" s="56"/>
      <c r="D54" s="57"/>
      <c r="E54" s="40"/>
      <c r="F54" s="40"/>
      <c r="G54" s="58"/>
      <c r="H54" s="59"/>
      <c r="I54" s="60"/>
      <c r="J54" s="61"/>
      <c r="K54" s="48"/>
    </row>
    <row r="55" spans="1:16" s="30" customFormat="1" ht="15" x14ac:dyDescent="0.2">
      <c r="A55" s="295" t="s">
        <v>37</v>
      </c>
      <c r="B55" s="296"/>
      <c r="C55" s="62"/>
      <c r="D55" s="63"/>
      <c r="E55" s="64"/>
      <c r="F55" s="64">
        <f>SUM(F32:F54)</f>
        <v>1813200000</v>
      </c>
      <c r="G55" s="65">
        <f>SUM(G32:G54)</f>
        <v>1274907884</v>
      </c>
      <c r="H55" s="66"/>
      <c r="I55" s="25"/>
      <c r="J55" s="33"/>
      <c r="K55" s="28"/>
    </row>
    <row r="56" spans="1:16" s="30" customFormat="1" ht="15" x14ac:dyDescent="0.2">
      <c r="B56" s="73" t="s">
        <v>83</v>
      </c>
      <c r="C56" s="69"/>
      <c r="D56" s="74"/>
      <c r="E56" s="75"/>
      <c r="F56" s="75"/>
      <c r="G56" s="75"/>
    </row>
    <row r="57" spans="1:16" s="30" customFormat="1" ht="15" x14ac:dyDescent="0.2">
      <c r="B57" s="73"/>
      <c r="C57" s="69"/>
      <c r="D57" s="74"/>
      <c r="E57" s="75"/>
      <c r="F57" s="75"/>
      <c r="G57" s="75"/>
      <c r="I57" s="30" t="s">
        <v>97</v>
      </c>
    </row>
    <row r="58" spans="1:16" s="30" customFormat="1" ht="15" x14ac:dyDescent="0.2">
      <c r="A58" s="31"/>
      <c r="B58" s="76" t="s">
        <v>6</v>
      </c>
      <c r="C58" s="77"/>
      <c r="D58" s="78"/>
      <c r="E58" s="78"/>
      <c r="F58" s="78"/>
      <c r="G58" s="78"/>
      <c r="H58" s="78"/>
      <c r="I58" s="31" t="s">
        <v>7</v>
      </c>
      <c r="J58" s="78"/>
      <c r="K58" s="78"/>
    </row>
    <row r="59" spans="1:16" s="30" customFormat="1" ht="15" x14ac:dyDescent="0.2">
      <c r="A59" s="31"/>
      <c r="B59" s="76" t="s">
        <v>38</v>
      </c>
      <c r="C59" s="77"/>
      <c r="D59" s="31"/>
      <c r="E59" s="290" t="s">
        <v>23</v>
      </c>
      <c r="F59" s="290"/>
      <c r="G59" s="31"/>
      <c r="H59" s="78"/>
      <c r="I59" s="31"/>
      <c r="J59" s="78"/>
      <c r="K59" s="78"/>
    </row>
    <row r="60" spans="1:16" s="30" customFormat="1" ht="15" x14ac:dyDescent="0.2">
      <c r="A60" s="31"/>
      <c r="B60" s="76" t="s">
        <v>39</v>
      </c>
      <c r="C60" s="77"/>
      <c r="D60" s="31"/>
      <c r="E60" s="31"/>
      <c r="F60" s="31"/>
      <c r="G60" s="31"/>
      <c r="H60" s="78"/>
      <c r="I60" s="31" t="s">
        <v>45</v>
      </c>
      <c r="J60" s="79"/>
      <c r="K60" s="79" t="s">
        <v>12</v>
      </c>
    </row>
    <row r="61" spans="1:16" s="30" customFormat="1" ht="15" x14ac:dyDescent="0.2">
      <c r="A61" s="31"/>
      <c r="B61" s="298"/>
      <c r="C61" s="80"/>
      <c r="D61" s="78"/>
      <c r="E61" s="78"/>
      <c r="F61" s="78"/>
      <c r="G61" s="78"/>
      <c r="H61" s="78"/>
      <c r="I61" s="31" t="s">
        <v>40</v>
      </c>
      <c r="J61" s="31"/>
      <c r="K61" s="31"/>
    </row>
    <row r="62" spans="1:16" s="30" customFormat="1" ht="15" x14ac:dyDescent="0.2">
      <c r="A62" s="31"/>
      <c r="B62" s="298"/>
      <c r="C62" s="81"/>
      <c r="D62" s="78"/>
      <c r="E62" s="78"/>
      <c r="F62" s="78"/>
      <c r="G62" s="78"/>
      <c r="H62" s="78"/>
      <c r="I62" s="31"/>
      <c r="J62" s="31"/>
      <c r="K62" s="31"/>
    </row>
    <row r="63" spans="1:16" s="30" customFormat="1" ht="15" x14ac:dyDescent="0.2">
      <c r="A63" s="31"/>
      <c r="B63" s="76"/>
      <c r="C63" s="77"/>
      <c r="D63" s="78"/>
      <c r="E63" s="78"/>
      <c r="F63" s="78"/>
      <c r="G63" s="78"/>
      <c r="H63" s="78"/>
      <c r="I63" s="31" t="s">
        <v>46</v>
      </c>
      <c r="J63" s="79"/>
      <c r="K63" s="79" t="s">
        <v>12</v>
      </c>
    </row>
    <row r="64" spans="1:16" s="30" customFormat="1" ht="15" x14ac:dyDescent="0.2">
      <c r="A64" s="31"/>
      <c r="B64" s="76"/>
      <c r="C64" s="77"/>
      <c r="D64" s="78"/>
      <c r="E64" s="78"/>
      <c r="F64" s="78"/>
      <c r="G64" s="78"/>
      <c r="H64" s="78"/>
      <c r="I64" s="31" t="s">
        <v>48</v>
      </c>
      <c r="J64" s="79"/>
      <c r="K64" s="79"/>
    </row>
    <row r="65" spans="1:11" s="30" customFormat="1" ht="15" x14ac:dyDescent="0.2">
      <c r="A65" s="31"/>
      <c r="B65" s="82" t="s">
        <v>51</v>
      </c>
      <c r="C65" s="77"/>
      <c r="D65" s="83"/>
      <c r="E65" s="283" t="s">
        <v>50</v>
      </c>
      <c r="F65" s="283"/>
      <c r="G65" s="83"/>
      <c r="H65" s="78"/>
      <c r="I65" s="31"/>
      <c r="J65" s="79"/>
      <c r="K65" s="79"/>
    </row>
    <row r="66" spans="1:11" s="30" customFormat="1" ht="15" x14ac:dyDescent="0.2">
      <c r="A66" s="31"/>
      <c r="B66" s="76" t="s">
        <v>41</v>
      </c>
      <c r="C66" s="77"/>
      <c r="D66" s="84"/>
      <c r="E66" s="284" t="s">
        <v>42</v>
      </c>
      <c r="F66" s="284"/>
      <c r="G66" s="84"/>
      <c r="H66" s="78"/>
      <c r="I66" s="31" t="s">
        <v>47</v>
      </c>
      <c r="J66" s="79"/>
      <c r="K66" s="79" t="s">
        <v>12</v>
      </c>
    </row>
    <row r="67" spans="1:11" s="30" customFormat="1" ht="15" x14ac:dyDescent="0.2">
      <c r="A67" s="31"/>
      <c r="B67" s="85"/>
      <c r="C67" s="77"/>
      <c r="D67" s="78"/>
      <c r="E67" s="78"/>
      <c r="F67" s="297"/>
      <c r="G67" s="297"/>
      <c r="H67" s="78"/>
      <c r="I67" s="31" t="s">
        <v>49</v>
      </c>
      <c r="J67" s="31"/>
      <c r="K67" s="79"/>
    </row>
  </sheetData>
  <mergeCells count="11">
    <mergeCell ref="C7:D7"/>
    <mergeCell ref="C8:D8"/>
    <mergeCell ref="A17:B17"/>
    <mergeCell ref="F67:G67"/>
    <mergeCell ref="C20:D20"/>
    <mergeCell ref="C21:D21"/>
    <mergeCell ref="A55:B55"/>
    <mergeCell ref="E59:F59"/>
    <mergeCell ref="B61:B62"/>
    <mergeCell ref="E65:F65"/>
    <mergeCell ref="E66:F66"/>
  </mergeCells>
  <pageMargins left="0.70866141732283472" right="0.70866141732283472" top="0.74803149606299213" bottom="0.74803149606299213" header="0.31496062992125984" footer="0.31496062992125984"/>
  <pageSetup paperSize="9" scale="85" fitToHeight="0" orientation="landscape" horizontalDpi="4294967293" verticalDpi="300" r:id="rId1"/>
  <headerFooter alignWithMargins="0">
    <oddFooter>&amp;CHal.3 dari 3</oddFooter>
  </headerFooter>
  <rowBreaks count="1" manualBreakCount="1">
    <brk id="50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view="pageBreakPreview" topLeftCell="A5" zoomScale="80" zoomScaleNormal="80" zoomScaleSheetLayoutView="80" workbookViewId="0">
      <selection activeCell="C32" sqref="C32"/>
    </sheetView>
  </sheetViews>
  <sheetFormatPr defaultRowHeight="15" x14ac:dyDescent="0.25"/>
  <cols>
    <col min="1" max="1" width="4.42578125" style="1" customWidth="1"/>
    <col min="2" max="2" width="40.42578125" style="1" customWidth="1"/>
    <col min="3" max="3" width="8.28515625" style="4" customWidth="1"/>
    <col min="4" max="4" width="8.42578125" style="1" bestFit="1" customWidth="1"/>
    <col min="5" max="5" width="15.7109375" style="1" customWidth="1"/>
    <col min="6" max="6" width="15.85546875" style="1" customWidth="1"/>
    <col min="7" max="7" width="15.140625" style="1" customWidth="1"/>
    <col min="8" max="8" width="25.5703125" style="1" customWidth="1"/>
    <col min="9" max="9" width="13.7109375" style="1" customWidth="1"/>
    <col min="10" max="10" width="35.7109375" style="1" customWidth="1"/>
    <col min="11" max="11" width="13.7109375" style="2" bestFit="1" customWidth="1"/>
    <col min="12" max="12" width="16" style="2" customWidth="1"/>
    <col min="13" max="14" width="11" style="2" bestFit="1" customWidth="1"/>
    <col min="15" max="15" width="12.28515625" style="2" bestFit="1" customWidth="1"/>
    <col min="16" max="16" width="13.7109375" style="2" bestFit="1" customWidth="1"/>
    <col min="17" max="16384" width="9.140625" style="1"/>
  </cols>
  <sheetData>
    <row r="1" spans="1:16" x14ac:dyDescent="0.25">
      <c r="A1" s="9"/>
      <c r="B1" s="9"/>
      <c r="C1" s="10"/>
      <c r="D1" s="9"/>
      <c r="E1" s="9"/>
      <c r="F1" s="9"/>
      <c r="G1" s="9"/>
      <c r="H1" s="9"/>
      <c r="I1" s="9"/>
      <c r="J1" s="9"/>
    </row>
    <row r="2" spans="1:16" x14ac:dyDescent="0.25">
      <c r="A2" s="9"/>
      <c r="B2" s="9"/>
      <c r="C2" s="10"/>
      <c r="D2" s="9"/>
      <c r="E2" s="9"/>
      <c r="F2" s="9"/>
      <c r="G2" s="9"/>
      <c r="H2" s="9"/>
      <c r="I2" s="9"/>
      <c r="J2" s="9"/>
    </row>
    <row r="3" spans="1:16" x14ac:dyDescent="0.25">
      <c r="A3" s="9"/>
      <c r="B3" s="9"/>
      <c r="C3" s="10"/>
      <c r="D3" s="9"/>
      <c r="E3" s="241" t="s">
        <v>22</v>
      </c>
      <c r="F3" s="242" t="s">
        <v>131</v>
      </c>
      <c r="H3" s="9"/>
      <c r="I3" s="9"/>
      <c r="J3" s="9"/>
    </row>
    <row r="4" spans="1:16" x14ac:dyDescent="0.25">
      <c r="A4" s="9"/>
      <c r="B4" s="9"/>
      <c r="C4" s="10"/>
      <c r="D4" s="9"/>
      <c r="E4" s="242"/>
      <c r="F4" s="242" t="s">
        <v>132</v>
      </c>
      <c r="H4" s="9"/>
      <c r="I4" s="9"/>
      <c r="J4" s="9"/>
    </row>
    <row r="5" spans="1:16" x14ac:dyDescent="0.25">
      <c r="A5" s="9"/>
      <c r="B5" s="9"/>
      <c r="C5" s="10"/>
      <c r="D5" s="9"/>
      <c r="E5" s="10"/>
      <c r="F5" s="154"/>
      <c r="H5" s="9"/>
      <c r="I5" s="9"/>
      <c r="J5" s="154"/>
    </row>
    <row r="6" spans="1:16" x14ac:dyDescent="0.25">
      <c r="A6" s="13" t="s">
        <v>11</v>
      </c>
      <c r="B6" s="155" t="s">
        <v>106</v>
      </c>
      <c r="C6" s="156"/>
      <c r="D6" s="13"/>
      <c r="E6" s="13"/>
      <c r="F6" s="13"/>
      <c r="G6" s="13"/>
      <c r="H6" s="13"/>
      <c r="I6" s="13"/>
      <c r="J6" s="13"/>
    </row>
    <row r="7" spans="1:16" ht="45" customHeight="1" x14ac:dyDescent="0.25">
      <c r="A7" s="157" t="s">
        <v>10</v>
      </c>
      <c r="B7" s="157" t="s">
        <v>0</v>
      </c>
      <c r="C7" s="267" t="s">
        <v>1</v>
      </c>
      <c r="D7" s="268"/>
      <c r="E7" s="158" t="s">
        <v>15</v>
      </c>
      <c r="F7" s="159" t="s">
        <v>19</v>
      </c>
      <c r="G7" s="158" t="s">
        <v>2</v>
      </c>
      <c r="H7" s="160" t="s">
        <v>20</v>
      </c>
      <c r="I7" s="160" t="s">
        <v>3</v>
      </c>
      <c r="J7" s="158" t="s">
        <v>4</v>
      </c>
    </row>
    <row r="8" spans="1:16" x14ac:dyDescent="0.25">
      <c r="A8" s="161">
        <v>1</v>
      </c>
      <c r="B8" s="162" t="s">
        <v>133</v>
      </c>
      <c r="C8" s="243">
        <v>1</v>
      </c>
      <c r="D8" s="244" t="s">
        <v>109</v>
      </c>
      <c r="E8" s="209">
        <v>15000000</v>
      </c>
      <c r="F8" s="209">
        <v>14850000</v>
      </c>
      <c r="G8" s="210">
        <v>1</v>
      </c>
      <c r="H8" s="208" t="s">
        <v>17</v>
      </c>
      <c r="I8" s="218" t="s">
        <v>18</v>
      </c>
      <c r="J8" s="219" t="s">
        <v>17</v>
      </c>
    </row>
    <row r="9" spans="1:16" s="203" customFormat="1" ht="30" customHeight="1" x14ac:dyDescent="0.2">
      <c r="A9" s="168">
        <v>2</v>
      </c>
      <c r="B9" s="197" t="s">
        <v>134</v>
      </c>
      <c r="C9" s="198">
        <v>70</v>
      </c>
      <c r="D9" s="199" t="s">
        <v>135</v>
      </c>
      <c r="E9" s="200">
        <v>31500000</v>
      </c>
      <c r="F9" s="200">
        <v>31460000</v>
      </c>
      <c r="G9" s="201">
        <v>1</v>
      </c>
      <c r="H9" s="196" t="s">
        <v>17</v>
      </c>
      <c r="I9" s="168" t="s">
        <v>18</v>
      </c>
      <c r="J9" s="172" t="s">
        <v>17</v>
      </c>
      <c r="K9" s="202"/>
      <c r="L9" s="202"/>
      <c r="M9" s="202"/>
      <c r="N9" s="202"/>
      <c r="O9" s="202"/>
      <c r="P9" s="202"/>
    </row>
    <row r="10" spans="1:16" s="3" customFormat="1" x14ac:dyDescent="0.25">
      <c r="A10" s="265" t="s">
        <v>16</v>
      </c>
      <c r="B10" s="266"/>
      <c r="C10" s="213"/>
      <c r="D10" s="214"/>
      <c r="E10" s="215">
        <f>SUM(E8:E9)</f>
        <v>46500000</v>
      </c>
      <c r="F10" s="215">
        <f>SUM(F8:F9)</f>
        <v>46310000</v>
      </c>
      <c r="G10" s="216">
        <v>1</v>
      </c>
      <c r="H10" s="177"/>
      <c r="I10" s="177"/>
      <c r="J10" s="178"/>
      <c r="K10" s="5"/>
      <c r="L10" s="2"/>
      <c r="M10" s="2"/>
      <c r="N10" s="2"/>
      <c r="O10" s="2"/>
      <c r="P10" s="2"/>
    </row>
    <row r="11" spans="1:16" ht="9" customHeight="1" x14ac:dyDescent="0.25">
      <c r="A11" s="179"/>
      <c r="B11" s="180"/>
      <c r="C11" s="181"/>
      <c r="D11" s="182"/>
      <c r="E11" s="183"/>
      <c r="F11" s="184"/>
      <c r="G11" s="185"/>
      <c r="H11" s="185"/>
      <c r="I11" s="185"/>
      <c r="J11" s="13"/>
    </row>
    <row r="12" spans="1:16" x14ac:dyDescent="0.25">
      <c r="A12" s="13" t="s">
        <v>13</v>
      </c>
      <c r="B12" s="155" t="s">
        <v>107</v>
      </c>
      <c r="C12" s="156"/>
      <c r="D12" s="13"/>
      <c r="E12" s="13"/>
      <c r="F12" s="13"/>
      <c r="G12" s="13"/>
      <c r="H12" s="13"/>
      <c r="I12" s="13"/>
      <c r="J12" s="13"/>
    </row>
    <row r="13" spans="1:16" ht="45" customHeight="1" x14ac:dyDescent="0.25">
      <c r="A13" s="157" t="s">
        <v>10</v>
      </c>
      <c r="B13" s="157" t="s">
        <v>0</v>
      </c>
      <c r="C13" s="269" t="s">
        <v>1</v>
      </c>
      <c r="D13" s="270"/>
      <c r="E13" s="158" t="s">
        <v>15</v>
      </c>
      <c r="F13" s="204" t="s">
        <v>19</v>
      </c>
      <c r="G13" s="158" t="s">
        <v>2</v>
      </c>
      <c r="H13" s="160" t="s">
        <v>20</v>
      </c>
      <c r="I13" s="160" t="s">
        <v>3</v>
      </c>
      <c r="J13" s="158" t="s">
        <v>4</v>
      </c>
    </row>
    <row r="14" spans="1:16" ht="15" customHeight="1" x14ac:dyDescent="0.25">
      <c r="A14" s="161">
        <v>1</v>
      </c>
      <c r="B14" s="271" t="s">
        <v>136</v>
      </c>
      <c r="C14" s="163">
        <v>1</v>
      </c>
      <c r="D14" s="164" t="s">
        <v>108</v>
      </c>
      <c r="E14" s="165">
        <v>40000000</v>
      </c>
      <c r="F14" s="165"/>
      <c r="G14" s="166">
        <v>0.3</v>
      </c>
      <c r="H14" s="167" t="s">
        <v>17</v>
      </c>
      <c r="I14" s="167" t="s">
        <v>17</v>
      </c>
      <c r="J14" s="273" t="s">
        <v>138</v>
      </c>
    </row>
    <row r="15" spans="1:16" s="203" customFormat="1" ht="18.75" customHeight="1" x14ac:dyDescent="0.2">
      <c r="A15" s="168"/>
      <c r="B15" s="272"/>
      <c r="C15" s="211"/>
      <c r="D15" s="199"/>
      <c r="E15" s="200"/>
      <c r="F15" s="200"/>
      <c r="G15" s="201"/>
      <c r="H15" s="196"/>
      <c r="I15" s="168"/>
      <c r="J15" s="274"/>
      <c r="K15" s="202"/>
      <c r="L15" s="202"/>
      <c r="M15" s="202"/>
      <c r="N15" s="202"/>
      <c r="O15" s="202"/>
      <c r="P15" s="202"/>
    </row>
    <row r="16" spans="1:16" x14ac:dyDescent="0.25">
      <c r="A16" s="168">
        <v>2</v>
      </c>
      <c r="B16" s="186" t="s">
        <v>137</v>
      </c>
      <c r="C16" s="195">
        <v>1</v>
      </c>
      <c r="D16" s="199" t="s">
        <v>109</v>
      </c>
      <c r="E16" s="194">
        <v>9600000</v>
      </c>
      <c r="F16" s="194">
        <v>0</v>
      </c>
      <c r="G16" s="188">
        <v>0</v>
      </c>
      <c r="H16" s="187" t="s">
        <v>17</v>
      </c>
      <c r="I16" s="187" t="s">
        <v>17</v>
      </c>
      <c r="J16" s="172" t="s">
        <v>17</v>
      </c>
    </row>
    <row r="17" spans="1:16" x14ac:dyDescent="0.25">
      <c r="A17" s="168">
        <v>3</v>
      </c>
      <c r="B17" s="169" t="s">
        <v>139</v>
      </c>
      <c r="C17" s="195">
        <v>1</v>
      </c>
      <c r="D17" s="199" t="s">
        <v>109</v>
      </c>
      <c r="E17" s="170">
        <v>12300000</v>
      </c>
      <c r="F17" s="194">
        <v>0</v>
      </c>
      <c r="G17" s="171">
        <v>0</v>
      </c>
      <c r="H17" s="187" t="s">
        <v>17</v>
      </c>
      <c r="I17" s="187" t="s">
        <v>17</v>
      </c>
      <c r="J17" s="172" t="s">
        <v>17</v>
      </c>
    </row>
    <row r="18" spans="1:16" x14ac:dyDescent="0.25">
      <c r="A18" s="168">
        <v>4</v>
      </c>
      <c r="B18" s="169" t="s">
        <v>140</v>
      </c>
      <c r="C18" s="195">
        <v>1</v>
      </c>
      <c r="D18" s="199" t="s">
        <v>108</v>
      </c>
      <c r="E18" s="170">
        <v>97300000</v>
      </c>
      <c r="F18" s="194">
        <v>0</v>
      </c>
      <c r="G18" s="171">
        <v>0</v>
      </c>
      <c r="H18" s="187" t="s">
        <v>17</v>
      </c>
      <c r="I18" s="187" t="s">
        <v>17</v>
      </c>
      <c r="J18" s="172" t="s">
        <v>17</v>
      </c>
    </row>
    <row r="19" spans="1:16" x14ac:dyDescent="0.25">
      <c r="A19" s="168"/>
      <c r="B19" s="169"/>
      <c r="C19" s="195"/>
      <c r="D19" s="199"/>
      <c r="E19" s="170"/>
      <c r="F19" s="170"/>
      <c r="G19" s="171"/>
      <c r="H19" s="187"/>
      <c r="I19" s="168"/>
      <c r="J19" s="172" t="s">
        <v>17</v>
      </c>
    </row>
    <row r="20" spans="1:16" s="3" customFormat="1" x14ac:dyDescent="0.25">
      <c r="A20" s="265" t="s">
        <v>16</v>
      </c>
      <c r="B20" s="266"/>
      <c r="C20" s="173"/>
      <c r="D20" s="174"/>
      <c r="E20" s="175">
        <v>50000000</v>
      </c>
      <c r="F20" s="176">
        <f>SUM(F14:F19)</f>
        <v>0</v>
      </c>
      <c r="G20" s="205"/>
      <c r="H20" s="177"/>
      <c r="I20" s="177"/>
      <c r="J20" s="178"/>
      <c r="K20" s="5"/>
      <c r="L20" s="2"/>
      <c r="M20" s="2"/>
      <c r="N20" s="2"/>
      <c r="O20" s="2"/>
      <c r="P20" s="2"/>
    </row>
    <row r="21" spans="1:16" ht="6" customHeight="1" x14ac:dyDescent="0.25">
      <c r="A21" s="179"/>
      <c r="B21" s="180"/>
      <c r="C21" s="181"/>
      <c r="D21" s="182"/>
      <c r="E21" s="183"/>
      <c r="F21" s="184"/>
      <c r="G21" s="185"/>
      <c r="H21" s="185"/>
      <c r="I21" s="185"/>
      <c r="J21" s="13"/>
    </row>
    <row r="22" spans="1:16" x14ac:dyDescent="0.25">
      <c r="A22" s="13"/>
      <c r="B22" s="189"/>
      <c r="C22" s="181"/>
      <c r="D22" s="190"/>
      <c r="E22" s="191"/>
      <c r="F22" s="191"/>
      <c r="G22" s="13"/>
      <c r="H22" s="13" t="s">
        <v>115</v>
      </c>
      <c r="I22" s="13"/>
      <c r="J22" s="13"/>
    </row>
    <row r="23" spans="1:16" ht="9" customHeight="1" x14ac:dyDescent="0.25">
      <c r="A23" s="13"/>
      <c r="B23" s="189"/>
      <c r="C23" s="181"/>
      <c r="D23" s="190"/>
      <c r="E23" s="191"/>
      <c r="F23" s="191"/>
      <c r="G23" s="13"/>
      <c r="H23" s="13"/>
      <c r="I23" s="13"/>
      <c r="J23" s="13"/>
    </row>
    <row r="24" spans="1:16" x14ac:dyDescent="0.25">
      <c r="A24" s="9"/>
      <c r="B24" s="192" t="s">
        <v>6</v>
      </c>
      <c r="C24" s="10"/>
      <c r="D24" s="9"/>
      <c r="E24" s="9"/>
      <c r="F24" s="9"/>
      <c r="G24" s="9"/>
      <c r="H24" s="9" t="s">
        <v>7</v>
      </c>
      <c r="I24" s="9"/>
      <c r="J24" s="9"/>
    </row>
    <row r="25" spans="1:16" x14ac:dyDescent="0.25">
      <c r="A25" s="9"/>
      <c r="B25" s="192" t="s">
        <v>111</v>
      </c>
      <c r="C25" s="10"/>
      <c r="D25" s="9"/>
      <c r="E25" s="277" t="s">
        <v>105</v>
      </c>
      <c r="F25" s="277"/>
      <c r="G25" s="9"/>
      <c r="H25" s="9"/>
      <c r="I25" s="9"/>
      <c r="J25" s="9"/>
    </row>
    <row r="26" spans="1:16" x14ac:dyDescent="0.25">
      <c r="A26" s="9"/>
      <c r="B26" s="206"/>
      <c r="C26" s="10"/>
      <c r="D26" s="9"/>
      <c r="E26" s="9"/>
      <c r="F26" s="9"/>
      <c r="G26" s="9"/>
      <c r="H26" s="9" t="s">
        <v>113</v>
      </c>
      <c r="I26" s="9"/>
      <c r="J26" s="193" t="s">
        <v>12</v>
      </c>
    </row>
    <row r="27" spans="1:16" ht="15" customHeight="1" x14ac:dyDescent="0.25">
      <c r="A27" s="9"/>
      <c r="B27" s="207"/>
      <c r="C27" s="10"/>
      <c r="D27" s="9"/>
      <c r="E27" s="9"/>
      <c r="F27" s="9"/>
      <c r="G27" s="9"/>
      <c r="H27" s="9"/>
      <c r="I27" s="9"/>
      <c r="J27" s="9"/>
    </row>
    <row r="28" spans="1:16" x14ac:dyDescent="0.25">
      <c r="A28" s="9"/>
      <c r="B28" s="192"/>
      <c r="C28" s="10"/>
      <c r="D28" s="9"/>
      <c r="E28" s="9"/>
      <c r="F28" s="9"/>
      <c r="G28" s="9"/>
      <c r="H28" s="9" t="s">
        <v>110</v>
      </c>
      <c r="I28" s="9"/>
      <c r="J28" s="193" t="s">
        <v>12</v>
      </c>
    </row>
    <row r="29" spans="1:16" ht="15" customHeight="1" x14ac:dyDescent="0.25">
      <c r="A29" s="9"/>
      <c r="B29" s="152" t="s">
        <v>130</v>
      </c>
      <c r="C29" s="10"/>
      <c r="D29" s="9"/>
      <c r="E29" s="278" t="s">
        <v>141</v>
      </c>
      <c r="F29" s="278"/>
      <c r="G29" s="9"/>
      <c r="H29" s="9"/>
      <c r="I29" s="9"/>
      <c r="J29" s="9"/>
    </row>
    <row r="30" spans="1:16" ht="15" customHeight="1" x14ac:dyDescent="0.25">
      <c r="A30" s="9"/>
      <c r="B30" s="153" t="s">
        <v>112</v>
      </c>
      <c r="C30" s="10"/>
      <c r="D30" s="9"/>
      <c r="E30" s="278" t="s">
        <v>142</v>
      </c>
      <c r="F30" s="278"/>
      <c r="G30" s="9"/>
      <c r="H30" s="9" t="s">
        <v>114</v>
      </c>
      <c r="I30" s="9"/>
      <c r="J30" s="193" t="s">
        <v>12</v>
      </c>
    </row>
    <row r="40" spans="6:7" x14ac:dyDescent="0.25">
      <c r="F40" s="165">
        <v>6500000</v>
      </c>
      <c r="G40" s="217">
        <v>0.1</v>
      </c>
    </row>
    <row r="41" spans="6:7" x14ac:dyDescent="0.25">
      <c r="F41" s="200">
        <v>2750000</v>
      </c>
    </row>
    <row r="42" spans="6:7" x14ac:dyDescent="0.25">
      <c r="F42" s="194">
        <v>3250000</v>
      </c>
    </row>
    <row r="43" spans="6:7" x14ac:dyDescent="0.25">
      <c r="F43" s="170">
        <v>6000000</v>
      </c>
    </row>
    <row r="44" spans="6:7" x14ac:dyDescent="0.25">
      <c r="F44" s="170">
        <v>1250000</v>
      </c>
    </row>
    <row r="45" spans="6:7" x14ac:dyDescent="0.25">
      <c r="F45" s="170">
        <v>2750000</v>
      </c>
    </row>
    <row r="46" spans="6:7" x14ac:dyDescent="0.25">
      <c r="F46" s="170">
        <v>3750000</v>
      </c>
    </row>
    <row r="47" spans="6:7" x14ac:dyDescent="0.25">
      <c r="F47" s="170">
        <v>3000000</v>
      </c>
    </row>
    <row r="48" spans="6:7" x14ac:dyDescent="0.25">
      <c r="F48" s="170">
        <v>1250000</v>
      </c>
    </row>
    <row r="49" spans="6:6" x14ac:dyDescent="0.25">
      <c r="F49" s="170">
        <v>1272728</v>
      </c>
    </row>
    <row r="50" spans="6:6" x14ac:dyDescent="0.25">
      <c r="F50" s="170">
        <v>4000000</v>
      </c>
    </row>
    <row r="51" spans="6:6" x14ac:dyDescent="0.25">
      <c r="F51" s="170">
        <v>2750000</v>
      </c>
    </row>
    <row r="52" spans="6:6" x14ac:dyDescent="0.25">
      <c r="F52" s="170">
        <v>1000000</v>
      </c>
    </row>
    <row r="53" spans="6:6" x14ac:dyDescent="0.25">
      <c r="F53" s="170">
        <v>1500000</v>
      </c>
    </row>
    <row r="54" spans="6:6" x14ac:dyDescent="0.25">
      <c r="F54" s="170">
        <v>1250000</v>
      </c>
    </row>
    <row r="66" spans="5:16" x14ac:dyDescent="0.25">
      <c r="E66" s="280" t="s">
        <v>10</v>
      </c>
      <c r="F66" s="280" t="s">
        <v>116</v>
      </c>
      <c r="G66" s="280" t="s">
        <v>117</v>
      </c>
      <c r="H66" s="220" t="s">
        <v>118</v>
      </c>
      <c r="I66" s="221" t="s">
        <v>119</v>
      </c>
      <c r="J66" s="222"/>
      <c r="K66" s="280" t="s">
        <v>120</v>
      </c>
      <c r="L66" s="281" t="s">
        <v>121</v>
      </c>
      <c r="M66" s="275" t="s">
        <v>122</v>
      </c>
      <c r="N66" s="275" t="s">
        <v>118</v>
      </c>
      <c r="O66" s="281" t="s">
        <v>123</v>
      </c>
      <c r="P66" s="275" t="s">
        <v>124</v>
      </c>
    </row>
    <row r="67" spans="5:16" x14ac:dyDescent="0.25">
      <c r="E67" s="280"/>
      <c r="F67" s="280"/>
      <c r="G67" s="280"/>
      <c r="H67" s="223"/>
      <c r="I67" s="224" t="s">
        <v>125</v>
      </c>
      <c r="J67" s="225">
        <f>100/110</f>
        <v>0.90909090909090906</v>
      </c>
      <c r="K67" s="280"/>
      <c r="L67" s="281"/>
      <c r="M67" s="276"/>
      <c r="N67" s="276"/>
      <c r="O67" s="281"/>
      <c r="P67" s="276"/>
    </row>
    <row r="68" spans="5:16" x14ac:dyDescent="0.25">
      <c r="E68" s="226">
        <v>1</v>
      </c>
      <c r="F68" s="227">
        <v>2</v>
      </c>
      <c r="G68" s="227">
        <v>3</v>
      </c>
      <c r="H68" s="227">
        <v>4</v>
      </c>
      <c r="I68" s="228">
        <v>5</v>
      </c>
      <c r="J68" s="227">
        <v>5</v>
      </c>
      <c r="K68" s="226">
        <v>6</v>
      </c>
      <c r="L68" s="229">
        <v>7</v>
      </c>
      <c r="M68" s="229">
        <v>8</v>
      </c>
      <c r="N68" s="229">
        <v>9</v>
      </c>
      <c r="O68" s="229">
        <v>10</v>
      </c>
      <c r="P68" s="230">
        <v>11</v>
      </c>
    </row>
    <row r="69" spans="5:16" ht="57" x14ac:dyDescent="0.25">
      <c r="E69" s="231">
        <v>1</v>
      </c>
      <c r="F69" s="232" t="s">
        <v>126</v>
      </c>
      <c r="G69" s="209">
        <v>6500000</v>
      </c>
      <c r="H69" s="233">
        <f>G69/11</f>
        <v>590909.09090909094</v>
      </c>
      <c r="I69" s="234">
        <f>K69*15%</f>
        <v>886363.63636363635</v>
      </c>
      <c r="J69" s="225">
        <f t="shared" ref="J69:J83" si="0">100/110</f>
        <v>0.90909090909090906</v>
      </c>
      <c r="K69" s="234">
        <f>G69*J69</f>
        <v>5909090.9090909092</v>
      </c>
      <c r="L69" s="235">
        <f>G69+H69+I69</f>
        <v>7977272.7272727275</v>
      </c>
      <c r="M69" s="235">
        <v>0</v>
      </c>
      <c r="N69" s="235">
        <v>0</v>
      </c>
      <c r="O69" s="235">
        <v>18851000</v>
      </c>
      <c r="P69" s="236">
        <f>K69-O69</f>
        <v>-12941909.09090909</v>
      </c>
    </row>
    <row r="70" spans="5:16" ht="28.5" x14ac:dyDescent="0.25">
      <c r="E70" s="231">
        <v>2</v>
      </c>
      <c r="F70" s="232" t="s">
        <v>127</v>
      </c>
      <c r="G70" s="200">
        <v>2750000</v>
      </c>
      <c r="H70" s="233">
        <f t="shared" ref="H70:H82" si="1">G70/11</f>
        <v>250000</v>
      </c>
      <c r="I70" s="234">
        <f t="shared" ref="I70:I84" si="2">K70*15%</f>
        <v>375000</v>
      </c>
      <c r="J70" s="225">
        <f t="shared" si="0"/>
        <v>0.90909090909090906</v>
      </c>
      <c r="K70" s="234">
        <f t="shared" ref="K70:K83" si="3">G70*J70</f>
        <v>2500000</v>
      </c>
      <c r="L70" s="235">
        <f t="shared" ref="L70:L83" si="4">G70+H70+I70</f>
        <v>3375000</v>
      </c>
      <c r="M70" s="235">
        <f>L70*15%</f>
        <v>506250</v>
      </c>
      <c r="N70" s="235">
        <f>L70/11</f>
        <v>306818.18181818182</v>
      </c>
      <c r="O70" s="235">
        <f>L70+M70+N70</f>
        <v>4188068.1818181816</v>
      </c>
      <c r="P70" s="236">
        <f>K70-O70</f>
        <v>-1688068.1818181816</v>
      </c>
    </row>
    <row r="71" spans="5:16" ht="42.75" x14ac:dyDescent="0.25">
      <c r="E71" s="231">
        <v>3</v>
      </c>
      <c r="F71" s="232" t="s">
        <v>128</v>
      </c>
      <c r="G71" s="212">
        <v>3250000</v>
      </c>
      <c r="H71" s="233">
        <f t="shared" si="1"/>
        <v>295454.54545454547</v>
      </c>
      <c r="I71" s="234">
        <f t="shared" si="2"/>
        <v>443181.81818181818</v>
      </c>
      <c r="J71" s="225">
        <f t="shared" si="0"/>
        <v>0.90909090909090906</v>
      </c>
      <c r="K71" s="234">
        <f t="shared" si="3"/>
        <v>2954545.4545454546</v>
      </c>
      <c r="L71" s="235">
        <f t="shared" si="4"/>
        <v>3988636.3636363638</v>
      </c>
      <c r="M71" s="235">
        <f>L71*15%</f>
        <v>598295.45454545459</v>
      </c>
      <c r="N71" s="235">
        <f>L71/11</f>
        <v>362603.30578512396</v>
      </c>
      <c r="O71" s="235">
        <f>L71+M71+N71</f>
        <v>4949535.1239669425</v>
      </c>
      <c r="P71" s="236">
        <f>K71-O71</f>
        <v>-1994989.669421488</v>
      </c>
    </row>
    <row r="72" spans="5:16" ht="42.75" x14ac:dyDescent="0.25">
      <c r="E72" s="231">
        <v>4</v>
      </c>
      <c r="F72" s="232" t="s">
        <v>129</v>
      </c>
      <c r="G72" s="200">
        <v>6000000</v>
      </c>
      <c r="H72" s="233">
        <f t="shared" si="1"/>
        <v>545454.54545454541</v>
      </c>
      <c r="I72" s="234">
        <f t="shared" si="2"/>
        <v>818181.81818181812</v>
      </c>
      <c r="J72" s="225">
        <f t="shared" si="0"/>
        <v>0.90909090909090906</v>
      </c>
      <c r="K72" s="234">
        <f t="shared" si="3"/>
        <v>5454545.4545454541</v>
      </c>
      <c r="L72" s="235">
        <f t="shared" si="4"/>
        <v>7363636.3636363633</v>
      </c>
      <c r="M72" s="235">
        <f>L72*15%</f>
        <v>1104545.4545454544</v>
      </c>
      <c r="N72" s="235">
        <f>L72/11</f>
        <v>669421.48760330572</v>
      </c>
      <c r="O72" s="235">
        <f>L72+M72+N72</f>
        <v>9137603.3057851233</v>
      </c>
      <c r="P72" s="236">
        <f>K72-O72</f>
        <v>-3683057.8512396691</v>
      </c>
    </row>
    <row r="73" spans="5:16" x14ac:dyDescent="0.25">
      <c r="E73" s="237"/>
      <c r="F73" s="237"/>
      <c r="G73" s="200">
        <v>1250000</v>
      </c>
      <c r="H73" s="233">
        <f t="shared" si="1"/>
        <v>113636.36363636363</v>
      </c>
      <c r="I73" s="234">
        <f t="shared" si="2"/>
        <v>170454.54545454544</v>
      </c>
      <c r="J73" s="225">
        <f t="shared" si="0"/>
        <v>0.90909090909090906</v>
      </c>
      <c r="K73" s="234">
        <f t="shared" si="3"/>
        <v>1136363.6363636362</v>
      </c>
      <c r="L73" s="235">
        <f t="shared" si="4"/>
        <v>1534090.9090909089</v>
      </c>
      <c r="M73" s="237"/>
      <c r="N73" s="237"/>
      <c r="O73" s="238" t="s">
        <v>37</v>
      </c>
      <c r="P73" s="239">
        <f>SUM(P69:P72)</f>
        <v>-20308024.79338843</v>
      </c>
    </row>
    <row r="74" spans="5:16" x14ac:dyDescent="0.25">
      <c r="G74" s="200">
        <v>2750000</v>
      </c>
      <c r="H74" s="233">
        <f t="shared" si="1"/>
        <v>250000</v>
      </c>
      <c r="I74" s="234">
        <f t="shared" si="2"/>
        <v>375000</v>
      </c>
      <c r="J74" s="225">
        <f t="shared" si="0"/>
        <v>0.90909090909090906</v>
      </c>
      <c r="K74" s="234">
        <f t="shared" si="3"/>
        <v>2500000</v>
      </c>
      <c r="L74" s="235">
        <f t="shared" si="4"/>
        <v>3375000</v>
      </c>
    </row>
    <row r="75" spans="5:16" x14ac:dyDescent="0.25">
      <c r="G75" s="200">
        <v>3750000</v>
      </c>
      <c r="H75" s="233">
        <f t="shared" si="1"/>
        <v>340909.09090909088</v>
      </c>
      <c r="I75" s="234">
        <f t="shared" si="2"/>
        <v>511363.63636363635</v>
      </c>
      <c r="J75" s="225">
        <f t="shared" si="0"/>
        <v>0.90909090909090906</v>
      </c>
      <c r="K75" s="234">
        <f t="shared" si="3"/>
        <v>3409090.9090909092</v>
      </c>
      <c r="L75" s="235">
        <f t="shared" si="4"/>
        <v>4602272.7272727275</v>
      </c>
    </row>
    <row r="76" spans="5:16" x14ac:dyDescent="0.25">
      <c r="G76" s="200">
        <v>3000000</v>
      </c>
      <c r="H76" s="233">
        <f t="shared" si="1"/>
        <v>272727.27272727271</v>
      </c>
      <c r="I76" s="234">
        <f t="shared" si="2"/>
        <v>409090.90909090906</v>
      </c>
      <c r="J76" s="225">
        <f t="shared" si="0"/>
        <v>0.90909090909090906</v>
      </c>
      <c r="K76" s="234">
        <f t="shared" si="3"/>
        <v>2727272.7272727271</v>
      </c>
      <c r="L76" s="235">
        <f t="shared" si="4"/>
        <v>3681818.1818181816</v>
      </c>
    </row>
    <row r="77" spans="5:16" x14ac:dyDescent="0.25">
      <c r="G77" s="200">
        <v>1250000</v>
      </c>
      <c r="H77" s="233">
        <f t="shared" si="1"/>
        <v>113636.36363636363</v>
      </c>
      <c r="I77" s="234">
        <f t="shared" si="2"/>
        <v>170454.54545454544</v>
      </c>
      <c r="J77" s="225">
        <f t="shared" si="0"/>
        <v>0.90909090909090906</v>
      </c>
      <c r="K77" s="234">
        <f t="shared" si="3"/>
        <v>1136363.6363636362</v>
      </c>
      <c r="L77" s="235">
        <f t="shared" si="4"/>
        <v>1534090.9090909089</v>
      </c>
    </row>
    <row r="78" spans="5:16" x14ac:dyDescent="0.25">
      <c r="G78" s="200">
        <v>1272728</v>
      </c>
      <c r="H78" s="233">
        <f t="shared" si="1"/>
        <v>115702.54545454546</v>
      </c>
      <c r="I78" s="234">
        <f t="shared" si="2"/>
        <v>173553.81818181818</v>
      </c>
      <c r="J78" s="225">
        <f t="shared" si="0"/>
        <v>0.90909090909090906</v>
      </c>
      <c r="K78" s="234">
        <f t="shared" si="3"/>
        <v>1157025.4545454546</v>
      </c>
      <c r="L78" s="235">
        <f t="shared" si="4"/>
        <v>1561984.3636363635</v>
      </c>
    </row>
    <row r="79" spans="5:16" x14ac:dyDescent="0.25">
      <c r="G79" s="200">
        <v>4000000</v>
      </c>
      <c r="H79" s="233">
        <f t="shared" si="1"/>
        <v>363636.36363636365</v>
      </c>
      <c r="I79" s="234">
        <f t="shared" si="2"/>
        <v>545454.54545454541</v>
      </c>
      <c r="J79" s="225">
        <f t="shared" si="0"/>
        <v>0.90909090909090906</v>
      </c>
      <c r="K79" s="234">
        <f t="shared" si="3"/>
        <v>3636363.6363636362</v>
      </c>
      <c r="L79" s="235">
        <f t="shared" si="4"/>
        <v>4909090.9090909082</v>
      </c>
    </row>
    <row r="80" spans="5:16" x14ac:dyDescent="0.25">
      <c r="G80" s="200">
        <v>2750000</v>
      </c>
      <c r="H80" s="233">
        <f t="shared" si="1"/>
        <v>250000</v>
      </c>
      <c r="I80" s="234">
        <f t="shared" si="2"/>
        <v>375000</v>
      </c>
      <c r="J80" s="225">
        <f t="shared" si="0"/>
        <v>0.90909090909090906</v>
      </c>
      <c r="K80" s="234">
        <f t="shared" si="3"/>
        <v>2500000</v>
      </c>
      <c r="L80" s="235">
        <f t="shared" si="4"/>
        <v>3375000</v>
      </c>
    </row>
    <row r="81" spans="7:12" x14ac:dyDescent="0.25">
      <c r="G81" s="200">
        <v>1000000</v>
      </c>
      <c r="H81" s="233">
        <f t="shared" si="1"/>
        <v>90909.090909090912</v>
      </c>
      <c r="I81" s="234">
        <f t="shared" si="2"/>
        <v>136363.63636363635</v>
      </c>
      <c r="J81" s="225">
        <f t="shared" si="0"/>
        <v>0.90909090909090906</v>
      </c>
      <c r="K81" s="234">
        <f t="shared" si="3"/>
        <v>909090.90909090906</v>
      </c>
      <c r="L81" s="235">
        <f t="shared" si="4"/>
        <v>1227272.7272727271</v>
      </c>
    </row>
    <row r="82" spans="7:12" x14ac:dyDescent="0.25">
      <c r="G82" s="200">
        <v>1500000</v>
      </c>
      <c r="H82" s="233">
        <f t="shared" si="1"/>
        <v>136363.63636363635</v>
      </c>
      <c r="I82" s="234">
        <f t="shared" si="2"/>
        <v>204545.45454545453</v>
      </c>
      <c r="J82" s="225">
        <f t="shared" si="0"/>
        <v>0.90909090909090906</v>
      </c>
      <c r="K82" s="234">
        <f t="shared" si="3"/>
        <v>1363636.3636363635</v>
      </c>
      <c r="L82" s="235">
        <f t="shared" si="4"/>
        <v>1840909.0909090908</v>
      </c>
    </row>
    <row r="83" spans="7:12" x14ac:dyDescent="0.25">
      <c r="G83" s="200">
        <v>1250000</v>
      </c>
      <c r="H83" s="233">
        <f>G83/11</f>
        <v>113636.36363636363</v>
      </c>
      <c r="I83" s="234">
        <f>K83*15%</f>
        <v>170454.54545454544</v>
      </c>
      <c r="J83" s="225">
        <f t="shared" si="0"/>
        <v>0.90909090909090906</v>
      </c>
      <c r="K83" s="234">
        <f t="shared" si="3"/>
        <v>1136363.6363636362</v>
      </c>
      <c r="L83" s="235">
        <f t="shared" si="4"/>
        <v>1534090.9090909089</v>
      </c>
    </row>
    <row r="84" spans="7:12" x14ac:dyDescent="0.25">
      <c r="G84" s="203"/>
      <c r="I84" s="234">
        <f t="shared" si="2"/>
        <v>0</v>
      </c>
    </row>
    <row r="85" spans="7:12" x14ac:dyDescent="0.25">
      <c r="G85" s="240">
        <f>SUM(G69:G83)</f>
        <v>42272728</v>
      </c>
      <c r="K85" s="240">
        <f>SUM(K69:K83)</f>
        <v>38429752.727272727</v>
      </c>
      <c r="L85" s="240">
        <f>SUM(L69:L83)</f>
        <v>51880166.18181818</v>
      </c>
    </row>
  </sheetData>
  <mergeCells count="18">
    <mergeCell ref="M66:M67"/>
    <mergeCell ref="N66:N67"/>
    <mergeCell ref="O66:O67"/>
    <mergeCell ref="P66:P67"/>
    <mergeCell ref="J14:J15"/>
    <mergeCell ref="E66:E67"/>
    <mergeCell ref="F66:F67"/>
    <mergeCell ref="G66:G67"/>
    <mergeCell ref="K66:K67"/>
    <mergeCell ref="L66:L67"/>
    <mergeCell ref="E29:F29"/>
    <mergeCell ref="E30:F30"/>
    <mergeCell ref="A10:B10"/>
    <mergeCell ref="C7:D7"/>
    <mergeCell ref="E25:F25"/>
    <mergeCell ref="C13:D13"/>
    <mergeCell ref="A20:B20"/>
    <mergeCell ref="B14:B15"/>
  </mergeCells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horizontalDpi="300" verticalDpi="300" r:id="rId1"/>
  <headerFooter alignWithMargins="0"/>
  <rowBreaks count="1" manualBreakCount="1">
    <brk id="3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STAKLIM BANJARBARU</vt:lpstr>
      <vt:lpstr>STAMET BANJARMASIN</vt:lpstr>
      <vt:lpstr>STAMET KOTABARU</vt:lpstr>
      <vt:lpstr>stamet luwuk</vt:lpstr>
      <vt:lpstr>STAMET SERANG</vt:lpstr>
      <vt:lpstr>BM-MET </vt:lpstr>
      <vt:lpstr>stamet poso</vt:lpstr>
      <vt:lpstr>'BM-MET '!Print_Area</vt:lpstr>
      <vt:lpstr>'STAKLIM BANJARBARU'!Print_Area</vt:lpstr>
      <vt:lpstr>'STAMET BANJARMASIN'!Print_Area</vt:lpstr>
      <vt:lpstr>'STAMET KOTABARU'!Print_Area</vt:lpstr>
      <vt:lpstr>'stamet luwuk'!Print_Area</vt:lpstr>
      <vt:lpstr>'stamet poso'!Print_Area</vt:lpstr>
      <vt:lpstr>'STAMET SERANG'!Print_Area</vt:lpstr>
    </vt:vector>
  </TitlesOfParts>
  <Company>BMG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IPT BMG 08</dc:creator>
  <cp:lastModifiedBy>Stamet_Kotabaru</cp:lastModifiedBy>
  <cp:lastPrinted>2017-08-05T07:23:18Z</cp:lastPrinted>
  <dcterms:created xsi:type="dcterms:W3CDTF">2007-08-12T19:48:52Z</dcterms:created>
  <dcterms:modified xsi:type="dcterms:W3CDTF">2017-08-05T07:23:47Z</dcterms:modified>
</cp:coreProperties>
</file>