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ocuments\KULIAH\EXCEL\"/>
    </mc:Choice>
  </mc:AlternateContent>
  <xr:revisionPtr revIDLastSave="0" documentId="13_ncr:1_{0F99D992-61FA-44A8-8E34-558D88A430A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  <definedName name="TABELASURANSI">Sheet1!$G$16:$I$17</definedName>
    <definedName name="TABELGAJI">Sheet1!$A$17:$E$20</definedName>
  </definedNames>
  <calcPr calcId="191029"/>
</workbook>
</file>

<file path=xl/calcChain.xml><?xml version="1.0" encoding="utf-8"?>
<calcChain xmlns="http://schemas.openxmlformats.org/spreadsheetml/2006/main">
  <c r="I12" i="1" l="1"/>
  <c r="J12" i="1" s="1"/>
  <c r="H12" i="1"/>
  <c r="G12" i="1"/>
  <c r="H8" i="1"/>
  <c r="H9" i="1"/>
  <c r="H10" i="1"/>
  <c r="H11" i="1"/>
  <c r="J11" i="1" s="1"/>
  <c r="H7" i="1"/>
  <c r="G7" i="1"/>
  <c r="J8" i="1"/>
  <c r="J9" i="1"/>
  <c r="J10" i="1"/>
  <c r="I8" i="1"/>
  <c r="I9" i="1"/>
  <c r="I10" i="1"/>
  <c r="I11" i="1"/>
  <c r="I7" i="1"/>
  <c r="G8" i="1"/>
  <c r="G9" i="1"/>
  <c r="G10" i="1"/>
  <c r="G11" i="1"/>
  <c r="F8" i="1"/>
  <c r="F9" i="1"/>
  <c r="F10" i="1"/>
  <c r="F11" i="1"/>
  <c r="F7" i="1"/>
  <c r="E11" i="1"/>
  <c r="E8" i="1"/>
  <c r="E9" i="1"/>
  <c r="E10" i="1"/>
  <c r="E7" i="1"/>
  <c r="D8" i="1"/>
  <c r="D9" i="1"/>
  <c r="D10" i="1"/>
  <c r="D11" i="1"/>
  <c r="D7" i="1"/>
  <c r="J7" i="1" l="1"/>
</calcChain>
</file>

<file path=xl/sharedStrings.xml><?xml version="1.0" encoding="utf-8"?>
<sst xmlns="http://schemas.openxmlformats.org/spreadsheetml/2006/main" count="60" uniqueCount="50">
  <si>
    <t>DAFTAR GAJI KARYAWAN</t>
  </si>
  <si>
    <t xml:space="preserve">NO </t>
  </si>
  <si>
    <t>NAMA</t>
  </si>
  <si>
    <t>KODE</t>
  </si>
  <si>
    <t>JABATAN</t>
  </si>
  <si>
    <t>STATUS</t>
  </si>
  <si>
    <t>TUNJANGAN</t>
  </si>
  <si>
    <t>DR</t>
  </si>
  <si>
    <t>MJ</t>
  </si>
  <si>
    <t>AD</t>
  </si>
  <si>
    <t>OKTOBER 2022</t>
  </si>
  <si>
    <t>TAHUN MASUK</t>
  </si>
  <si>
    <t>GAJI POKOK</t>
  </si>
  <si>
    <t>GAJI BERSIH</t>
  </si>
  <si>
    <t>POTONGAN</t>
  </si>
  <si>
    <t>KAWIN (K)</t>
  </si>
  <si>
    <t>BELUM (B)</t>
  </si>
  <si>
    <t>Administrasi</t>
  </si>
  <si>
    <t>Direktur</t>
  </si>
  <si>
    <t>Manajemen</t>
  </si>
  <si>
    <t>Teknisi</t>
  </si>
  <si>
    <t>TK</t>
  </si>
  <si>
    <t>PT. PUSAT CARA CARA</t>
  </si>
  <si>
    <t>I. TABEL GAJI &amp; TUNJANGAN</t>
  </si>
  <si>
    <t>II. TABEL POTONGAN ASURANSI</t>
  </si>
  <si>
    <t>DR-K1.1995012</t>
  </si>
  <si>
    <t>TK-K2.2002003</t>
  </si>
  <si>
    <t>TK-B3.2000205</t>
  </si>
  <si>
    <t>MJ-K1.1997021</t>
  </si>
  <si>
    <t>AD-K2.1999312</t>
  </si>
  <si>
    <t>1</t>
  </si>
  <si>
    <t>2</t>
  </si>
  <si>
    <t>3</t>
  </si>
  <si>
    <t>TARIF PER KELAS</t>
  </si>
  <si>
    <t>Budhi Setyo</t>
  </si>
  <si>
    <t>Denny Damia</t>
  </si>
  <si>
    <t>Elsa Kamila</t>
  </si>
  <si>
    <t>Cindy Damayanthy</t>
  </si>
  <si>
    <t>JUMLAH</t>
  </si>
  <si>
    <t>J U M L A H</t>
  </si>
  <si>
    <t>Alafia Lanny</t>
  </si>
  <si>
    <t>ID KARYAWAN</t>
  </si>
  <si>
    <t>Diisi dengan mengambil referensi dari tabel gaji, berdasarkan kode JABATAN dan kode STATUS pada ID KARYAWAN</t>
  </si>
  <si>
    <t>Diisi dengan mengambil referensi pada tabel gaji berdasarkan kode JABATAN pada ID KARYAWAN</t>
  </si>
  <si>
    <t>Diisi dengan "Kawin" atau "Belum Kawin" berdasarkan kode STATUS (karakter ke-4) pada ID KARYAWAN</t>
  </si>
  <si>
    <t>Diisi dengan mengambil referensi dari tabel potongan asuransi, berdasarkan kode KELAS pada ID KARYAWAN</t>
  </si>
  <si>
    <t>Diisi dengan mengambil 4 karakter setelah "." pada ID KARYAWAN</t>
  </si>
  <si>
    <t>Diisi dengan mengambil referensi dari tabel gaji, berdasarkan kode JABATAN pada ID KARYAWAN</t>
  </si>
  <si>
    <t>Diisi dengan jumlah nilai dari atas sampai bawah pada setiap kolom</t>
  </si>
  <si>
    <t>Diisi dengan penjumlahan dari GAJI POKOK ditambah TUNJANGAN dikurangi POTONGAN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</si>
</sst>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@\ * &quot;:&quot;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49" fontId="1" fillId="3" borderId="2" xfId="0" quotePrefix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center"/>
    </xf>
    <xf numFmtId="165" fontId="1" fillId="0" borderId="9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5" fontId="1" fillId="0" borderId="12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1" fillId="0" borderId="14" xfId="0" applyNumberFormat="1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2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120" zoomScaleNormal="120" zoomScaleSheetLayoutView="130" workbookViewId="0">
      <selection activeCell="J19" sqref="J19"/>
    </sheetView>
  </sheetViews>
  <sheetFormatPr defaultRowHeight="15" x14ac:dyDescent="0.25"/>
  <cols>
    <col min="1" max="1" width="5.85546875" style="2" bestFit="1" customWidth="1"/>
    <col min="2" max="2" width="17.7109375" style="2" bestFit="1" customWidth="1"/>
    <col min="3" max="3" width="15.5703125" style="2" bestFit="1" customWidth="1"/>
    <col min="4" max="4" width="14" style="2" bestFit="1" customWidth="1"/>
    <col min="5" max="5" width="15" style="2" customWidth="1"/>
    <col min="6" max="6" width="9.28515625" style="2" customWidth="1"/>
    <col min="7" max="10" width="15.140625" style="2" customWidth="1"/>
    <col min="11" max="16384" width="9.140625" style="2"/>
  </cols>
  <sheetData>
    <row r="1" spans="1:1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x14ac:dyDescent="0.25">
      <c r="A2" s="36" t="s">
        <v>22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15.75" thickBot="1" x14ac:dyDescent="0.3">
      <c r="A3" s="37" t="s">
        <v>10</v>
      </c>
      <c r="B3" s="37"/>
      <c r="C3" s="37"/>
      <c r="D3" s="37"/>
      <c r="E3" s="37"/>
      <c r="F3" s="37"/>
      <c r="G3" s="37"/>
      <c r="H3" s="37"/>
      <c r="I3" s="37"/>
      <c r="J3" s="37"/>
    </row>
    <row r="4" spans="1:1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1" s="1" customFormat="1" x14ac:dyDescent="0.25">
      <c r="A5" s="34" t="s">
        <v>1</v>
      </c>
      <c r="B5" s="34" t="s">
        <v>2</v>
      </c>
      <c r="C5" s="34" t="s">
        <v>41</v>
      </c>
      <c r="D5" s="34" t="s">
        <v>4</v>
      </c>
      <c r="E5" s="34" t="s">
        <v>5</v>
      </c>
      <c r="F5" s="29" t="s">
        <v>11</v>
      </c>
      <c r="G5" s="29" t="s">
        <v>12</v>
      </c>
      <c r="H5" s="29" t="s">
        <v>6</v>
      </c>
      <c r="I5" s="29" t="s">
        <v>14</v>
      </c>
      <c r="J5" s="29" t="s">
        <v>13</v>
      </c>
    </row>
    <row r="6" spans="1:11" s="1" customFormat="1" ht="15.75" thickBot="1" x14ac:dyDescent="0.3">
      <c r="A6" s="35"/>
      <c r="B6" s="35"/>
      <c r="C6" s="35"/>
      <c r="D6" s="35"/>
      <c r="E6" s="35"/>
      <c r="F6" s="30"/>
      <c r="G6" s="30"/>
      <c r="H6" s="30"/>
      <c r="I6" s="30"/>
      <c r="J6" s="30"/>
    </row>
    <row r="7" spans="1:11" ht="15.75" thickTop="1" x14ac:dyDescent="0.25">
      <c r="A7" s="4">
        <v>1</v>
      </c>
      <c r="B7" s="5" t="s">
        <v>40</v>
      </c>
      <c r="C7" s="4" t="s">
        <v>25</v>
      </c>
      <c r="D7" s="4" t="str">
        <f>VLOOKUP(LEFT(C7,2),TABELGAJI,2,0)</f>
        <v>Direktur</v>
      </c>
      <c r="E7" s="4" t="str">
        <f>IF(MID(C7,4,1)="K","Kawin", "Belum")</f>
        <v>Kawin</v>
      </c>
      <c r="F7" s="4" t="str">
        <f>MID(C7,FIND(".",C7)+1,4)</f>
        <v>1995</v>
      </c>
      <c r="G7" s="28">
        <f>VLOOKUP(D7,$B$17:$E$20,4,0)</f>
        <v>4000000</v>
      </c>
      <c r="H7" s="28">
        <f>VLOOKUP(D7,$B$17:$E$20,IF(E7="Kawin",2,3),0)</f>
        <v>1000000</v>
      </c>
      <c r="I7" s="28">
        <f>HLOOKUP(MID(C7,5,1),TABELASURANSI,2,0)</f>
        <v>300000</v>
      </c>
      <c r="J7" s="28">
        <f>G7+H7-I7</f>
        <v>4700000</v>
      </c>
      <c r="K7" s="8"/>
    </row>
    <row r="8" spans="1:11" x14ac:dyDescent="0.25">
      <c r="A8" s="9">
        <v>2</v>
      </c>
      <c r="B8" s="10" t="s">
        <v>34</v>
      </c>
      <c r="C8" s="9" t="s">
        <v>26</v>
      </c>
      <c r="D8" s="4" t="str">
        <f>VLOOKUP(LEFT(C8,2),TABELGAJI,2,0)</f>
        <v>Teknisi</v>
      </c>
      <c r="E8" s="4" t="str">
        <f t="shared" ref="E8:E10" si="0">IF(MID(C8,4,1)="K","Kawin", "Belum")</f>
        <v>Kawin</v>
      </c>
      <c r="F8" s="4" t="str">
        <f t="shared" ref="F8:F11" si="1">MID(C8,FIND(".",C8)+1,4)</f>
        <v>2002</v>
      </c>
      <c r="G8" s="28">
        <f t="shared" ref="G8:G11" si="2">VLOOKUP(D8,$B$17:$E$20,4,0)</f>
        <v>2750000</v>
      </c>
      <c r="H8" s="28">
        <f t="shared" ref="H8:H11" si="3">VLOOKUP(D8,$B$17:$E$20,IF(E8="Kawin",2,3),0)</f>
        <v>250000</v>
      </c>
      <c r="I8" s="28">
        <f>HLOOKUP(MID(C8,5,1),TABELASURANSI,2,0)</f>
        <v>200000</v>
      </c>
      <c r="J8" s="28">
        <f t="shared" ref="J8:J12" si="4">G8+H8-I8</f>
        <v>2800000</v>
      </c>
    </row>
    <row r="9" spans="1:11" x14ac:dyDescent="0.25">
      <c r="A9" s="9">
        <v>3</v>
      </c>
      <c r="B9" s="10" t="s">
        <v>37</v>
      </c>
      <c r="C9" s="9" t="s">
        <v>28</v>
      </c>
      <c r="D9" s="4" t="str">
        <f>VLOOKUP(LEFT(C9,2),TABELGAJI,2,0)</f>
        <v>Manajemen</v>
      </c>
      <c r="E9" s="4" t="str">
        <f t="shared" si="0"/>
        <v>Kawin</v>
      </c>
      <c r="F9" s="4" t="str">
        <f t="shared" si="1"/>
        <v>1997</v>
      </c>
      <c r="G9" s="28">
        <f t="shared" si="2"/>
        <v>3500000</v>
      </c>
      <c r="H9" s="28">
        <f t="shared" si="3"/>
        <v>750000</v>
      </c>
      <c r="I9" s="28">
        <f>HLOOKUP(MID(C9,5,1),TABELASURANSI,2,0)</f>
        <v>300000</v>
      </c>
      <c r="J9" s="28">
        <f t="shared" si="4"/>
        <v>3950000</v>
      </c>
    </row>
    <row r="10" spans="1:11" x14ac:dyDescent="0.25">
      <c r="A10" s="9">
        <v>4</v>
      </c>
      <c r="B10" s="10" t="s">
        <v>35</v>
      </c>
      <c r="C10" s="9" t="s">
        <v>27</v>
      </c>
      <c r="D10" s="4" t="str">
        <f>VLOOKUP(LEFT(C10,2),TABELGAJI,2,0)</f>
        <v>Teknisi</v>
      </c>
      <c r="E10" s="4" t="str">
        <f t="shared" si="0"/>
        <v>Belum</v>
      </c>
      <c r="F10" s="4" t="str">
        <f t="shared" si="1"/>
        <v>2000</v>
      </c>
      <c r="G10" s="28">
        <f t="shared" si="2"/>
        <v>2750000</v>
      </c>
      <c r="H10" s="28">
        <f t="shared" si="3"/>
        <v>150000</v>
      </c>
      <c r="I10" s="28">
        <f>HLOOKUP(MID(C10,5,1),TABELASURANSI,2,0)</f>
        <v>100000</v>
      </c>
      <c r="J10" s="28">
        <f t="shared" si="4"/>
        <v>2800000</v>
      </c>
    </row>
    <row r="11" spans="1:11" ht="15.75" thickBot="1" x14ac:dyDescent="0.3">
      <c r="A11" s="18">
        <v>5</v>
      </c>
      <c r="B11" s="17" t="s">
        <v>36</v>
      </c>
      <c r="C11" s="18" t="s">
        <v>29</v>
      </c>
      <c r="D11" s="4" t="str">
        <f>VLOOKUP(LEFT(C11,2),TABELGAJI,2,0)</f>
        <v>Administrasi</v>
      </c>
      <c r="E11" s="4" t="str">
        <f>IF(MID(C11,4,1)="K","Kawin", "Belum")</f>
        <v>Kawin</v>
      </c>
      <c r="F11" s="4" t="str">
        <f t="shared" si="1"/>
        <v>1999</v>
      </c>
      <c r="G11" s="28">
        <f t="shared" si="2"/>
        <v>3000000</v>
      </c>
      <c r="H11" s="28">
        <f t="shared" si="3"/>
        <v>500000</v>
      </c>
      <c r="I11" s="28">
        <f>HLOOKUP(MID(C11,5,1),TABELASURANSI,2,0)</f>
        <v>200000</v>
      </c>
      <c r="J11" s="28">
        <f t="shared" si="4"/>
        <v>3300000</v>
      </c>
    </row>
    <row r="12" spans="1:11" ht="15.75" thickTop="1" x14ac:dyDescent="0.25">
      <c r="A12" s="38" t="s">
        <v>39</v>
      </c>
      <c r="B12" s="38"/>
      <c r="C12" s="38"/>
      <c r="D12" s="38"/>
      <c r="E12" s="38"/>
      <c r="F12" s="38"/>
      <c r="G12" s="19">
        <f>SUM(G7:G11)</f>
        <v>16000000</v>
      </c>
      <c r="H12" s="19">
        <f>SUM(H7:H11)</f>
        <v>2650000</v>
      </c>
      <c r="I12" s="19">
        <f>SUM(I7:I11)</f>
        <v>1100000</v>
      </c>
      <c r="J12" s="19">
        <f t="shared" si="4"/>
        <v>17550000</v>
      </c>
    </row>
    <row r="14" spans="1:11" x14ac:dyDescent="0.25">
      <c r="A14" s="13" t="s">
        <v>23</v>
      </c>
      <c r="G14" s="14" t="s">
        <v>24</v>
      </c>
    </row>
    <row r="15" spans="1:11" ht="15.75" thickBot="1" x14ac:dyDescent="0.3">
      <c r="A15" s="34" t="s">
        <v>3</v>
      </c>
      <c r="B15" s="34" t="s">
        <v>4</v>
      </c>
      <c r="C15" s="34" t="s">
        <v>6</v>
      </c>
      <c r="D15" s="34"/>
      <c r="E15" s="29" t="s">
        <v>12</v>
      </c>
      <c r="G15" s="31" t="s">
        <v>33</v>
      </c>
      <c r="H15" s="32"/>
      <c r="I15" s="33"/>
    </row>
    <row r="16" spans="1:11" ht="16.5" thickTop="1" thickBot="1" x14ac:dyDescent="0.3">
      <c r="A16" s="35"/>
      <c r="B16" s="35"/>
      <c r="C16" s="3" t="s">
        <v>15</v>
      </c>
      <c r="D16" s="3" t="s">
        <v>16</v>
      </c>
      <c r="E16" s="30"/>
      <c r="G16" s="16" t="s">
        <v>30</v>
      </c>
      <c r="H16" s="16" t="s">
        <v>31</v>
      </c>
      <c r="I16" s="16" t="s">
        <v>32</v>
      </c>
    </row>
    <row r="17" spans="1:9" ht="15.75" thickTop="1" x14ac:dyDescent="0.25">
      <c r="A17" s="4" t="s">
        <v>21</v>
      </c>
      <c r="B17" s="6" t="s">
        <v>20</v>
      </c>
      <c r="C17" s="7">
        <v>250000</v>
      </c>
      <c r="D17" s="7">
        <v>150000</v>
      </c>
      <c r="E17" s="7">
        <v>2750000</v>
      </c>
      <c r="G17" s="7">
        <v>300000</v>
      </c>
      <c r="H17" s="7">
        <v>200000</v>
      </c>
      <c r="I17" s="7">
        <v>100000</v>
      </c>
    </row>
    <row r="18" spans="1:9" x14ac:dyDescent="0.25">
      <c r="A18" s="9" t="s">
        <v>9</v>
      </c>
      <c r="B18" s="11" t="s">
        <v>17</v>
      </c>
      <c r="C18" s="12">
        <v>500000</v>
      </c>
      <c r="D18" s="12">
        <v>300000</v>
      </c>
      <c r="E18" s="12">
        <v>3000000</v>
      </c>
    </row>
    <row r="19" spans="1:9" x14ac:dyDescent="0.25">
      <c r="A19" s="9" t="s">
        <v>8</v>
      </c>
      <c r="B19" s="11" t="s">
        <v>19</v>
      </c>
      <c r="C19" s="12">
        <v>750000</v>
      </c>
      <c r="D19" s="12">
        <v>450000</v>
      </c>
      <c r="E19" s="12">
        <v>3500000</v>
      </c>
    </row>
    <row r="20" spans="1:9" x14ac:dyDescent="0.25">
      <c r="A20" s="9" t="s">
        <v>7</v>
      </c>
      <c r="B20" s="11" t="s">
        <v>18</v>
      </c>
      <c r="C20" s="12">
        <v>1000000</v>
      </c>
      <c r="D20" s="12">
        <v>600000</v>
      </c>
      <c r="E20" s="12">
        <v>4000000</v>
      </c>
    </row>
    <row r="21" spans="1:9" ht="15.75" thickBot="1" x14ac:dyDescent="0.3"/>
    <row r="22" spans="1:9" x14ac:dyDescent="0.25">
      <c r="B22" s="20" t="s">
        <v>4</v>
      </c>
      <c r="C22" s="21" t="s">
        <v>43</v>
      </c>
      <c r="D22" s="21"/>
      <c r="E22" s="21"/>
      <c r="F22" s="21"/>
      <c r="G22" s="21"/>
      <c r="H22" s="21"/>
      <c r="I22" s="22"/>
    </row>
    <row r="23" spans="1:9" x14ac:dyDescent="0.25">
      <c r="A23" s="1"/>
      <c r="B23" s="23" t="s">
        <v>5</v>
      </c>
      <c r="C23" s="2" t="s">
        <v>44</v>
      </c>
      <c r="I23" s="24"/>
    </row>
    <row r="24" spans="1:9" x14ac:dyDescent="0.25">
      <c r="A24" s="1"/>
      <c r="B24" s="23" t="s">
        <v>11</v>
      </c>
      <c r="C24" s="2" t="s">
        <v>46</v>
      </c>
      <c r="I24" s="24"/>
    </row>
    <row r="25" spans="1:9" x14ac:dyDescent="0.25">
      <c r="A25" s="1"/>
      <c r="B25" s="23" t="s">
        <v>12</v>
      </c>
      <c r="C25" s="2" t="s">
        <v>47</v>
      </c>
      <c r="I25" s="24"/>
    </row>
    <row r="26" spans="1:9" x14ac:dyDescent="0.25">
      <c r="A26" s="1"/>
      <c r="B26" s="23" t="s">
        <v>6</v>
      </c>
      <c r="C26" s="2" t="s">
        <v>42</v>
      </c>
      <c r="I26" s="24"/>
    </row>
    <row r="27" spans="1:9" x14ac:dyDescent="0.25">
      <c r="B27" s="23" t="s">
        <v>14</v>
      </c>
      <c r="C27" s="2" t="s">
        <v>45</v>
      </c>
      <c r="I27" s="24"/>
    </row>
    <row r="28" spans="1:9" x14ac:dyDescent="0.25">
      <c r="B28" s="23" t="s">
        <v>13</v>
      </c>
      <c r="C28" s="2" t="s">
        <v>49</v>
      </c>
      <c r="I28" s="24"/>
    </row>
    <row r="29" spans="1:9" ht="15.75" thickBot="1" x14ac:dyDescent="0.3">
      <c r="B29" s="25" t="s">
        <v>38</v>
      </c>
      <c r="C29" s="26" t="s">
        <v>48</v>
      </c>
      <c r="D29" s="26"/>
      <c r="E29" s="26"/>
      <c r="F29" s="26"/>
      <c r="G29" s="26"/>
      <c r="H29" s="26"/>
      <c r="I29" s="27"/>
    </row>
  </sheetData>
  <sortState xmlns:xlrd2="http://schemas.microsoft.com/office/spreadsheetml/2017/richdata2" ref="A15:E18">
    <sortCondition ref="A15"/>
  </sortState>
  <mergeCells count="19">
    <mergeCell ref="J5:J6"/>
    <mergeCell ref="I5:I6"/>
    <mergeCell ref="A12:F12"/>
    <mergeCell ref="E15:E16"/>
    <mergeCell ref="G15:I15"/>
    <mergeCell ref="A15:A16"/>
    <mergeCell ref="A1:J1"/>
    <mergeCell ref="A2:J2"/>
    <mergeCell ref="A3:J3"/>
    <mergeCell ref="C15:D15"/>
    <mergeCell ref="A5:A6"/>
    <mergeCell ref="C5:C6"/>
    <mergeCell ref="D5:D6"/>
    <mergeCell ref="E5:E6"/>
    <mergeCell ref="H5:H6"/>
    <mergeCell ref="B15:B16"/>
    <mergeCell ref="B5:B6"/>
    <mergeCell ref="F5:F6"/>
    <mergeCell ref="G5:G6"/>
  </mergeCells>
  <pageMargins left="0.7" right="0.7" top="0.75" bottom="0.75" header="0.3" footer="0.3"/>
  <pageSetup paperSize="9" scale="6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TABELASURANSI</vt:lpstr>
      <vt:lpstr>TABELGAJI</vt:lpstr>
    </vt:vector>
  </TitlesOfParts>
  <Company>SMAN 7 TASIKMALAYA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Siswa</dc:creator>
  <cp:lastModifiedBy>Thinkpad</cp:lastModifiedBy>
  <cp:lastPrinted>2011-09-27T00:17:27Z</cp:lastPrinted>
  <dcterms:created xsi:type="dcterms:W3CDTF">2008-12-31T19:57:41Z</dcterms:created>
  <dcterms:modified xsi:type="dcterms:W3CDTF">2025-09-19T11:06:30Z</dcterms:modified>
</cp:coreProperties>
</file>