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cuments\KULIAH\EXCEL\"/>
    </mc:Choice>
  </mc:AlternateContent>
  <xr:revisionPtr revIDLastSave="0" documentId="13_ncr:1_{0FC8FCFC-41A4-43DC-A91F-ECDD37B8D2CF}" xr6:coauthVersionLast="47" xr6:coauthVersionMax="47" xr10:uidLastSave="{00000000-0000-0000-0000-000000000000}"/>
  <bookViews>
    <workbookView xWindow="-120" yWindow="-120" windowWidth="24240" windowHeight="13140" xr2:uid="{98CB58E0-7F6F-4109-8C7A-0DF62B43DE16}"/>
  </bookViews>
  <sheets>
    <sheet name="Sheet1" sheetId="1" r:id="rId1"/>
  </sheets>
  <definedNames>
    <definedName name="TABEL_KELAS">Sheet1!$B$11:$D$12</definedName>
    <definedName name="TABEL_TIKET">Sheet1!$A$16:$E$18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  <c r="J3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<sst xmlns="http://schemas.openxmlformats.org/spreadsheetml/2006/main" count="49" uniqueCount="43">
  <si>
    <t>Tgl. Berangkat</t>
  </si>
  <si>
    <t>Nama Penumpang</t>
  </si>
  <si>
    <t>Kode Tiket</t>
  </si>
  <si>
    <t>Kelas</t>
  </si>
  <si>
    <t>Jenis Tiket</t>
  </si>
  <si>
    <t>Harga Tiket</t>
  </si>
  <si>
    <t>Diskon</t>
  </si>
  <si>
    <t>Harga Bersih</t>
  </si>
  <si>
    <t>ABI</t>
  </si>
  <si>
    <t>EKOD</t>
  </si>
  <si>
    <t>ACI</t>
  </si>
  <si>
    <t>EXCA</t>
  </si>
  <si>
    <t>ADI</t>
  </si>
  <si>
    <t>BISA</t>
  </si>
  <si>
    <t>AFI</t>
  </si>
  <si>
    <t>EXCD</t>
  </si>
  <si>
    <t>AGI</t>
  </si>
  <si>
    <t>EKOL</t>
  </si>
  <si>
    <t>AHI</t>
  </si>
  <si>
    <t>BISD</t>
  </si>
  <si>
    <t>ALI</t>
  </si>
  <si>
    <t>EXCL</t>
  </si>
  <si>
    <t>KELAS</t>
  </si>
  <si>
    <t>Kode Kelas</t>
  </si>
  <si>
    <t>EKO</t>
  </si>
  <si>
    <t>BIS</t>
  </si>
  <si>
    <t>EXC</t>
  </si>
  <si>
    <t>Instruksi:</t>
  </si>
  <si>
    <t>Ekonomi</t>
  </si>
  <si>
    <t>Bisnis</t>
  </si>
  <si>
    <t>Executive</t>
  </si>
  <si>
    <t>1. Kelas mengacu pada 3 huruf awal di Kode Tiket, dan mengambil data dari tabel KELAS</t>
  </si>
  <si>
    <t>JENIS TIKET</t>
  </si>
  <si>
    <t>3. Harga mengacu pada jenis tiket dan kelas yang dipilih</t>
  </si>
  <si>
    <t>4. Diskon 10% dari Harga Tiket untuk keberangkatan sebelum tanggal 1 September 2023</t>
  </si>
  <si>
    <t>A</t>
  </si>
  <si>
    <t>Anak</t>
  </si>
  <si>
    <t>5. Harga Bersih adalah Harga Tiket dikurangi Diskon</t>
  </si>
  <si>
    <t>D</t>
  </si>
  <si>
    <t>Dewasa</t>
  </si>
  <si>
    <t>L</t>
  </si>
  <si>
    <t>Lansia</t>
  </si>
  <si>
    <t>2. Jenis Tiket mengacu pada huruf ke-4 di kode tiket, dan mengambil data dari tabel JENIS TIKET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</si>
</sst>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0" fontId="3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84F1-0ADB-4429-A998-D97DEABE5344}">
  <dimension ref="A1:O18"/>
  <sheetViews>
    <sheetView tabSelected="1" zoomScale="115" zoomScaleNormal="115" workbookViewId="0">
      <selection activeCell="J6" sqref="J6"/>
    </sheetView>
  </sheetViews>
  <sheetFormatPr defaultRowHeight="15" x14ac:dyDescent="0.25"/>
  <cols>
    <col min="1" max="1" width="12.42578125" customWidth="1"/>
    <col min="2" max="2" width="12.7109375" customWidth="1"/>
    <col min="3" max="5" width="10.85546875" customWidth="1"/>
    <col min="6" max="8" width="11" customWidth="1"/>
  </cols>
  <sheetData>
    <row r="1" spans="1:15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25">
      <c r="A2" s="3">
        <v>45155</v>
      </c>
      <c r="B2" s="4" t="s">
        <v>8</v>
      </c>
      <c r="C2" s="5" t="s">
        <v>9</v>
      </c>
      <c r="D2" s="5" t="str">
        <f>HLOOKUP(LEFT(C2,3),TABEL_KELAS,2,0)</f>
        <v>Ekonomi</v>
      </c>
      <c r="E2" s="5" t="str">
        <f>VLOOKUP(RIGHT(C2,1),$A$15:$E$18,2,0)</f>
        <v>Dewasa</v>
      </c>
      <c r="F2" s="6">
        <f>VLOOKUP(E2,$A$15:$E$18,IF(D2=$C$15,3,IF(D2=$D$15,4,IF(D2=$E$15,5,0))))</f>
        <v>75000</v>
      </c>
      <c r="G2" s="6">
        <f>IF(_xlfn.DAYS(DATE(2023,9,1),A2)&gt;0,10%*F2,0)</f>
        <v>7500</v>
      </c>
      <c r="H2" s="7">
        <f>F2-G2</f>
        <v>67500</v>
      </c>
    </row>
    <row r="3" spans="1:15" x14ac:dyDescent="0.25">
      <c r="A3" s="3">
        <v>45170</v>
      </c>
      <c r="B3" s="4" t="s">
        <v>10</v>
      </c>
      <c r="C3" s="5" t="s">
        <v>11</v>
      </c>
      <c r="D3" s="5" t="str">
        <f>HLOOKUP(LEFT(C3,3),TABEL_KELAS,2,0)</f>
        <v>Executive</v>
      </c>
      <c r="E3" s="5" t="str">
        <f t="shared" ref="E3:E8" si="0">VLOOKUP(RIGHT(C3,1),$A$15:$E$18,2,0)</f>
        <v>Anak</v>
      </c>
      <c r="F3" s="6">
        <f t="shared" ref="F3:F8" si="1">VLOOKUP(E3,$A$15:$E$18,IF(D3=$C$15,3,IF(D3=$D$15,4,IF(D3=$E$15,5,0))))</f>
        <v>100000</v>
      </c>
      <c r="G3" s="6">
        <f t="shared" ref="G3:G8" si="2">IF(_xlfn.DAYS(DATE(2023,9,1),A3)&gt;0,10%*F3,0)</f>
        <v>0</v>
      </c>
      <c r="H3" s="7">
        <f t="shared" ref="H3:H8" si="3">F3-G3</f>
        <v>100000</v>
      </c>
      <c r="J3">
        <f>_xlfn.DAYS(DATE(2023,9,),A5)</f>
        <v>-5</v>
      </c>
    </row>
    <row r="4" spans="1:15" x14ac:dyDescent="0.25">
      <c r="A4" s="3">
        <v>45169</v>
      </c>
      <c r="B4" s="4" t="s">
        <v>12</v>
      </c>
      <c r="C4" s="5" t="s">
        <v>13</v>
      </c>
      <c r="D4" s="5" t="str">
        <f>HLOOKUP(LEFT(C4,3),TABEL_KELAS,2,0)</f>
        <v>Bisnis</v>
      </c>
      <c r="E4" s="5" t="str">
        <f t="shared" si="0"/>
        <v>Anak</v>
      </c>
      <c r="F4" s="6">
        <f t="shared" si="1"/>
        <v>70000</v>
      </c>
      <c r="G4" s="6">
        <f t="shared" si="2"/>
        <v>7000</v>
      </c>
      <c r="H4" s="7">
        <f t="shared" si="3"/>
        <v>63000</v>
      </c>
    </row>
    <row r="5" spans="1:15" x14ac:dyDescent="0.25">
      <c r="A5" s="3">
        <v>45174</v>
      </c>
      <c r="B5" s="4" t="s">
        <v>14</v>
      </c>
      <c r="C5" s="5" t="s">
        <v>15</v>
      </c>
      <c r="D5" s="5" t="str">
        <f>HLOOKUP(LEFT(C5,3),TABEL_KELAS,2,0)</f>
        <v>Executive</v>
      </c>
      <c r="E5" s="5" t="str">
        <f t="shared" si="0"/>
        <v>Dewasa</v>
      </c>
      <c r="F5" s="6">
        <f t="shared" si="1"/>
        <v>150000</v>
      </c>
      <c r="G5" s="6">
        <f t="shared" si="2"/>
        <v>0</v>
      </c>
      <c r="H5" s="7">
        <f t="shared" si="3"/>
        <v>150000</v>
      </c>
    </row>
    <row r="6" spans="1:15" x14ac:dyDescent="0.25">
      <c r="A6" s="3">
        <v>45163</v>
      </c>
      <c r="B6" s="4" t="s">
        <v>16</v>
      </c>
      <c r="C6" s="5" t="s">
        <v>17</v>
      </c>
      <c r="D6" s="5" t="str">
        <f>HLOOKUP(LEFT(C6,3),TABEL_KELAS,2,0)</f>
        <v>Ekonomi</v>
      </c>
      <c r="E6" s="5" t="str">
        <f t="shared" si="0"/>
        <v>Lansia</v>
      </c>
      <c r="F6" s="6">
        <f t="shared" si="1"/>
        <v>60000</v>
      </c>
      <c r="G6" s="6">
        <f t="shared" si="2"/>
        <v>6000</v>
      </c>
      <c r="H6" s="7">
        <f t="shared" si="3"/>
        <v>54000</v>
      </c>
    </row>
    <row r="7" spans="1:15" x14ac:dyDescent="0.25">
      <c r="A7" s="3">
        <v>45179</v>
      </c>
      <c r="B7" s="4" t="s">
        <v>18</v>
      </c>
      <c r="C7" s="5" t="s">
        <v>19</v>
      </c>
      <c r="D7" s="5" t="str">
        <f>HLOOKUP(LEFT(C7,3),TABEL_KELAS,2,0)</f>
        <v>Bisnis</v>
      </c>
      <c r="E7" s="5" t="str">
        <f t="shared" si="0"/>
        <v>Dewasa</v>
      </c>
      <c r="F7" s="6">
        <f t="shared" si="1"/>
        <v>100000</v>
      </c>
      <c r="G7" s="6">
        <f t="shared" si="2"/>
        <v>0</v>
      </c>
      <c r="H7" s="7">
        <f t="shared" si="3"/>
        <v>100000</v>
      </c>
    </row>
    <row r="8" spans="1:15" x14ac:dyDescent="0.25">
      <c r="A8" s="3">
        <v>45169</v>
      </c>
      <c r="B8" s="4" t="s">
        <v>20</v>
      </c>
      <c r="C8" s="5" t="s">
        <v>21</v>
      </c>
      <c r="D8" s="5" t="str">
        <f>HLOOKUP(LEFT(C8,3),TABEL_KELAS,2,0)</f>
        <v>Executive</v>
      </c>
      <c r="E8" s="5" t="str">
        <f t="shared" si="0"/>
        <v>Lansia</v>
      </c>
      <c r="F8" s="6">
        <f t="shared" si="1"/>
        <v>120000</v>
      </c>
      <c r="G8" s="6">
        <f t="shared" si="2"/>
        <v>12000</v>
      </c>
      <c r="H8" s="7">
        <f t="shared" si="3"/>
        <v>108000</v>
      </c>
    </row>
    <row r="10" spans="1:15" x14ac:dyDescent="0.25">
      <c r="A10" s="8" t="s">
        <v>22</v>
      </c>
    </row>
    <row r="11" spans="1:15" x14ac:dyDescent="0.25">
      <c r="A11" s="9" t="s">
        <v>23</v>
      </c>
      <c r="B11" s="5" t="s">
        <v>24</v>
      </c>
      <c r="C11" s="5" t="s">
        <v>25</v>
      </c>
      <c r="D11" s="5" t="s">
        <v>26</v>
      </c>
      <c r="G11" s="12" t="s">
        <v>27</v>
      </c>
      <c r="H11" s="13"/>
      <c r="I11" s="13"/>
      <c r="J11" s="13"/>
      <c r="K11" s="13"/>
      <c r="L11" s="13"/>
      <c r="M11" s="13"/>
      <c r="N11" s="13"/>
      <c r="O11" s="14"/>
    </row>
    <row r="12" spans="1:15" x14ac:dyDescent="0.25">
      <c r="A12" s="9" t="s">
        <v>3</v>
      </c>
      <c r="B12" s="5" t="s">
        <v>28</v>
      </c>
      <c r="C12" s="5" t="s">
        <v>29</v>
      </c>
      <c r="D12" s="5" t="s">
        <v>30</v>
      </c>
      <c r="G12" s="15" t="s">
        <v>31</v>
      </c>
      <c r="H12" s="16"/>
      <c r="I12" s="16"/>
      <c r="J12" s="16"/>
      <c r="K12" s="16"/>
      <c r="L12" s="16"/>
      <c r="M12" s="16"/>
      <c r="N12" s="16"/>
      <c r="O12" s="17"/>
    </row>
    <row r="13" spans="1:15" x14ac:dyDescent="0.25">
      <c r="G13" s="15" t="s">
        <v>42</v>
      </c>
      <c r="H13" s="16"/>
      <c r="I13" s="16"/>
      <c r="J13" s="16"/>
      <c r="K13" s="16"/>
      <c r="L13" s="16"/>
      <c r="M13" s="16"/>
      <c r="N13" s="16"/>
      <c r="O13" s="17"/>
    </row>
    <row r="14" spans="1:15" x14ac:dyDescent="0.25">
      <c r="A14" s="8" t="s">
        <v>32</v>
      </c>
      <c r="G14" s="15" t="s">
        <v>33</v>
      </c>
      <c r="H14" s="16"/>
      <c r="I14" s="16"/>
      <c r="J14" s="16"/>
      <c r="K14" s="16"/>
      <c r="L14" s="16"/>
      <c r="M14" s="16"/>
      <c r="N14" s="16"/>
      <c r="O14" s="17"/>
    </row>
    <row r="15" spans="1:15" x14ac:dyDescent="0.25">
      <c r="A15" s="10" t="s">
        <v>2</v>
      </c>
      <c r="B15" s="10" t="s">
        <v>4</v>
      </c>
      <c r="C15" s="10" t="s">
        <v>28</v>
      </c>
      <c r="D15" s="10" t="s">
        <v>29</v>
      </c>
      <c r="E15" s="10" t="s">
        <v>30</v>
      </c>
      <c r="G15" s="15" t="s">
        <v>34</v>
      </c>
      <c r="H15" s="16"/>
      <c r="I15" s="16"/>
      <c r="J15" s="16"/>
      <c r="K15" s="16"/>
      <c r="L15" s="16"/>
      <c r="M15" s="16"/>
      <c r="N15" s="16"/>
      <c r="O15" s="17"/>
    </row>
    <row r="16" spans="1:15" x14ac:dyDescent="0.25">
      <c r="A16" s="11" t="s">
        <v>35</v>
      </c>
      <c r="B16" s="5" t="s">
        <v>36</v>
      </c>
      <c r="C16" s="6">
        <v>50000</v>
      </c>
      <c r="D16" s="6">
        <v>70000</v>
      </c>
      <c r="E16" s="6">
        <v>100000</v>
      </c>
      <c r="G16" s="18" t="s">
        <v>37</v>
      </c>
      <c r="H16" s="19"/>
      <c r="I16" s="19"/>
      <c r="J16" s="19"/>
      <c r="K16" s="19"/>
      <c r="L16" s="19"/>
      <c r="M16" s="19"/>
      <c r="N16" s="19"/>
      <c r="O16" s="20"/>
    </row>
    <row r="17" spans="1:5" x14ac:dyDescent="0.25">
      <c r="A17" s="11" t="s">
        <v>38</v>
      </c>
      <c r="B17" s="5" t="s">
        <v>39</v>
      </c>
      <c r="C17" s="6">
        <v>75000</v>
      </c>
      <c r="D17" s="6">
        <v>100000</v>
      </c>
      <c r="E17" s="6">
        <v>150000</v>
      </c>
    </row>
    <row r="18" spans="1:5" x14ac:dyDescent="0.25">
      <c r="A18" s="11" t="s">
        <v>40</v>
      </c>
      <c r="B18" s="5" t="s">
        <v>41</v>
      </c>
      <c r="C18" s="6">
        <v>60000</v>
      </c>
      <c r="D18" s="6">
        <v>85000</v>
      </c>
      <c r="E18" s="6">
        <v>120000</v>
      </c>
    </row>
  </sheetData>
  <mergeCells count="6">
    <mergeCell ref="G16:O16"/>
    <mergeCell ref="G11:O11"/>
    <mergeCell ref="G12:O12"/>
    <mergeCell ref="G13:O13"/>
    <mergeCell ref="G14:O14"/>
    <mergeCell ref="G15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TABEL_KELAS</vt:lpstr>
      <vt:lpstr>TABEL_TIKET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azzaury</dc:creator>
  <cp:lastModifiedBy>Thinkpad</cp:lastModifiedBy>
  <dcterms:created xsi:type="dcterms:W3CDTF">2023-08-07T09:44:56Z</dcterms:created>
  <dcterms:modified xsi:type="dcterms:W3CDTF">2025-09-18T08:33:55Z</dcterms:modified>
</cp:coreProperties>
</file>