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M\Desktop\agreement\send nfo\adjusted\"/>
    </mc:Choice>
  </mc:AlternateContent>
  <bookViews>
    <workbookView xWindow="0" yWindow="0" windowWidth="13530" windowHeight="621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A25" i="1"/>
  <c r="B19" i="1"/>
  <c r="E28" i="1" s="1"/>
  <c r="G28" i="1" s="1"/>
  <c r="I8" i="2"/>
  <c r="I12" i="2"/>
  <c r="A10" i="2"/>
  <c r="E6" i="2"/>
  <c r="C5" i="2"/>
  <c r="C10" i="2" s="1"/>
  <c r="G10" i="2" s="1"/>
  <c r="B14" i="1"/>
  <c r="C13" i="1"/>
  <c r="C12" i="1"/>
  <c r="C14" i="1" l="1"/>
  <c r="C19" i="1" s="1"/>
  <c r="C20" i="1" s="1"/>
  <c r="E20" i="1" s="1"/>
  <c r="G20" i="1" s="1"/>
  <c r="B25" i="1"/>
  <c r="E25" i="1" s="1"/>
  <c r="I10" i="2"/>
  <c r="G13" i="2"/>
  <c r="G5" i="2"/>
  <c r="I5" i="2" s="1"/>
  <c r="G6" i="2"/>
  <c r="E19" i="1" l="1"/>
  <c r="G19" i="1" s="1"/>
  <c r="G25" i="1"/>
  <c r="E34" i="1"/>
  <c r="E29" i="1"/>
  <c r="B29" i="1" s="1"/>
  <c r="G7" i="2"/>
  <c r="I6" i="2"/>
  <c r="I13" i="2"/>
  <c r="G14" i="2"/>
  <c r="I14" i="2" s="1"/>
  <c r="G29" i="1" l="1"/>
  <c r="E21" i="1"/>
  <c r="E26" i="1" s="1"/>
  <c r="B26" i="1" s="1"/>
  <c r="G34" i="1"/>
  <c r="I7" i="2"/>
  <c r="G11" i="2"/>
  <c r="I11" i="2" s="1"/>
  <c r="E37" i="1" l="1"/>
  <c r="I37" i="1" s="1"/>
  <c r="E47" i="1"/>
  <c r="E39" i="1"/>
  <c r="E45" i="1"/>
  <c r="E49" i="1"/>
  <c r="E41" i="1"/>
  <c r="E32" i="1"/>
  <c r="E51" i="1"/>
  <c r="G21" i="1"/>
  <c r="E43" i="1"/>
  <c r="G26" i="1"/>
  <c r="E53" i="1"/>
  <c r="E33" i="1"/>
  <c r="G32" i="1"/>
  <c r="G37" i="1" l="1"/>
  <c r="G45" i="1"/>
  <c r="I45" i="1"/>
  <c r="G49" i="1"/>
  <c r="I49" i="1"/>
  <c r="G53" i="1"/>
  <c r="I53" i="1"/>
  <c r="G43" i="1"/>
  <c r="I43" i="1"/>
  <c r="G47" i="1"/>
  <c r="I47" i="1"/>
  <c r="G51" i="1"/>
  <c r="I51" i="1"/>
  <c r="G41" i="1"/>
  <c r="I41" i="1"/>
  <c r="G39" i="1"/>
  <c r="I39" i="1"/>
  <c r="G33" i="1"/>
  <c r="E35" i="1"/>
  <c r="E38" i="1" l="1"/>
  <c r="G35" i="1"/>
  <c r="I35" i="1" s="1"/>
  <c r="I38" i="1" s="1"/>
  <c r="I40" i="1" s="1"/>
  <c r="I42" i="1" s="1"/>
  <c r="I44" i="1" s="1"/>
  <c r="I46" i="1" s="1"/>
  <c r="I48" i="1" s="1"/>
  <c r="I50" i="1" s="1"/>
  <c r="I52" i="1" s="1"/>
  <c r="I54" i="1" s="1"/>
  <c r="G38" i="1" l="1"/>
  <c r="E40" i="1"/>
  <c r="E42" i="1" l="1"/>
  <c r="G40" i="1"/>
  <c r="E44" i="1" l="1"/>
  <c r="G42" i="1"/>
  <c r="G44" i="1" l="1"/>
  <c r="E46" i="1"/>
  <c r="G46" i="1" l="1"/>
  <c r="E48" i="1"/>
  <c r="E50" i="1" l="1"/>
  <c r="G48" i="1"/>
  <c r="E52" i="1" l="1"/>
  <c r="G50" i="1"/>
  <c r="E54" i="1" l="1"/>
  <c r="G54" i="1" s="1"/>
  <c r="G52" i="1"/>
</calcChain>
</file>

<file path=xl/sharedStrings.xml><?xml version="1.0" encoding="utf-8"?>
<sst xmlns="http://schemas.openxmlformats.org/spreadsheetml/2006/main" count="123" uniqueCount="88">
  <si>
    <t>euro</t>
  </si>
  <si>
    <t>dhs</t>
  </si>
  <si>
    <t>TOTAL COST SHIPPED 1,5 L</t>
  </si>
  <si>
    <t>exported price</t>
  </si>
  <si>
    <t>uae tax 5%</t>
  </si>
  <si>
    <t>total cost price</t>
  </si>
  <si>
    <t>sales prices to dealer</t>
  </si>
  <si>
    <t>profit for owner</t>
  </si>
  <si>
    <t>PRODUCTION / BUYING</t>
  </si>
  <si>
    <t>SELLING / DISTRIBUTING</t>
  </si>
  <si>
    <t>Super markt price</t>
  </si>
  <si>
    <t>profit supermarket</t>
  </si>
  <si>
    <t>total cost</t>
  </si>
  <si>
    <t>1,5 Litre Bottle's</t>
  </si>
  <si>
    <t>Litres of water</t>
  </si>
  <si>
    <t>SAMPLE CALCULATION for 1,5 L Bottle</t>
  </si>
  <si>
    <t>add 5% UAE TAX</t>
  </si>
  <si>
    <t>Exported Price</t>
  </si>
  <si>
    <t>THIS IS THE TOTAL COST:</t>
  </si>
  <si>
    <t>in Euro</t>
  </si>
  <si>
    <t>TOTAL EXPENSE YEAR 1</t>
  </si>
  <si>
    <t>Water PLANT SALES: A &amp; B</t>
  </si>
  <si>
    <t xml:space="preserve">1.5L Production Cost incl. Bottle, Laborcost, Filling </t>
  </si>
  <si>
    <t>COSTS</t>
  </si>
  <si>
    <t>SALES</t>
  </si>
  <si>
    <t>ROI</t>
  </si>
  <si>
    <t>BE INCREASING IN THE FUTURE</t>
  </si>
  <si>
    <t>EURO</t>
  </si>
  <si>
    <r>
      <t xml:space="preserve">Euro </t>
    </r>
    <r>
      <rPr>
        <b/>
        <sz val="12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is   DHS</t>
    </r>
  </si>
  <si>
    <t>Euro</t>
  </si>
  <si>
    <t>DHS</t>
  </si>
  <si>
    <t>SALES of 200 million bottles of 1,5l</t>
  </si>
  <si>
    <t xml:space="preserve">4,5 billion litre </t>
  </si>
  <si>
    <t xml:space="preserve">is since 100+ years in the European market. Famous Hospitals and Clinics </t>
  </si>
  <si>
    <t>MAIN FACT, why we will SELL and SUCCEED:</t>
  </si>
  <si>
    <r>
      <t xml:space="preserve">This </t>
    </r>
    <r>
      <rPr>
        <b/>
        <sz val="11"/>
        <rFont val="Calibri"/>
        <family val="2"/>
        <scheme val="minor"/>
      </rPr>
      <t>MINERALWATER</t>
    </r>
    <r>
      <rPr>
        <sz val="11"/>
        <rFont val="Calibri"/>
        <family val="2"/>
        <scheme val="minor"/>
      </rPr>
      <t xml:space="preserve"> has the highest Quality Certifications, ISO Norms and </t>
    </r>
  </si>
  <si>
    <t>135 Water Companys of Spain sell yearly</t>
  </si>
  <si>
    <t>13 billion+ litre</t>
  </si>
  <si>
    <t>300 up to 500</t>
  </si>
  <si>
    <r>
      <t xml:space="preserve">The </t>
    </r>
    <r>
      <rPr>
        <b/>
        <u/>
        <sz val="11"/>
        <color theme="1"/>
        <rFont val="Calibri"/>
        <family val="2"/>
        <scheme val="minor"/>
      </rPr>
      <t>current</t>
    </r>
    <r>
      <rPr>
        <u/>
        <sz val="11"/>
        <color theme="1"/>
        <rFont val="Calibri"/>
        <family val="2"/>
        <scheme val="minor"/>
      </rPr>
      <t xml:space="preserve"> machinery of A &amp; B can fill</t>
    </r>
  </si>
  <si>
    <t>EXPORT Cost CIF Jebel Ali or Jeddah (0.05 -012)</t>
  </si>
  <si>
    <t>We SELL to Dealers/SuperMarkets</t>
  </si>
  <si>
    <t xml:space="preserve">Dealer / Super Market will RESELL for  </t>
  </si>
  <si>
    <t xml:space="preserve">The Water well A &amp; B has a  capacity of </t>
  </si>
  <si>
    <t>million litres yearly and can be upgraded to fill up more</t>
  </si>
  <si>
    <t>By Matthias Mende</t>
  </si>
  <si>
    <t xml:space="preserve">Important Numbers &amp; Facts for EASY understanding. </t>
  </si>
  <si>
    <r>
      <rPr>
        <b/>
        <sz val="11"/>
        <color theme="1"/>
        <rFont val="Calibri"/>
        <family val="2"/>
        <scheme val="minor"/>
      </rPr>
      <t>FYI</t>
    </r>
    <r>
      <rPr>
        <sz val="11"/>
        <color theme="1"/>
        <rFont val="Calibri"/>
        <family val="2"/>
        <scheme val="minor"/>
      </rPr>
      <t xml:space="preserve">:  9,5 Mil Population of UAE drink around 10,5 billion litre yearly </t>
    </r>
  </si>
  <si>
    <t xml:space="preserve">The 30 Mil Residents of SAUDI drink around 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</si>
  <si>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PLANT A &amp; B  produces different bottle shapes, </t>
    </r>
  </si>
  <si>
    <t>This document must further not be considered as advice or recommendation to invest,</t>
  </si>
  <si>
    <t>furthermore, figures, percentages and margins mentioned are estimates, which have</t>
  </si>
  <si>
    <t>been made to the best of our knowledge, and which are non-binding. This document</t>
  </si>
  <si>
    <t>is neither a prospectus nor an offering memorandum in the sense of applicable</t>
  </si>
  <si>
    <t>financial market regulation, furthermore, this project is not subject to supervision</t>
  </si>
  <si>
    <t>200 mil bottles of 1,5l (yearly)</t>
  </si>
  <si>
    <t>PLANT A &amp; B Purchase Price (1time)</t>
  </si>
  <si>
    <t>ROI+</t>
  </si>
  <si>
    <t>YEAR1</t>
  </si>
  <si>
    <t>(our 1st year based on buy/sell) ROI:</t>
  </si>
  <si>
    <t>not just 1.5 litre like in this sample. 0.33, 0.5, 5, 8</t>
  </si>
  <si>
    <t>RANDOM IMPORTANT FACTS:</t>
  </si>
  <si>
    <t>lires of MINERAL WATER</t>
  </si>
  <si>
    <t>and with only 300mil production capacity.</t>
  </si>
  <si>
    <t xml:space="preserve">In Germany 80 Million People drink 11 billion </t>
  </si>
  <si>
    <t>22 billion litre every year</t>
  </si>
  <si>
    <r>
      <rPr>
        <b/>
        <sz val="11"/>
        <color theme="1"/>
        <rFont val="Calibri"/>
        <family val="2"/>
        <scheme val="minor"/>
      </rPr>
      <t xml:space="preserve">FYI: </t>
    </r>
    <r>
      <rPr>
        <sz val="11"/>
        <color theme="1"/>
        <rFont val="Calibri"/>
        <family val="2"/>
        <scheme val="minor"/>
      </rPr>
      <t xml:space="preserve">     WATER PRICES WILL </t>
    </r>
  </si>
  <si>
    <t>similar MINERALWATER Brands sell in the UAE SUPERMARKET's</t>
  </si>
  <si>
    <t>Our IMPORTED COST Price is only 1.05 DHS</t>
  </si>
  <si>
    <t xml:space="preserve">WE calculate on basis of only 1,5l bottles </t>
  </si>
  <si>
    <t>TOTAL PLUS</t>
  </si>
  <si>
    <t>PLUS Year 2</t>
  </si>
  <si>
    <t>PLUS of (new) Owner:</t>
  </si>
  <si>
    <t>(the dealer sells PLUSable at competitive rate) ROI:</t>
  </si>
  <si>
    <t>PLUS of Dealer/Supermarket:</t>
  </si>
  <si>
    <t>EXPENSE + SALES = PLUS in Year 1</t>
  </si>
  <si>
    <t>PLUS Year 3</t>
  </si>
  <si>
    <t>PLUS Year 4</t>
  </si>
  <si>
    <t>PLUS Year 5</t>
  </si>
  <si>
    <t>PLUS Year 6</t>
  </si>
  <si>
    <t>PLUS Year 7</t>
  </si>
  <si>
    <t>PLUS Year 8</t>
  </si>
  <si>
    <t>PLUS Year 9</t>
  </si>
  <si>
    <t>PLUS Year 10</t>
  </si>
  <si>
    <t>of national financial market authorities. There are many variation how to run this business,</t>
  </si>
  <si>
    <t>many costs could be differently arranged. Its all up to the buyer.</t>
  </si>
  <si>
    <t>for 7,5 DHS to 20 DHS !!!!  For 1,5 L !</t>
  </si>
  <si>
    <r>
      <t xml:space="preserve">are using and recommending it. It can be upgraded to </t>
    </r>
    <r>
      <rPr>
        <b/>
        <sz val="11"/>
        <color theme="1"/>
        <rFont val="Calibri"/>
        <family val="2"/>
        <scheme val="minor"/>
      </rPr>
      <t>HEALING WATER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</si>
</sst>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u val="singleAccounting"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3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2" fillId="0" borderId="0" xfId="0" applyNumberFormat="1" applyFont="1"/>
    <xf numFmtId="0" fontId="0" fillId="0" borderId="0" xfId="0" applyAlignment="1">
      <alignment horizontal="center"/>
    </xf>
    <xf numFmtId="43" fontId="3" fillId="0" borderId="0" xfId="0" applyNumberFormat="1" applyFont="1"/>
    <xf numFmtId="0" fontId="0" fillId="0" borderId="16" xfId="0" applyBorder="1"/>
    <xf numFmtId="0" fontId="2" fillId="0" borderId="4" xfId="0" applyFont="1" applyBorder="1"/>
    <xf numFmtId="0" fontId="0" fillId="0" borderId="26" xfId="0" applyBorder="1"/>
    <xf numFmtId="0" fontId="0" fillId="0" borderId="18" xfId="0" applyBorder="1"/>
    <xf numFmtId="0" fontId="0" fillId="2" borderId="0" xfId="0" applyFill="1" applyBorder="1"/>
    <xf numFmtId="0" fontId="0" fillId="3" borderId="0" xfId="0" applyFill="1" applyBorder="1"/>
    <xf numFmtId="0" fontId="2" fillId="2" borderId="19" xfId="0" applyFont="1" applyFill="1" applyBorder="1" applyAlignment="1">
      <alignment horizontal="right"/>
    </xf>
    <xf numFmtId="43" fontId="5" fillId="2" borderId="20" xfId="0" applyNumberFormat="1" applyFont="1" applyFill="1" applyBorder="1"/>
    <xf numFmtId="0" fontId="0" fillId="11" borderId="0" xfId="0" applyFill="1" applyBorder="1" applyAlignment="1">
      <alignment horizontal="right"/>
    </xf>
    <xf numFmtId="0" fontId="6" fillId="15" borderId="21" xfId="0" applyFont="1" applyFill="1" applyBorder="1" applyAlignment="1">
      <alignment horizontal="right"/>
    </xf>
    <xf numFmtId="0" fontId="0" fillId="15" borderId="22" xfId="0" applyFill="1" applyBorder="1"/>
    <xf numFmtId="0" fontId="0" fillId="15" borderId="23" xfId="0" applyFill="1" applyBorder="1"/>
    <xf numFmtId="43" fontId="8" fillId="2" borderId="17" xfId="0" applyNumberFormat="1" applyFont="1" applyFill="1" applyBorder="1"/>
    <xf numFmtId="43" fontId="0" fillId="14" borderId="32" xfId="1" applyFont="1" applyFill="1" applyBorder="1" applyAlignment="1">
      <alignment horizontal="right"/>
    </xf>
    <xf numFmtId="43" fontId="0" fillId="14" borderId="17" xfId="1" applyFont="1" applyFill="1" applyBorder="1"/>
    <xf numFmtId="43" fontId="2" fillId="14" borderId="17" xfId="0" applyNumberFormat="1" applyFont="1" applyFill="1" applyBorder="1"/>
    <xf numFmtId="0" fontId="2" fillId="6" borderId="29" xfId="0" applyFont="1" applyFill="1" applyBorder="1" applyAlignment="1">
      <alignment horizontal="right"/>
    </xf>
    <xf numFmtId="0" fontId="2" fillId="7" borderId="31" xfId="0" applyFont="1" applyFill="1" applyBorder="1" applyAlignment="1">
      <alignment horizontal="right"/>
    </xf>
    <xf numFmtId="0" fontId="2" fillId="14" borderId="0" xfId="0" applyFont="1" applyFill="1" applyBorder="1" applyAlignment="1">
      <alignment horizontal="right"/>
    </xf>
    <xf numFmtId="0" fontId="0" fillId="14" borderId="0" xfId="0" applyFill="1" applyBorder="1"/>
    <xf numFmtId="0" fontId="2" fillId="6" borderId="28" xfId="0" applyFont="1" applyFill="1" applyBorder="1" applyAlignment="1">
      <alignment horizontal="right"/>
    </xf>
    <xf numFmtId="43" fontId="0" fillId="14" borderId="34" xfId="0" applyNumberFormat="1" applyFill="1" applyBorder="1" applyAlignment="1">
      <alignment horizontal="right"/>
    </xf>
    <xf numFmtId="0" fontId="0" fillId="14" borderId="32" xfId="0" applyFill="1" applyBorder="1" applyAlignment="1">
      <alignment horizontal="right"/>
    </xf>
    <xf numFmtId="0" fontId="2" fillId="7" borderId="36" xfId="0" applyFont="1" applyFill="1" applyBorder="1" applyAlignment="1">
      <alignment horizontal="right"/>
    </xf>
    <xf numFmtId="43" fontId="0" fillId="14" borderId="37" xfId="1" applyFont="1" applyFill="1" applyBorder="1" applyAlignment="1">
      <alignment horizontal="right"/>
    </xf>
    <xf numFmtId="0" fontId="0" fillId="14" borderId="19" xfId="0" applyFill="1" applyBorder="1"/>
    <xf numFmtId="0" fontId="6" fillId="2" borderId="21" xfId="0" applyFont="1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/>
    <xf numFmtId="0" fontId="2" fillId="2" borderId="23" xfId="0" applyFont="1" applyFill="1" applyBorder="1"/>
    <xf numFmtId="0" fontId="0" fillId="14" borderId="3" xfId="0" applyFill="1" applyBorder="1"/>
    <xf numFmtId="0" fontId="0" fillId="14" borderId="8" xfId="0" applyFill="1" applyBorder="1"/>
    <xf numFmtId="0" fontId="2" fillId="14" borderId="5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0" fillId="15" borderId="19" xfId="0" applyFill="1" applyBorder="1"/>
    <xf numFmtId="0" fontId="2" fillId="15" borderId="39" xfId="0" applyFont="1" applyFill="1" applyBorder="1" applyAlignment="1">
      <alignment horizontal="right"/>
    </xf>
    <xf numFmtId="43" fontId="7" fillId="15" borderId="20" xfId="0" applyNumberFormat="1" applyFont="1" applyFill="1" applyBorder="1"/>
    <xf numFmtId="0" fontId="0" fillId="11" borderId="1" xfId="0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0" fillId="11" borderId="12" xfId="0" applyFill="1" applyBorder="1"/>
    <xf numFmtId="43" fontId="2" fillId="11" borderId="40" xfId="0" applyNumberFormat="1" applyFont="1" applyFill="1" applyBorder="1"/>
    <xf numFmtId="0" fontId="0" fillId="13" borderId="3" xfId="0" applyFill="1" applyBorder="1"/>
    <xf numFmtId="0" fontId="2" fillId="13" borderId="4" xfId="0" applyFont="1" applyFill="1" applyBorder="1"/>
    <xf numFmtId="43" fontId="2" fillId="13" borderId="9" xfId="0" applyNumberFormat="1" applyFont="1" applyFill="1" applyBorder="1"/>
    <xf numFmtId="0" fontId="0" fillId="2" borderId="3" xfId="0" applyFill="1" applyBorder="1"/>
    <xf numFmtId="0" fontId="0" fillId="17" borderId="0" xfId="0" applyFill="1" applyBorder="1"/>
    <xf numFmtId="0" fontId="0" fillId="10" borderId="16" xfId="0" applyFill="1" applyBorder="1"/>
    <xf numFmtId="0" fontId="0" fillId="11" borderId="16" xfId="0" applyFill="1" applyBorder="1"/>
    <xf numFmtId="0" fontId="0" fillId="11" borderId="17" xfId="0" applyFill="1" applyBorder="1" applyAlignment="1">
      <alignment horizontal="left"/>
    </xf>
    <xf numFmtId="0" fontId="3" fillId="11" borderId="18" xfId="0" applyFont="1" applyFill="1" applyBorder="1"/>
    <xf numFmtId="0" fontId="3" fillId="11" borderId="19" xfId="0" applyFont="1" applyFill="1" applyBorder="1" applyAlignment="1">
      <alignment horizontal="right"/>
    </xf>
    <xf numFmtId="0" fontId="3" fillId="11" borderId="20" xfId="0" applyFont="1" applyFill="1" applyBorder="1" applyAlignment="1">
      <alignment horizontal="left"/>
    </xf>
    <xf numFmtId="0" fontId="2" fillId="16" borderId="14" xfId="0" applyFont="1" applyFill="1" applyBorder="1" applyAlignment="1">
      <alignment horizontal="right"/>
    </xf>
    <xf numFmtId="0" fontId="2" fillId="16" borderId="15" xfId="0" applyFont="1" applyFill="1" applyBorder="1" applyAlignment="1">
      <alignment horizontal="left"/>
    </xf>
    <xf numFmtId="0" fontId="2" fillId="7" borderId="30" xfId="0" applyFont="1" applyFill="1" applyBorder="1" applyAlignment="1">
      <alignment horizontal="center"/>
    </xf>
    <xf numFmtId="0" fontId="2" fillId="14" borderId="6" xfId="0" applyFont="1" applyFill="1" applyBorder="1"/>
    <xf numFmtId="0" fontId="2" fillId="6" borderId="30" xfId="0" applyFont="1" applyFill="1" applyBorder="1" applyAlignment="1">
      <alignment horizontal="center"/>
    </xf>
    <xf numFmtId="0" fontId="2" fillId="13" borderId="8" xfId="0" applyFont="1" applyFill="1" applyBorder="1"/>
    <xf numFmtId="0" fontId="0" fillId="17" borderId="35" xfId="0" applyFill="1" applyBorder="1" applyAlignment="1">
      <alignment horizontal="center"/>
    </xf>
    <xf numFmtId="0" fontId="0" fillId="17" borderId="41" xfId="0" applyFill="1" applyBorder="1" applyAlignment="1">
      <alignment horizontal="center"/>
    </xf>
    <xf numFmtId="0" fontId="10" fillId="3" borderId="8" xfId="0" applyFont="1" applyFill="1" applyBorder="1"/>
    <xf numFmtId="0" fontId="0" fillId="12" borderId="21" xfId="0" applyFill="1" applyBorder="1"/>
    <xf numFmtId="0" fontId="0" fillId="12" borderId="22" xfId="0" applyFill="1" applyBorder="1"/>
    <xf numFmtId="43" fontId="0" fillId="12" borderId="23" xfId="0" applyNumberFormat="1" applyFill="1" applyBorder="1"/>
    <xf numFmtId="0" fontId="0" fillId="10" borderId="0" xfId="0" applyFill="1" applyBorder="1"/>
    <xf numFmtId="43" fontId="0" fillId="10" borderId="17" xfId="0" applyNumberFormat="1" applyFill="1" applyBorder="1"/>
    <xf numFmtId="0" fontId="2" fillId="15" borderId="16" xfId="0" applyFont="1" applyFill="1" applyBorder="1"/>
    <xf numFmtId="0" fontId="2" fillId="15" borderId="0" xfId="0" applyFont="1" applyFill="1" applyBorder="1"/>
    <xf numFmtId="43" fontId="2" fillId="15" borderId="17" xfId="0" applyNumberFormat="1" applyFont="1" applyFill="1" applyBorder="1"/>
    <xf numFmtId="0" fontId="0" fillId="3" borderId="16" xfId="0" applyFill="1" applyBorder="1"/>
    <xf numFmtId="43" fontId="0" fillId="3" borderId="17" xfId="0" applyNumberFormat="1" applyFill="1" applyBorder="1"/>
    <xf numFmtId="0" fontId="0" fillId="2" borderId="24" xfId="0" applyFill="1" applyBorder="1"/>
    <xf numFmtId="43" fontId="0" fillId="2" borderId="25" xfId="0" applyNumberFormat="1" applyFill="1" applyBorder="1"/>
    <xf numFmtId="43" fontId="0" fillId="14" borderId="27" xfId="0" applyNumberFormat="1" applyFill="1" applyBorder="1"/>
    <xf numFmtId="43" fontId="2" fillId="3" borderId="27" xfId="0" applyNumberFormat="1" applyFont="1" applyFill="1" applyBorder="1"/>
    <xf numFmtId="0" fontId="0" fillId="2" borderId="16" xfId="0" applyFill="1" applyBorder="1"/>
    <xf numFmtId="0" fontId="10" fillId="3" borderId="19" xfId="0" applyFont="1" applyFill="1" applyBorder="1"/>
    <xf numFmtId="43" fontId="2" fillId="3" borderId="20" xfId="0" applyNumberFormat="1" applyFont="1" applyFill="1" applyBorder="1"/>
    <xf numFmtId="43" fontId="4" fillId="0" borderId="6" xfId="0" applyNumberFormat="1" applyFont="1" applyBorder="1"/>
    <xf numFmtId="43" fontId="4" fillId="0" borderId="9" xfId="0" applyNumberFormat="1" applyFont="1" applyBorder="1"/>
    <xf numFmtId="43" fontId="4" fillId="0" borderId="12" xfId="0" applyNumberFormat="1" applyFont="1" applyBorder="1"/>
    <xf numFmtId="43" fontId="4" fillId="0" borderId="4" xfId="0" applyNumberFormat="1" applyFont="1" applyBorder="1"/>
    <xf numFmtId="43" fontId="4" fillId="0" borderId="0" xfId="1" applyFont="1"/>
    <xf numFmtId="43" fontId="4" fillId="0" borderId="0" xfId="0" applyNumberFormat="1" applyFont="1"/>
    <xf numFmtId="0" fontId="11" fillId="4" borderId="0" xfId="0" applyFont="1" applyFill="1" applyAlignment="1">
      <alignment horizontal="center"/>
    </xf>
    <xf numFmtId="0" fontId="2" fillId="13" borderId="2" xfId="0" applyFont="1" applyFill="1" applyBorder="1" applyAlignment="1">
      <alignment horizontal="left"/>
    </xf>
    <xf numFmtId="0" fontId="2" fillId="13" borderId="7" xfId="0" applyFont="1" applyFill="1" applyBorder="1" applyAlignment="1">
      <alignment horizontal="right"/>
    </xf>
    <xf numFmtId="0" fontId="0" fillId="2" borderId="42" xfId="0" applyFill="1" applyBorder="1"/>
    <xf numFmtId="0" fontId="13" fillId="4" borderId="22" xfId="0" applyFont="1" applyFill="1" applyBorder="1"/>
    <xf numFmtId="0" fontId="13" fillId="4" borderId="23" xfId="0" applyFont="1" applyFill="1" applyBorder="1"/>
    <xf numFmtId="0" fontId="15" fillId="4" borderId="0" xfId="0" applyFont="1" applyFill="1" applyBorder="1"/>
    <xf numFmtId="0" fontId="15" fillId="4" borderId="17" xfId="0" applyFont="1" applyFill="1" applyBorder="1"/>
    <xf numFmtId="0" fontId="15" fillId="4" borderId="19" xfId="0" applyFont="1" applyFill="1" applyBorder="1"/>
    <xf numFmtId="0" fontId="15" fillId="4" borderId="20" xfId="0" applyFont="1" applyFill="1" applyBorder="1"/>
    <xf numFmtId="0" fontId="16" fillId="9" borderId="0" xfId="0" applyFont="1" applyFill="1"/>
    <xf numFmtId="0" fontId="0" fillId="14" borderId="0" xfId="0" applyFill="1"/>
    <xf numFmtId="0" fontId="0" fillId="5" borderId="0" xfId="0" applyFill="1" applyBorder="1" applyAlignment="1">
      <alignment horizontal="right"/>
    </xf>
    <xf numFmtId="0" fontId="6" fillId="5" borderId="0" xfId="0" applyFont="1" applyFill="1" applyBorder="1" applyAlignment="1">
      <alignment horizontal="left"/>
    </xf>
    <xf numFmtId="0" fontId="4" fillId="14" borderId="0" xfId="0" applyFont="1" applyFill="1"/>
    <xf numFmtId="0" fontId="2" fillId="14" borderId="3" xfId="0" applyFont="1" applyFill="1" applyBorder="1"/>
    <xf numFmtId="0" fontId="0" fillId="14" borderId="11" xfId="0" applyFill="1" applyBorder="1"/>
    <xf numFmtId="0" fontId="2" fillId="14" borderId="0" xfId="0" applyFont="1" applyFill="1" applyBorder="1"/>
    <xf numFmtId="0" fontId="17" fillId="4" borderId="21" xfId="0" applyFont="1" applyFill="1" applyBorder="1"/>
    <xf numFmtId="0" fontId="6" fillId="16" borderId="13" xfId="0" applyFont="1" applyFill="1" applyBorder="1"/>
    <xf numFmtId="0" fontId="14" fillId="17" borderId="21" xfId="0" applyFont="1" applyFill="1" applyBorder="1"/>
    <xf numFmtId="0" fontId="12" fillId="17" borderId="22" xfId="0" applyFont="1" applyFill="1" applyBorder="1"/>
    <xf numFmtId="0" fontId="0" fillId="17" borderId="22" xfId="0" applyFill="1" applyBorder="1"/>
    <xf numFmtId="0" fontId="0" fillId="17" borderId="23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20" xfId="0" applyFill="1" applyBorder="1"/>
    <xf numFmtId="0" fontId="2" fillId="3" borderId="10" xfId="0" applyFont="1" applyFill="1" applyBorder="1" applyAlignment="1">
      <alignment horizontal="center"/>
    </xf>
    <xf numFmtId="9" fontId="0" fillId="3" borderId="12" xfId="2" applyFont="1" applyFill="1" applyBorder="1" applyAlignment="1">
      <alignment horizontal="center"/>
    </xf>
    <xf numFmtId="0" fontId="0" fillId="7" borderId="10" xfId="0" applyFill="1" applyBorder="1"/>
    <xf numFmtId="0" fontId="0" fillId="7" borderId="12" xfId="0" applyFill="1" applyBorder="1"/>
    <xf numFmtId="0" fontId="0" fillId="4" borderId="23" xfId="0" applyFill="1" applyBorder="1"/>
    <xf numFmtId="0" fontId="0" fillId="4" borderId="17" xfId="0" applyFill="1" applyBorder="1"/>
    <xf numFmtId="0" fontId="0" fillId="4" borderId="20" xfId="0" applyFill="1" applyBorder="1"/>
    <xf numFmtId="0" fontId="0" fillId="0" borderId="0" xfId="0" applyBorder="1" applyAlignment="1">
      <alignment horizontal="right"/>
    </xf>
    <xf numFmtId="0" fontId="0" fillId="2" borderId="8" xfId="0" applyFill="1" applyBorder="1"/>
    <xf numFmtId="43" fontId="0" fillId="14" borderId="43" xfId="0" applyNumberFormat="1" applyFill="1" applyBorder="1" applyAlignment="1">
      <alignment horizontal="right"/>
    </xf>
    <xf numFmtId="0" fontId="9" fillId="7" borderId="10" xfId="0" applyFont="1" applyFill="1" applyBorder="1"/>
    <xf numFmtId="0" fontId="9" fillId="7" borderId="11" xfId="0" applyFont="1" applyFill="1" applyBorder="1"/>
    <xf numFmtId="0" fontId="0" fillId="7" borderId="11" xfId="0" applyFill="1" applyBorder="1"/>
    <xf numFmtId="0" fontId="20" fillId="14" borderId="0" xfId="0" applyFont="1" applyFill="1"/>
    <xf numFmtId="0" fontId="0" fillId="8" borderId="2" xfId="0" applyFill="1" applyBorder="1"/>
    <xf numFmtId="0" fontId="0" fillId="8" borderId="4" xfId="0" applyFill="1" applyBorder="1"/>
    <xf numFmtId="0" fontId="0" fillId="17" borderId="44" xfId="0" applyFill="1" applyBorder="1" applyAlignment="1">
      <alignment horizontal="left"/>
    </xf>
    <xf numFmtId="0" fontId="0" fillId="17" borderId="45" xfId="0" applyFill="1" applyBorder="1"/>
    <xf numFmtId="0" fontId="0" fillId="14" borderId="7" xfId="0" applyFill="1" applyBorder="1" applyAlignment="1">
      <alignment horizontal="center"/>
    </xf>
    <xf numFmtId="0" fontId="0" fillId="14" borderId="14" xfId="0" applyFill="1" applyBorder="1"/>
    <xf numFmtId="43" fontId="0" fillId="14" borderId="0" xfId="0" applyNumberFormat="1" applyFill="1" applyBorder="1"/>
    <xf numFmtId="0" fontId="21" fillId="14" borderId="0" xfId="0" applyFont="1" applyFill="1" applyAlignment="1">
      <alignment vertical="center"/>
    </xf>
    <xf numFmtId="0" fontId="21" fillId="14" borderId="0" xfId="0" applyFont="1" applyFill="1"/>
    <xf numFmtId="0" fontId="0" fillId="18" borderId="0" xfId="0" applyFill="1"/>
    <xf numFmtId="9" fontId="0" fillId="18" borderId="0" xfId="2" applyFont="1" applyFill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/>
    </xf>
    <xf numFmtId="9" fontId="0" fillId="3" borderId="20" xfId="2" applyFont="1" applyFill="1" applyBorder="1" applyAlignment="1">
      <alignment horizontal="center"/>
    </xf>
    <xf numFmtId="9" fontId="0" fillId="3" borderId="11" xfId="2" applyFont="1" applyFill="1" applyBorder="1" applyAlignment="1">
      <alignment horizontal="center"/>
    </xf>
    <xf numFmtId="0" fontId="22" fillId="14" borderId="16" xfId="0" applyFont="1" applyFill="1" applyBorder="1" applyAlignment="1">
      <alignment horizontal="right"/>
    </xf>
    <xf numFmtId="0" fontId="22" fillId="14" borderId="18" xfId="0" applyFont="1" applyFill="1" applyBorder="1" applyAlignment="1">
      <alignment horizontal="right"/>
    </xf>
    <xf numFmtId="0" fontId="0" fillId="14" borderId="0" xfId="0" applyFill="1" applyBorder="1" applyAlignment="1">
      <alignment horizontal="right"/>
    </xf>
    <xf numFmtId="9" fontId="22" fillId="14" borderId="19" xfId="2" applyFont="1" applyFill="1" applyBorder="1" applyAlignment="1">
      <alignment horizontal="left"/>
    </xf>
    <xf numFmtId="9" fontId="22" fillId="0" borderId="0" xfId="2" applyFont="1" applyBorder="1" applyAlignment="1">
      <alignment horizontal="left"/>
    </xf>
    <xf numFmtId="0" fontId="2" fillId="6" borderId="38" xfId="0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2" fillId="7" borderId="38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left"/>
    </xf>
    <xf numFmtId="0" fontId="15" fillId="4" borderId="18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17" borderId="48" xfId="0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B48" sqref="B48"/>
    </sheetView>
  </sheetViews>
  <sheetFormatPr defaultRowHeight="14" x14ac:dyDescent="0.3"/>
  <cols>
    <col min="1" max="1" width="43.8984375" customWidth="1"/>
    <col min="2" max="2" width="16.19921875" customWidth="1"/>
    <col min="3" max="3" width="20.69921875" customWidth="1"/>
    <col min="4" max="4" width="12.09765625" customWidth="1"/>
    <col min="5" max="5" width="20.296875" bestFit="1" customWidth="1"/>
    <col min="6" max="6" width="2.59765625" customWidth="1"/>
    <col min="7" max="7" width="17.69921875" customWidth="1"/>
    <col min="8" max="8" width="4.3984375" customWidth="1"/>
    <col min="9" max="9" width="6.19921875" customWidth="1"/>
    <col min="12" max="12" width="16.69921875" customWidth="1"/>
  </cols>
  <sheetData>
    <row r="1" spans="1:12" ht="25.8" x14ac:dyDescent="0.55000000000000004">
      <c r="A1" s="101" t="s">
        <v>21</v>
      </c>
      <c r="B1" s="103" t="s">
        <v>28</v>
      </c>
      <c r="C1" s="104">
        <v>5</v>
      </c>
      <c r="D1" s="26"/>
      <c r="E1" s="26"/>
      <c r="F1" s="26"/>
      <c r="G1" s="26"/>
      <c r="H1" s="102"/>
      <c r="I1" s="102"/>
      <c r="J1" s="102"/>
    </row>
    <row r="2" spans="1:12" ht="20.95" x14ac:dyDescent="0.45">
      <c r="B2" s="133" t="s">
        <v>46</v>
      </c>
      <c r="C2" s="102"/>
      <c r="D2" s="26"/>
      <c r="E2" s="26"/>
      <c r="F2" s="26"/>
      <c r="G2" s="26"/>
      <c r="H2" s="102"/>
      <c r="I2" s="102"/>
      <c r="J2" s="102"/>
    </row>
    <row r="3" spans="1:12" ht="21.5" thickBot="1" x14ac:dyDescent="0.5">
      <c r="A3" s="102"/>
      <c r="B3" s="133" t="s">
        <v>45</v>
      </c>
      <c r="C3" s="102"/>
      <c r="D3" s="26"/>
      <c r="E3" s="26"/>
      <c r="F3" s="26"/>
      <c r="G3" s="26"/>
      <c r="H3" s="102"/>
      <c r="I3" s="102"/>
      <c r="J3" s="102"/>
    </row>
    <row r="4" spans="1:12" x14ac:dyDescent="0.3">
      <c r="A4" s="122" t="s">
        <v>43</v>
      </c>
      <c r="B4" s="123" t="s">
        <v>37</v>
      </c>
      <c r="C4" s="102"/>
      <c r="D4" s="111" t="s">
        <v>35</v>
      </c>
      <c r="E4" s="112"/>
      <c r="F4" s="112"/>
      <c r="G4" s="112"/>
      <c r="H4" s="113"/>
      <c r="I4" s="114"/>
      <c r="J4" s="102"/>
    </row>
    <row r="5" spans="1:12" ht="14.55" thickBot="1" x14ac:dyDescent="0.35">
      <c r="A5" s="134" t="s">
        <v>36</v>
      </c>
      <c r="B5" s="135" t="s">
        <v>32</v>
      </c>
      <c r="C5" s="102"/>
      <c r="D5" s="115" t="s">
        <v>33</v>
      </c>
      <c r="E5" s="52"/>
      <c r="F5" s="52"/>
      <c r="G5" s="52"/>
      <c r="H5" s="52"/>
      <c r="I5" s="116"/>
      <c r="J5" s="102"/>
    </row>
    <row r="6" spans="1:12" ht="14.55" thickBot="1" x14ac:dyDescent="0.35">
      <c r="A6" s="136" t="s">
        <v>47</v>
      </c>
      <c r="B6" s="137"/>
      <c r="C6" s="102"/>
      <c r="D6" s="117" t="s">
        <v>87</v>
      </c>
      <c r="E6" s="118"/>
      <c r="F6" s="118"/>
      <c r="G6" s="118"/>
      <c r="H6" s="118"/>
      <c r="I6" s="119"/>
      <c r="J6" s="102"/>
      <c r="L6" s="1"/>
    </row>
    <row r="7" spans="1:12" x14ac:dyDescent="0.3">
      <c r="A7" s="138"/>
      <c r="B7" s="139"/>
      <c r="C7" s="102"/>
      <c r="D7" s="102"/>
      <c r="E7" s="102"/>
      <c r="F7" s="102"/>
      <c r="G7" s="102"/>
      <c r="H7" s="102"/>
      <c r="I7" s="102"/>
      <c r="J7" s="102"/>
      <c r="L7" s="2"/>
    </row>
    <row r="8" spans="1:12" x14ac:dyDescent="0.3">
      <c r="A8" s="130" t="s">
        <v>39</v>
      </c>
      <c r="B8" s="131" t="s">
        <v>38</v>
      </c>
      <c r="C8" s="131" t="s">
        <v>44</v>
      </c>
      <c r="D8" s="132"/>
      <c r="E8" s="123"/>
      <c r="G8" s="102"/>
      <c r="H8" s="102"/>
      <c r="I8" s="102"/>
      <c r="J8" s="102"/>
    </row>
    <row r="9" spans="1:12" ht="8.6" customHeight="1" x14ac:dyDescent="0.3">
      <c r="A9" s="102"/>
      <c r="B9" s="102"/>
      <c r="C9" s="102"/>
      <c r="D9" s="102"/>
      <c r="E9" s="102"/>
      <c r="F9" s="102"/>
      <c r="G9" s="102"/>
      <c r="H9" s="102"/>
      <c r="I9" s="102"/>
      <c r="J9" s="102"/>
    </row>
    <row r="10" spans="1:12" ht="4.8499999999999996" customHeight="1" thickBot="1" x14ac:dyDescent="0.35">
      <c r="A10" s="102"/>
      <c r="B10" s="102"/>
      <c r="C10" s="102"/>
      <c r="D10" s="102"/>
      <c r="E10" s="102"/>
      <c r="F10" s="102"/>
      <c r="G10" s="102"/>
      <c r="H10" s="102"/>
      <c r="I10" s="102"/>
      <c r="J10" s="102"/>
    </row>
    <row r="11" spans="1:12" ht="15.6" x14ac:dyDescent="0.35">
      <c r="A11" s="110" t="s">
        <v>15</v>
      </c>
      <c r="B11" s="59" t="s">
        <v>29</v>
      </c>
      <c r="C11" s="60" t="s">
        <v>30</v>
      </c>
      <c r="D11" s="102"/>
      <c r="E11" s="109" t="s">
        <v>34</v>
      </c>
      <c r="F11" s="95"/>
      <c r="G11" s="96"/>
      <c r="H11" s="124"/>
      <c r="I11" s="102"/>
      <c r="J11" s="102"/>
    </row>
    <row r="12" spans="1:12" x14ac:dyDescent="0.3">
      <c r="A12" s="54" t="s">
        <v>22</v>
      </c>
      <c r="B12" s="15">
        <v>0.11</v>
      </c>
      <c r="C12" s="55">
        <f>B12*C1</f>
        <v>0.55000000000000004</v>
      </c>
      <c r="D12" s="102"/>
      <c r="E12" s="158" t="s">
        <v>67</v>
      </c>
      <c r="F12" s="97"/>
      <c r="G12" s="98"/>
      <c r="H12" s="125"/>
      <c r="I12" s="102"/>
      <c r="J12" s="102"/>
    </row>
    <row r="13" spans="1:12" x14ac:dyDescent="0.3">
      <c r="A13" s="54" t="s">
        <v>40</v>
      </c>
      <c r="B13" s="15">
        <v>0.09</v>
      </c>
      <c r="C13" s="55">
        <f>B13*C1</f>
        <v>0.44999999999999996</v>
      </c>
      <c r="D13" s="102"/>
      <c r="E13" s="158" t="s">
        <v>86</v>
      </c>
      <c r="F13" s="97"/>
      <c r="G13" s="98"/>
      <c r="H13" s="125"/>
      <c r="I13" s="102"/>
      <c r="J13" s="102"/>
    </row>
    <row r="14" spans="1:12" ht="14.55" thickBot="1" x14ac:dyDescent="0.35">
      <c r="A14" s="56" t="s">
        <v>2</v>
      </c>
      <c r="B14" s="57">
        <f>B12+B13</f>
        <v>0.2</v>
      </c>
      <c r="C14" s="58">
        <f>C12+C13</f>
        <v>1</v>
      </c>
      <c r="D14" s="102"/>
      <c r="E14" s="159" t="s">
        <v>68</v>
      </c>
      <c r="F14" s="99"/>
      <c r="G14" s="100"/>
      <c r="H14" s="126"/>
      <c r="I14" s="102"/>
      <c r="J14" s="102"/>
    </row>
    <row r="15" spans="1:12" ht="7" customHeight="1" x14ac:dyDescent="0.3">
      <c r="A15" s="102"/>
      <c r="B15" s="102"/>
      <c r="C15" s="102"/>
      <c r="D15" s="102"/>
      <c r="E15" s="102"/>
      <c r="F15" s="102"/>
      <c r="G15" s="102"/>
      <c r="H15" s="102"/>
      <c r="I15" s="102"/>
      <c r="J15" s="102"/>
    </row>
    <row r="16" spans="1:12" ht="7" customHeight="1" thickBot="1" x14ac:dyDescent="0.35">
      <c r="A16" s="102"/>
      <c r="B16" s="102"/>
      <c r="C16" s="102"/>
      <c r="D16" s="102"/>
      <c r="E16" s="102"/>
      <c r="F16" s="102"/>
      <c r="G16" s="102"/>
      <c r="H16" s="102"/>
      <c r="I16" s="102"/>
      <c r="J16" s="102"/>
    </row>
    <row r="17" spans="1:10" ht="15.6" x14ac:dyDescent="0.35">
      <c r="A17" s="16" t="s">
        <v>8</v>
      </c>
      <c r="B17" s="17"/>
      <c r="C17" s="17"/>
      <c r="D17" s="17"/>
      <c r="E17" s="18"/>
      <c r="F17" s="102"/>
      <c r="G17" s="102"/>
      <c r="H17" s="102"/>
      <c r="I17" s="102"/>
      <c r="J17" s="102"/>
    </row>
    <row r="18" spans="1:10" ht="14.55" thickBot="1" x14ac:dyDescent="0.35">
      <c r="A18" s="24" t="s">
        <v>14</v>
      </c>
      <c r="B18" s="30" t="s">
        <v>13</v>
      </c>
      <c r="C18" s="156" t="s">
        <v>17</v>
      </c>
      <c r="D18" s="157"/>
      <c r="E18" s="61" t="s">
        <v>23</v>
      </c>
      <c r="F18" s="106"/>
      <c r="G18" s="8" t="s">
        <v>19</v>
      </c>
      <c r="H18" s="102"/>
      <c r="I18" s="102"/>
      <c r="J18" s="102"/>
    </row>
    <row r="19" spans="1:10" x14ac:dyDescent="0.3">
      <c r="A19" s="20">
        <v>300000000</v>
      </c>
      <c r="B19" s="31">
        <f>A19/1.5</f>
        <v>200000000</v>
      </c>
      <c r="C19" s="25">
        <f>C14</f>
        <v>1</v>
      </c>
      <c r="D19" s="62" t="s">
        <v>1</v>
      </c>
      <c r="E19" s="21">
        <f>B19*C19</f>
        <v>200000000</v>
      </c>
      <c r="F19" s="26"/>
      <c r="G19" s="85">
        <f>E19/$C$1</f>
        <v>40000000</v>
      </c>
      <c r="H19" s="102"/>
      <c r="I19" s="102"/>
      <c r="J19" s="102"/>
    </row>
    <row r="20" spans="1:10" x14ac:dyDescent="0.3">
      <c r="A20" s="29"/>
      <c r="B20" s="44" t="s">
        <v>16</v>
      </c>
      <c r="C20" s="45">
        <f>C19*0.05</f>
        <v>0.05</v>
      </c>
      <c r="D20" s="46" t="s">
        <v>1</v>
      </c>
      <c r="E20" s="47">
        <f>B19*C20</f>
        <v>10000000</v>
      </c>
      <c r="F20" s="26"/>
      <c r="G20" s="85">
        <f t="shared" ref="G20:G21" si="0">E20/$C$1</f>
        <v>2000000</v>
      </c>
      <c r="H20" s="102"/>
      <c r="I20" s="102"/>
      <c r="J20" s="102"/>
    </row>
    <row r="21" spans="1:10" ht="18.8" thickBot="1" x14ac:dyDescent="0.45">
      <c r="A21" s="127"/>
      <c r="B21" s="151"/>
      <c r="C21" s="41"/>
      <c r="D21" s="42" t="s">
        <v>18</v>
      </c>
      <c r="E21" s="43">
        <f>E19+E20</f>
        <v>210000000</v>
      </c>
      <c r="F21" s="38"/>
      <c r="G21" s="86">
        <f t="shared" si="0"/>
        <v>42000000</v>
      </c>
      <c r="H21" s="102"/>
      <c r="I21" s="102"/>
      <c r="J21" s="102"/>
    </row>
    <row r="22" spans="1:10" ht="9.6999999999999993" customHeight="1" thickBot="1" x14ac:dyDescent="0.35">
      <c r="A22" s="102"/>
      <c r="B22" s="32"/>
      <c r="C22" s="102"/>
      <c r="D22" s="102"/>
      <c r="E22" s="102"/>
      <c r="F22" s="102"/>
      <c r="G22" s="105"/>
      <c r="H22" s="102"/>
      <c r="I22" s="102"/>
      <c r="J22" s="102"/>
    </row>
    <row r="23" spans="1:10" ht="15.6" x14ac:dyDescent="0.35">
      <c r="A23" s="33" t="s">
        <v>9</v>
      </c>
      <c r="B23" s="34"/>
      <c r="C23" s="35"/>
      <c r="D23" s="35"/>
      <c r="E23" s="36"/>
      <c r="F23" s="107"/>
      <c r="G23" s="87"/>
      <c r="H23" s="102"/>
      <c r="I23" s="102"/>
      <c r="J23" s="102"/>
    </row>
    <row r="24" spans="1:10" ht="14.55" thickBot="1" x14ac:dyDescent="0.35">
      <c r="A24" s="27" t="s">
        <v>14</v>
      </c>
      <c r="B24" s="23" t="s">
        <v>13</v>
      </c>
      <c r="C24" s="154" t="s">
        <v>41</v>
      </c>
      <c r="D24" s="155"/>
      <c r="E24" s="63" t="s">
        <v>24</v>
      </c>
      <c r="F24" s="108"/>
      <c r="G24" s="85"/>
      <c r="H24" s="102"/>
      <c r="I24" s="102"/>
      <c r="J24" s="102"/>
    </row>
    <row r="25" spans="1:10" x14ac:dyDescent="0.3">
      <c r="A25" s="28">
        <f>A19</f>
        <v>300000000</v>
      </c>
      <c r="B25" s="129">
        <f>B19</f>
        <v>200000000</v>
      </c>
      <c r="C25" s="39">
        <v>3</v>
      </c>
      <c r="D25" s="62" t="s">
        <v>1</v>
      </c>
      <c r="E25" s="22">
        <f>B25*C25</f>
        <v>600000000</v>
      </c>
      <c r="F25" s="26"/>
      <c r="G25" s="85">
        <f>E25/$C$1</f>
        <v>120000000</v>
      </c>
      <c r="H25" s="102"/>
      <c r="I25" s="102"/>
      <c r="J25" s="102"/>
    </row>
    <row r="26" spans="1:10" ht="21.5" x14ac:dyDescent="0.7">
      <c r="A26" s="149" t="s">
        <v>59</v>
      </c>
      <c r="B26" s="153">
        <f>E26/E21</f>
        <v>1.8571428571428572</v>
      </c>
      <c r="C26" s="128"/>
      <c r="D26" s="40" t="s">
        <v>72</v>
      </c>
      <c r="E26" s="19">
        <f>E25-E21</f>
        <v>390000000</v>
      </c>
      <c r="F26" s="26"/>
      <c r="G26" s="85">
        <f>E26/$C$1</f>
        <v>78000000</v>
      </c>
      <c r="H26" s="102"/>
      <c r="I26" s="102"/>
      <c r="J26" s="102"/>
    </row>
    <row r="27" spans="1:10" x14ac:dyDescent="0.3">
      <c r="A27" s="26"/>
      <c r="B27" s="140"/>
      <c r="C27" s="92" t="s">
        <v>42</v>
      </c>
      <c r="D27" s="48"/>
      <c r="E27" s="49"/>
      <c r="F27" s="37"/>
      <c r="G27" s="88"/>
      <c r="H27" s="102"/>
      <c r="I27" s="102"/>
      <c r="J27" s="102"/>
    </row>
    <row r="28" spans="1:10" x14ac:dyDescent="0.3">
      <c r="A28" s="26"/>
      <c r="B28" s="26"/>
      <c r="C28" s="93">
        <v>4.5</v>
      </c>
      <c r="D28" s="64" t="s">
        <v>1</v>
      </c>
      <c r="E28" s="50">
        <f>B19*C28</f>
        <v>900000000</v>
      </c>
      <c r="F28" s="26"/>
      <c r="G28" s="85">
        <f>E28/$C$1</f>
        <v>180000000</v>
      </c>
      <c r="H28" s="102"/>
      <c r="I28" s="102"/>
      <c r="J28" s="102"/>
    </row>
    <row r="29" spans="1:10" ht="16.149999999999999" thickBot="1" x14ac:dyDescent="0.5">
      <c r="A29" s="150" t="s">
        <v>73</v>
      </c>
      <c r="B29" s="152">
        <f>E29/E25</f>
        <v>0.5</v>
      </c>
      <c r="C29" s="94"/>
      <c r="D29" s="13" t="s">
        <v>74</v>
      </c>
      <c r="E29" s="14">
        <f>E28-E25</f>
        <v>300000000</v>
      </c>
      <c r="F29" s="38"/>
      <c r="G29" s="86">
        <f>E29/$C$1</f>
        <v>60000000</v>
      </c>
      <c r="H29" s="102"/>
      <c r="I29" s="102"/>
      <c r="J29" s="102"/>
    </row>
    <row r="30" spans="1:10" ht="8.6" customHeight="1" thickBot="1" x14ac:dyDescent="0.35">
      <c r="A30" s="102"/>
      <c r="B30" s="102"/>
      <c r="C30" s="102"/>
      <c r="D30" s="102"/>
      <c r="E30" s="102"/>
      <c r="F30" s="102"/>
      <c r="G30" s="105"/>
      <c r="H30" s="102"/>
      <c r="I30" s="102"/>
      <c r="J30" s="102"/>
    </row>
    <row r="31" spans="1:10" ht="20.95" x14ac:dyDescent="0.45">
      <c r="A31" s="91" t="s">
        <v>61</v>
      </c>
      <c r="B31" s="102"/>
      <c r="C31" s="68" t="s">
        <v>56</v>
      </c>
      <c r="D31" s="69"/>
      <c r="E31" s="70">
        <f>G31*C1</f>
        <v>188500000</v>
      </c>
      <c r="F31" s="102"/>
      <c r="G31" s="89">
        <v>37700000</v>
      </c>
      <c r="H31" s="102"/>
      <c r="I31" s="102"/>
      <c r="J31" s="102"/>
    </row>
    <row r="32" spans="1:10" x14ac:dyDescent="0.3">
      <c r="A32" s="65" t="s">
        <v>66</v>
      </c>
      <c r="B32" s="102"/>
      <c r="C32" s="53" t="s">
        <v>55</v>
      </c>
      <c r="D32" s="71"/>
      <c r="E32" s="72">
        <f>E21</f>
        <v>210000000</v>
      </c>
      <c r="F32" s="102"/>
      <c r="G32" s="90">
        <f t="shared" ref="G32:G34" si="1">E32/$C$1</f>
        <v>42000000</v>
      </c>
      <c r="H32" s="102"/>
      <c r="I32" s="102"/>
      <c r="J32" s="102"/>
    </row>
    <row r="33" spans="1:10" ht="14.55" thickBot="1" x14ac:dyDescent="0.35">
      <c r="A33" s="66" t="s">
        <v>26</v>
      </c>
      <c r="B33" s="102"/>
      <c r="C33" s="73" t="s">
        <v>20</v>
      </c>
      <c r="D33" s="74"/>
      <c r="E33" s="75">
        <f>E31+E32</f>
        <v>398500000</v>
      </c>
      <c r="F33" s="102"/>
      <c r="G33" s="6">
        <f t="shared" si="1"/>
        <v>79700000</v>
      </c>
      <c r="H33" s="102"/>
      <c r="I33" s="102"/>
      <c r="J33" s="102"/>
    </row>
    <row r="34" spans="1:10" ht="14.55" thickBot="1" x14ac:dyDescent="0.35">
      <c r="B34" s="102"/>
      <c r="C34" s="76" t="s">
        <v>31</v>
      </c>
      <c r="D34" s="12"/>
      <c r="E34" s="77">
        <f>E25</f>
        <v>600000000</v>
      </c>
      <c r="F34" s="102"/>
      <c r="G34" s="90">
        <f t="shared" si="1"/>
        <v>120000000</v>
      </c>
      <c r="H34" s="102"/>
      <c r="I34" s="145" t="s">
        <v>58</v>
      </c>
      <c r="J34" s="102"/>
    </row>
    <row r="35" spans="1:10" ht="14.55" thickBot="1" x14ac:dyDescent="0.35">
      <c r="A35" s="65" t="s">
        <v>69</v>
      </c>
      <c r="B35" s="102"/>
      <c r="C35" s="78" t="s">
        <v>75</v>
      </c>
      <c r="D35" s="51"/>
      <c r="E35" s="79">
        <f>E34-E33</f>
        <v>201500000</v>
      </c>
      <c r="F35" s="102"/>
      <c r="G35" s="90">
        <f>E35/$C$1</f>
        <v>40300000</v>
      </c>
      <c r="H35" s="146" t="s">
        <v>25</v>
      </c>
      <c r="I35" s="147">
        <f>G35/G33</f>
        <v>0.50564617314930993</v>
      </c>
      <c r="J35" s="102"/>
    </row>
    <row r="36" spans="1:10" x14ac:dyDescent="0.3">
      <c r="A36" s="66" t="s">
        <v>63</v>
      </c>
      <c r="B36" s="102"/>
      <c r="C36" s="9"/>
      <c r="D36" s="38"/>
      <c r="E36" s="80"/>
      <c r="F36" s="102"/>
      <c r="G36" s="160" t="s">
        <v>27</v>
      </c>
      <c r="I36" s="5"/>
      <c r="J36" s="102"/>
    </row>
    <row r="37" spans="1:10" x14ac:dyDescent="0.3">
      <c r="B37" s="102"/>
      <c r="C37" s="78" t="s">
        <v>71</v>
      </c>
      <c r="D37" s="51"/>
      <c r="E37" s="79">
        <f>E26</f>
        <v>390000000</v>
      </c>
      <c r="F37" s="102"/>
      <c r="G37" s="90">
        <f>E37/$C$1</f>
        <v>78000000</v>
      </c>
      <c r="H37" s="143" t="s">
        <v>57</v>
      </c>
      <c r="I37" s="144">
        <f>E37/$E$32</f>
        <v>1.8571428571428572</v>
      </c>
      <c r="J37" s="102"/>
    </row>
    <row r="38" spans="1:10" x14ac:dyDescent="0.3">
      <c r="A38" s="65" t="s">
        <v>49</v>
      </c>
      <c r="B38" s="102"/>
      <c r="C38" s="9"/>
      <c r="D38" s="67" t="s">
        <v>70</v>
      </c>
      <c r="E38" s="81">
        <f>E35+E37</f>
        <v>591500000</v>
      </c>
      <c r="F38" s="102"/>
      <c r="G38" s="6">
        <f t="shared" ref="G38:G54" si="2">E38/$C$1</f>
        <v>118300000</v>
      </c>
      <c r="H38" s="120" t="s">
        <v>25</v>
      </c>
      <c r="I38" s="148">
        <f>I35+I37</f>
        <v>2.3627890302921672</v>
      </c>
      <c r="J38" s="26"/>
    </row>
    <row r="39" spans="1:10" x14ac:dyDescent="0.3">
      <c r="A39" s="66" t="s">
        <v>60</v>
      </c>
      <c r="B39" s="102"/>
      <c r="C39" s="78" t="s">
        <v>76</v>
      </c>
      <c r="D39" s="51"/>
      <c r="E39" s="79">
        <f>E26</f>
        <v>390000000</v>
      </c>
      <c r="F39" s="102"/>
      <c r="G39" s="90">
        <f t="shared" si="2"/>
        <v>78000000</v>
      </c>
      <c r="H39" s="143" t="s">
        <v>57</v>
      </c>
      <c r="I39" s="144">
        <f>E39/$E$32</f>
        <v>1.8571428571428572</v>
      </c>
      <c r="J39" s="102"/>
    </row>
    <row r="40" spans="1:10" x14ac:dyDescent="0.3">
      <c r="A40" s="1"/>
      <c r="B40" s="102"/>
      <c r="C40" s="9"/>
      <c r="D40" s="67" t="s">
        <v>70</v>
      </c>
      <c r="E40" s="81">
        <f>E38+E39</f>
        <v>981500000</v>
      </c>
      <c r="F40" s="102"/>
      <c r="G40" s="6">
        <f t="shared" si="2"/>
        <v>196300000</v>
      </c>
      <c r="H40" s="120" t="s">
        <v>25</v>
      </c>
      <c r="I40" s="121">
        <f>I38+I39</f>
        <v>4.219931887435024</v>
      </c>
      <c r="J40" s="102"/>
    </row>
    <row r="41" spans="1:10" x14ac:dyDescent="0.3">
      <c r="A41" s="65" t="s">
        <v>48</v>
      </c>
      <c r="B41" s="102"/>
      <c r="C41" s="78" t="s">
        <v>77</v>
      </c>
      <c r="D41" s="51"/>
      <c r="E41" s="79">
        <f>E26</f>
        <v>390000000</v>
      </c>
      <c r="F41" s="102"/>
      <c r="G41" s="90">
        <f t="shared" si="2"/>
        <v>78000000</v>
      </c>
      <c r="H41" s="143" t="s">
        <v>57</v>
      </c>
      <c r="I41" s="144">
        <f>E41/$E$32</f>
        <v>1.8571428571428572</v>
      </c>
      <c r="J41" s="102"/>
    </row>
    <row r="42" spans="1:10" x14ac:dyDescent="0.3">
      <c r="A42" s="66" t="s">
        <v>65</v>
      </c>
      <c r="B42" s="102"/>
      <c r="C42" s="9"/>
      <c r="D42" s="67" t="s">
        <v>70</v>
      </c>
      <c r="E42" s="81">
        <f>E40+E41</f>
        <v>1371500000</v>
      </c>
      <c r="F42" s="102"/>
      <c r="G42" s="6">
        <f t="shared" si="2"/>
        <v>274300000</v>
      </c>
      <c r="H42" s="120" t="s">
        <v>25</v>
      </c>
      <c r="I42" s="121">
        <f>I40+I41</f>
        <v>6.0770747445778817</v>
      </c>
      <c r="J42" s="102"/>
    </row>
    <row r="43" spans="1:10" x14ac:dyDescent="0.3">
      <c r="B43" s="102"/>
      <c r="C43" s="78" t="s">
        <v>78</v>
      </c>
      <c r="D43" s="51"/>
      <c r="E43" s="79">
        <f>E26</f>
        <v>390000000</v>
      </c>
      <c r="F43" s="102"/>
      <c r="G43" s="90">
        <f t="shared" si="2"/>
        <v>78000000</v>
      </c>
      <c r="H43" s="143" t="s">
        <v>57</v>
      </c>
      <c r="I43" s="144">
        <f>E43/$E$32</f>
        <v>1.8571428571428572</v>
      </c>
      <c r="J43" s="102"/>
    </row>
    <row r="44" spans="1:10" x14ac:dyDescent="0.3">
      <c r="A44" s="161" t="s">
        <v>64</v>
      </c>
      <c r="B44" s="102"/>
      <c r="C44" s="9"/>
      <c r="D44" s="67" t="s">
        <v>70</v>
      </c>
      <c r="E44" s="81">
        <f>E42+E43</f>
        <v>1761500000</v>
      </c>
      <c r="F44" s="102"/>
      <c r="G44" s="6">
        <f t="shared" si="2"/>
        <v>352300000</v>
      </c>
      <c r="H44" s="120" t="s">
        <v>25</v>
      </c>
      <c r="I44" s="121">
        <f>I42+I43</f>
        <v>7.9342176017207393</v>
      </c>
      <c r="J44" s="102"/>
    </row>
    <row r="45" spans="1:10" x14ac:dyDescent="0.3">
      <c r="A45" s="162" t="s">
        <v>62</v>
      </c>
      <c r="B45" s="102"/>
      <c r="C45" s="78" t="s">
        <v>79</v>
      </c>
      <c r="D45" s="51"/>
      <c r="E45" s="79">
        <f>E26</f>
        <v>390000000</v>
      </c>
      <c r="F45" s="102"/>
      <c r="G45" s="6">
        <f t="shared" si="2"/>
        <v>78000000</v>
      </c>
      <c r="H45" s="143" t="s">
        <v>57</v>
      </c>
      <c r="I45" s="144">
        <f>E45/$E$32</f>
        <v>1.8571428571428572</v>
      </c>
      <c r="J45" s="102"/>
    </row>
    <row r="46" spans="1:10" x14ac:dyDescent="0.3">
      <c r="A46" s="102"/>
      <c r="B46" s="102"/>
      <c r="C46" s="9"/>
      <c r="D46" s="67" t="s">
        <v>70</v>
      </c>
      <c r="E46" s="81">
        <f>E44+E45</f>
        <v>2151500000</v>
      </c>
      <c r="F46" s="102"/>
      <c r="G46" s="6">
        <f t="shared" si="2"/>
        <v>430300000</v>
      </c>
      <c r="H46" s="120" t="s">
        <v>25</v>
      </c>
      <c r="I46" s="121">
        <f>I44+I45</f>
        <v>9.791360458863597</v>
      </c>
      <c r="J46" s="102"/>
    </row>
    <row r="47" spans="1:10" x14ac:dyDescent="0.3">
      <c r="A47" s="102"/>
      <c r="B47" s="102"/>
      <c r="C47" s="78" t="s">
        <v>80</v>
      </c>
      <c r="D47" s="51"/>
      <c r="E47" s="79">
        <f>E26</f>
        <v>390000000</v>
      </c>
      <c r="F47" s="102"/>
      <c r="G47" s="6">
        <f t="shared" si="2"/>
        <v>78000000</v>
      </c>
      <c r="H47" s="143" t="s">
        <v>57</v>
      </c>
      <c r="I47" s="144">
        <f>E47/$E$32</f>
        <v>1.8571428571428572</v>
      </c>
      <c r="J47" s="102"/>
    </row>
    <row r="48" spans="1:10" x14ac:dyDescent="0.3">
      <c r="A48" s="141" t="s">
        <v>50</v>
      </c>
      <c r="B48" s="102"/>
      <c r="C48" s="7"/>
      <c r="D48" s="67" t="s">
        <v>70</v>
      </c>
      <c r="E48" s="81">
        <f>E46+E47</f>
        <v>2541500000</v>
      </c>
      <c r="F48" s="102"/>
      <c r="G48" s="6">
        <f t="shared" si="2"/>
        <v>508300000</v>
      </c>
      <c r="H48" s="120" t="s">
        <v>25</v>
      </c>
      <c r="I48" s="121">
        <f>I46+I47</f>
        <v>11.648503316006455</v>
      </c>
      <c r="J48" s="102"/>
    </row>
    <row r="49" spans="1:10" x14ac:dyDescent="0.3">
      <c r="A49" s="141" t="s">
        <v>51</v>
      </c>
      <c r="B49" s="102"/>
      <c r="C49" s="78" t="s">
        <v>81</v>
      </c>
      <c r="D49" s="51"/>
      <c r="E49" s="79">
        <f>E26</f>
        <v>390000000</v>
      </c>
      <c r="F49" s="102"/>
      <c r="G49" s="6">
        <f t="shared" si="2"/>
        <v>78000000</v>
      </c>
      <c r="H49" s="143" t="s">
        <v>57</v>
      </c>
      <c r="I49" s="144">
        <f>E49/$E$32</f>
        <v>1.8571428571428572</v>
      </c>
      <c r="J49" s="102"/>
    </row>
    <row r="50" spans="1:10" x14ac:dyDescent="0.3">
      <c r="A50" s="141" t="s">
        <v>52</v>
      </c>
      <c r="B50" s="102"/>
      <c r="C50" s="9"/>
      <c r="D50" s="67" t="s">
        <v>70</v>
      </c>
      <c r="E50" s="81">
        <f>E48+E49</f>
        <v>2931500000</v>
      </c>
      <c r="F50" s="102"/>
      <c r="G50" s="6">
        <f t="shared" si="2"/>
        <v>586300000</v>
      </c>
      <c r="H50" s="120" t="s">
        <v>25</v>
      </c>
      <c r="I50" s="121">
        <f>I49+I48</f>
        <v>13.505646173149312</v>
      </c>
      <c r="J50" s="102"/>
    </row>
    <row r="51" spans="1:10" x14ac:dyDescent="0.3">
      <c r="A51" s="141" t="s">
        <v>53</v>
      </c>
      <c r="B51" s="102"/>
      <c r="C51" s="82" t="s">
        <v>82</v>
      </c>
      <c r="D51" s="11"/>
      <c r="E51" s="79">
        <f>E26</f>
        <v>390000000</v>
      </c>
      <c r="F51" s="102"/>
      <c r="G51" s="6">
        <f t="shared" si="2"/>
        <v>78000000</v>
      </c>
      <c r="H51" s="143" t="s">
        <v>57</v>
      </c>
      <c r="I51" s="144">
        <f>E51/$E$32</f>
        <v>1.8571428571428572</v>
      </c>
      <c r="J51" s="102"/>
    </row>
    <row r="52" spans="1:10" x14ac:dyDescent="0.3">
      <c r="A52" s="141" t="s">
        <v>54</v>
      </c>
      <c r="B52" s="102"/>
      <c r="C52" s="9"/>
      <c r="D52" s="67" t="s">
        <v>70</v>
      </c>
      <c r="E52" s="81">
        <f>E50+E51</f>
        <v>3321500000</v>
      </c>
      <c r="F52" s="102"/>
      <c r="G52" s="6">
        <f t="shared" si="2"/>
        <v>664300000</v>
      </c>
      <c r="H52" s="120" t="s">
        <v>25</v>
      </c>
      <c r="I52" s="121">
        <f>I51+I50</f>
        <v>15.36278903029217</v>
      </c>
      <c r="J52" s="102"/>
    </row>
    <row r="53" spans="1:10" x14ac:dyDescent="0.3">
      <c r="A53" s="142" t="s">
        <v>84</v>
      </c>
      <c r="B53" s="102"/>
      <c r="C53" s="78" t="s">
        <v>83</v>
      </c>
      <c r="D53" s="51"/>
      <c r="E53" s="79">
        <f>E26</f>
        <v>390000000</v>
      </c>
      <c r="F53" s="102"/>
      <c r="G53" s="6">
        <f t="shared" si="2"/>
        <v>78000000</v>
      </c>
      <c r="H53" s="143" t="s">
        <v>57</v>
      </c>
      <c r="I53" s="144">
        <f>E53/$E$32</f>
        <v>1.8571428571428572</v>
      </c>
      <c r="J53" s="102"/>
    </row>
    <row r="54" spans="1:10" ht="14.55" thickBot="1" x14ac:dyDescent="0.35">
      <c r="A54" s="141" t="s">
        <v>85</v>
      </c>
      <c r="B54" s="102"/>
      <c r="C54" s="10"/>
      <c r="D54" s="83" t="s">
        <v>70</v>
      </c>
      <c r="E54" s="84">
        <f>E52+E53</f>
        <v>3711500000</v>
      </c>
      <c r="F54" s="102"/>
      <c r="G54" s="6">
        <f t="shared" si="2"/>
        <v>742300000</v>
      </c>
      <c r="H54" s="120" t="s">
        <v>25</v>
      </c>
      <c r="I54" s="121">
        <f>I53+I52</f>
        <v>17.219931887435028</v>
      </c>
      <c r="J54" s="102"/>
    </row>
    <row r="55" spans="1:10" x14ac:dyDescent="0.3">
      <c r="A55" s="102"/>
      <c r="B55" s="102"/>
      <c r="C55" s="102"/>
      <c r="D55" s="102"/>
      <c r="E55" s="102"/>
      <c r="F55" s="102"/>
      <c r="G55" s="102"/>
      <c r="H55" s="102"/>
      <c r="I55" s="102"/>
      <c r="J55" s="102"/>
    </row>
  </sheetData>
  <mergeCells count="2">
    <mergeCell ref="C24:D24"/>
    <mergeCell ref="C18:D1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workbookViewId="0">
      <selection activeCell="I18" sqref="A3:I18"/>
    </sheetView>
  </sheetViews>
  <sheetFormatPr defaultRowHeight="14" x14ac:dyDescent="0.3"/>
  <cols>
    <col min="1" max="1" width="15.296875" customWidth="1"/>
    <col min="3" max="3" width="14.69921875" bestFit="1" customWidth="1"/>
    <col min="4" max="4" width="10" bestFit="1" customWidth="1"/>
    <col min="5" max="5" width="18.69921875" bestFit="1" customWidth="1"/>
    <col min="6" max="6" width="16.796875" bestFit="1" customWidth="1"/>
    <col min="7" max="7" width="19.296875" bestFit="1" customWidth="1"/>
    <col min="8" max="8" width="16.8984375" customWidth="1"/>
    <col min="9" max="9" width="16.09765625" customWidth="1"/>
    <col min="11" max="11" width="14.69921875" bestFit="1" customWidth="1"/>
  </cols>
  <sheetData>
    <row r="3" spans="1:9" x14ac:dyDescent="0.3">
      <c r="A3" s="3" t="s">
        <v>8</v>
      </c>
    </row>
    <row r="4" spans="1:9" x14ac:dyDescent="0.3">
      <c r="A4" s="3" t="s">
        <v>14</v>
      </c>
      <c r="B4" s="3"/>
      <c r="C4" s="3" t="s">
        <v>13</v>
      </c>
      <c r="D4" s="3"/>
      <c r="E4" s="3" t="s">
        <v>3</v>
      </c>
      <c r="F4" s="3"/>
      <c r="G4" s="3" t="s">
        <v>5</v>
      </c>
      <c r="H4" s="3"/>
      <c r="I4" s="3" t="s">
        <v>0</v>
      </c>
    </row>
    <row r="5" spans="1:9" x14ac:dyDescent="0.3">
      <c r="A5" s="1">
        <v>300000000</v>
      </c>
      <c r="C5" s="1">
        <f>A5/1.5</f>
        <v>200000000</v>
      </c>
      <c r="E5">
        <v>1.1499999999999999</v>
      </c>
      <c r="G5" s="1">
        <f>C5*E5</f>
        <v>229999999.99999997</v>
      </c>
      <c r="I5" s="2">
        <f>G5/5</f>
        <v>45999999.999999993</v>
      </c>
    </row>
    <row r="6" spans="1:9" x14ac:dyDescent="0.3">
      <c r="D6" t="s">
        <v>4</v>
      </c>
      <c r="E6">
        <f>E5*0.05</f>
        <v>5.7499999999999996E-2</v>
      </c>
      <c r="G6" s="2">
        <f>C5*E6</f>
        <v>11500000</v>
      </c>
      <c r="I6" s="2">
        <f t="shared" ref="I6:I14" si="0">G6/5</f>
        <v>2300000</v>
      </c>
    </row>
    <row r="7" spans="1:9" x14ac:dyDescent="0.3">
      <c r="F7" t="s">
        <v>12</v>
      </c>
      <c r="G7" s="2">
        <f>G5+G6</f>
        <v>241499999.99999997</v>
      </c>
      <c r="I7" s="2">
        <f t="shared" si="0"/>
        <v>48299999.999999993</v>
      </c>
    </row>
    <row r="8" spans="1:9" x14ac:dyDescent="0.3">
      <c r="I8" s="2">
        <f t="shared" si="0"/>
        <v>0</v>
      </c>
    </row>
    <row r="9" spans="1:9" x14ac:dyDescent="0.3">
      <c r="A9" s="3" t="s">
        <v>9</v>
      </c>
      <c r="C9" s="3" t="s">
        <v>13</v>
      </c>
      <c r="E9" s="3" t="s">
        <v>6</v>
      </c>
      <c r="F9" s="3"/>
      <c r="G9" s="3"/>
      <c r="H9" s="3"/>
      <c r="I9" s="4"/>
    </row>
    <row r="10" spans="1:9" x14ac:dyDescent="0.3">
      <c r="A10" s="2">
        <f>A5</f>
        <v>300000000</v>
      </c>
      <c r="C10" s="2">
        <f>C5</f>
        <v>200000000</v>
      </c>
      <c r="E10">
        <v>2.5</v>
      </c>
      <c r="G10" s="2">
        <f>C10*E10</f>
        <v>500000000</v>
      </c>
      <c r="I10" s="2">
        <f t="shared" si="0"/>
        <v>100000000</v>
      </c>
    </row>
    <row r="11" spans="1:9" x14ac:dyDescent="0.3">
      <c r="F11" t="s">
        <v>7</v>
      </c>
      <c r="G11" s="2">
        <f>G10-G7</f>
        <v>258500000.00000003</v>
      </c>
      <c r="I11" s="2">
        <f t="shared" si="0"/>
        <v>51700000.000000007</v>
      </c>
    </row>
    <row r="12" spans="1:9" x14ac:dyDescent="0.3">
      <c r="E12" t="s">
        <v>10</v>
      </c>
      <c r="I12" s="2">
        <f t="shared" si="0"/>
        <v>0</v>
      </c>
    </row>
    <row r="13" spans="1:9" x14ac:dyDescent="0.3">
      <c r="E13">
        <v>4</v>
      </c>
      <c r="G13" s="2">
        <f>C5*E13</f>
        <v>800000000</v>
      </c>
      <c r="I13" s="2">
        <f t="shared" si="0"/>
        <v>160000000</v>
      </c>
    </row>
    <row r="14" spans="1:9" x14ac:dyDescent="0.3">
      <c r="F14" t="s">
        <v>11</v>
      </c>
      <c r="G14" s="2">
        <f>G13-G10</f>
        <v>300000000</v>
      </c>
      <c r="I14" s="2">
        <f t="shared" si="0"/>
        <v>60000000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sMM</dc:creator>
  <cp:lastModifiedBy>sMM</cp:lastModifiedBy>
  <dcterms:created xsi:type="dcterms:W3CDTF">2014-07-18T14:24:11Z</dcterms:created>
  <dcterms:modified xsi:type="dcterms:W3CDTF">2014-07-23T15:00:45Z</dcterms:modified>
</cp:coreProperties>
</file>