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L40" i="4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40" i="3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AB66" i="2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11"/>
  <c r="L12"/>
  <c r="L13"/>
  <c r="L14"/>
  <c r="L15"/>
  <c r="L16"/>
  <c r="L17"/>
  <c r="L18"/>
  <c r="L19"/>
  <c r="L20"/>
  <c r="L21"/>
  <c r="L22"/>
  <c r="L23"/>
  <c r="K11"/>
  <c r="K12"/>
  <c r="K13"/>
  <c r="K14"/>
  <c r="K15"/>
  <c r="K16"/>
  <c r="K17"/>
  <c r="K18"/>
  <c r="K19"/>
  <c r="K20"/>
  <c r="K21"/>
  <c r="K22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14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15"/>
  <c r="AG15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<sst xmlns="http://schemas.openxmlformats.org/spreadsheetml/2006/main" count="186" uniqueCount="37">
  <si>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</si>
  <si>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</si>
  <si>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</si>
  <si>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</si>
  <si>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</si>
  <si>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</si>
  <si>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</si>
  <si>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</si>
  <si>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</si>
  <si>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</si>
  <si>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</si>
  <si>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</si>
  <si>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</si>
  <si>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</si>
  <si>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</si>
  <si>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</si>
  <si>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</si>
  <si>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</si>
  <si>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</si>
  <si>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</si>
  <si>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</si>
  <si>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</si>
  <si>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</si>
  <si>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</si>
  <si>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</si>
  <si>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</si>
  <si>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</si>
  <si>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</si>
  <si>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</si>
  <si>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</si>
  <si>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</si>
  <si>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</si>
  <si>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</si>
  <si>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</si>
  <si>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</si>
  <si>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</si>
  <si>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Ringsend Road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</si>
</sst>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25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0" fontId="3" fillId="0" borderId="10" xfId="2" applyFont="1" applyFill="1" applyBorder="1" applyAlignment="1" applyProtection="1">
      <alignment horizontal="center"/>
      <protection locked="0"/>
    </xf>
    <xf numFmtId="0" fontId="3" fillId="0" borderId="11" xfId="2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0" fontId="3" fillId="0" borderId="13" xfId="2" applyFont="1" applyFill="1" applyBorder="1" applyAlignment="1" applyProtection="1">
      <alignment horizontal="center"/>
      <protection locked="0"/>
    </xf>
    <xf numFmtId="0" fontId="3" fillId="0" borderId="14" xfId="2" applyFont="1" applyFill="1" applyBorder="1" applyAlignment="1" applyProtection="1">
      <alignment horizontal="center"/>
      <protection locked="0"/>
    </xf>
    <xf numFmtId="20" fontId="3" fillId="0" borderId="15" xfId="2" applyNumberFormat="1" applyFont="1" applyFill="1" applyBorder="1" applyAlignment="1" applyProtection="1">
      <alignment horizontal="center"/>
    </xf>
    <xf numFmtId="0" fontId="3" fillId="0" borderId="16" xfId="2" applyFont="1" applyFill="1" applyBorder="1" applyAlignment="1" applyProtection="1">
      <alignment horizontal="center"/>
      <protection locked="0"/>
    </xf>
    <xf numFmtId="0" fontId="3" fillId="0" borderId="17" xfId="2" applyFont="1" applyFill="1" applyBorder="1" applyAlignment="1" applyProtection="1">
      <alignment horizontal="center"/>
      <protection locked="0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1" xfId="2" applyFont="1" applyFill="1" applyBorder="1" applyAlignment="1" applyProtection="1">
      <alignment horizontal="center"/>
      <protection locked="0"/>
    </xf>
    <xf numFmtId="0" fontId="3" fillId="0" borderId="22" xfId="2" applyFont="1" applyFill="1" applyBorder="1" applyAlignment="1" applyProtection="1">
      <alignment horizontal="center"/>
      <protection locked="0"/>
    </xf>
    <xf numFmtId="0" fontId="3" fillId="0" borderId="23" xfId="2" applyFont="1" applyFill="1" applyBorder="1" applyAlignment="1" applyProtection="1">
      <alignment horizontal="center"/>
      <protection locked="0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2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3"/>
  <sheetViews>
    <sheetView tabSelected="1" workbookViewId="0">
      <selection activeCell="A7" sqref="A7:A8"/>
    </sheetView>
  </sheetViews>
  <sheetFormatPr defaultColWidth="5.42578125" defaultRowHeight="15" customHeight="1"/>
  <cols>
    <col min="1" max="1" width="7.5703125" style="60" customWidth="1"/>
    <col min="2" max="13" width="8.140625" style="60" customWidth="1"/>
    <col min="14" max="16" width="7.5703125" style="60" customWidth="1"/>
    <col min="17" max="28" width="8.140625" style="60" customWidth="1"/>
    <col min="29" max="30" width="7.5703125" style="60" customWidth="1"/>
    <col min="31" max="31" width="11.7109375" style="61" hidden="1" customWidth="1"/>
    <col min="32" max="32" width="9.7109375" style="61" hidden="1" customWidth="1"/>
    <col min="33" max="33" width="5.28515625" style="61" hidden="1" customWidth="1"/>
    <col min="34" max="137" width="5.28515625" style="62" customWidth="1"/>
    <col min="138" max="233" width="5.42578125" style="62"/>
    <col min="234" max="263" width="8.140625" style="62" customWidth="1"/>
    <col min="264" max="264" width="11.7109375" style="62" customWidth="1"/>
    <col min="265" max="265" width="9.7109375" style="62" customWidth="1"/>
    <col min="266" max="393" width="5.28515625" style="62" customWidth="1"/>
    <col min="394" max="489" width="5.42578125" style="62"/>
    <col min="490" max="519" width="8.140625" style="62" customWidth="1"/>
    <col min="520" max="520" width="11.7109375" style="62" customWidth="1"/>
    <col min="521" max="521" width="9.7109375" style="62" customWidth="1"/>
    <col min="522" max="649" width="5.28515625" style="62" customWidth="1"/>
    <col min="650" max="745" width="5.42578125" style="62"/>
    <col min="746" max="775" width="8.140625" style="62" customWidth="1"/>
    <col min="776" max="776" width="11.7109375" style="62" customWidth="1"/>
    <col min="777" max="777" width="9.7109375" style="62" customWidth="1"/>
    <col min="778" max="905" width="5.28515625" style="62" customWidth="1"/>
    <col min="906" max="1001" width="5.42578125" style="62"/>
    <col min="1002" max="1031" width="8.140625" style="62" customWidth="1"/>
    <col min="1032" max="1032" width="11.7109375" style="62" customWidth="1"/>
    <col min="1033" max="1033" width="9.7109375" style="62" customWidth="1"/>
    <col min="1034" max="1161" width="5.28515625" style="62" customWidth="1"/>
    <col min="1162" max="1257" width="5.42578125" style="62"/>
    <col min="1258" max="1287" width="8.140625" style="62" customWidth="1"/>
    <col min="1288" max="1288" width="11.7109375" style="62" customWidth="1"/>
    <col min="1289" max="1289" width="9.7109375" style="62" customWidth="1"/>
    <col min="1290" max="1417" width="5.28515625" style="62" customWidth="1"/>
    <col min="1418" max="1513" width="5.42578125" style="62"/>
    <col min="1514" max="1543" width="8.140625" style="62" customWidth="1"/>
    <col min="1544" max="1544" width="11.7109375" style="62" customWidth="1"/>
    <col min="1545" max="1545" width="9.7109375" style="62" customWidth="1"/>
    <col min="1546" max="1673" width="5.28515625" style="62" customWidth="1"/>
    <col min="1674" max="1769" width="5.42578125" style="62"/>
    <col min="1770" max="1799" width="8.140625" style="62" customWidth="1"/>
    <col min="1800" max="1800" width="11.7109375" style="62" customWidth="1"/>
    <col min="1801" max="1801" width="9.7109375" style="62" customWidth="1"/>
    <col min="1802" max="1929" width="5.28515625" style="62" customWidth="1"/>
    <col min="1930" max="2025" width="5.42578125" style="62"/>
    <col min="2026" max="2055" width="8.140625" style="62" customWidth="1"/>
    <col min="2056" max="2056" width="11.7109375" style="62" customWidth="1"/>
    <col min="2057" max="2057" width="9.7109375" style="62" customWidth="1"/>
    <col min="2058" max="2185" width="5.28515625" style="62" customWidth="1"/>
    <col min="2186" max="2281" width="5.42578125" style="62"/>
    <col min="2282" max="2311" width="8.140625" style="62" customWidth="1"/>
    <col min="2312" max="2312" width="11.7109375" style="62" customWidth="1"/>
    <col min="2313" max="2313" width="9.7109375" style="62" customWidth="1"/>
    <col min="2314" max="2441" width="5.28515625" style="62" customWidth="1"/>
    <col min="2442" max="2537" width="5.42578125" style="62"/>
    <col min="2538" max="2567" width="8.140625" style="62" customWidth="1"/>
    <col min="2568" max="2568" width="11.7109375" style="62" customWidth="1"/>
    <col min="2569" max="2569" width="9.7109375" style="62" customWidth="1"/>
    <col min="2570" max="2697" width="5.28515625" style="62" customWidth="1"/>
    <col min="2698" max="2793" width="5.42578125" style="62"/>
    <col min="2794" max="2823" width="8.140625" style="62" customWidth="1"/>
    <col min="2824" max="2824" width="11.7109375" style="62" customWidth="1"/>
    <col min="2825" max="2825" width="9.7109375" style="62" customWidth="1"/>
    <col min="2826" max="2953" width="5.28515625" style="62" customWidth="1"/>
    <col min="2954" max="3049" width="5.42578125" style="62"/>
    <col min="3050" max="3079" width="8.140625" style="62" customWidth="1"/>
    <col min="3080" max="3080" width="11.7109375" style="62" customWidth="1"/>
    <col min="3081" max="3081" width="9.7109375" style="62" customWidth="1"/>
    <col min="3082" max="3209" width="5.28515625" style="62" customWidth="1"/>
    <col min="3210" max="3305" width="5.42578125" style="62"/>
    <col min="3306" max="3335" width="8.140625" style="62" customWidth="1"/>
    <col min="3336" max="3336" width="11.7109375" style="62" customWidth="1"/>
    <col min="3337" max="3337" width="9.7109375" style="62" customWidth="1"/>
    <col min="3338" max="3465" width="5.28515625" style="62" customWidth="1"/>
    <col min="3466" max="3561" width="5.42578125" style="62"/>
    <col min="3562" max="3591" width="8.140625" style="62" customWidth="1"/>
    <col min="3592" max="3592" width="11.7109375" style="62" customWidth="1"/>
    <col min="3593" max="3593" width="9.7109375" style="62" customWidth="1"/>
    <col min="3594" max="3721" width="5.28515625" style="62" customWidth="1"/>
    <col min="3722" max="3817" width="5.42578125" style="62"/>
    <col min="3818" max="3847" width="8.140625" style="62" customWidth="1"/>
    <col min="3848" max="3848" width="11.7109375" style="62" customWidth="1"/>
    <col min="3849" max="3849" width="9.7109375" style="62" customWidth="1"/>
    <col min="3850" max="3977" width="5.28515625" style="62" customWidth="1"/>
    <col min="3978" max="4073" width="5.42578125" style="62"/>
    <col min="4074" max="4103" width="8.140625" style="62" customWidth="1"/>
    <col min="4104" max="4104" width="11.7109375" style="62" customWidth="1"/>
    <col min="4105" max="4105" width="9.7109375" style="62" customWidth="1"/>
    <col min="4106" max="4233" width="5.28515625" style="62" customWidth="1"/>
    <col min="4234" max="4329" width="5.42578125" style="62"/>
    <col min="4330" max="4359" width="8.140625" style="62" customWidth="1"/>
    <col min="4360" max="4360" width="11.7109375" style="62" customWidth="1"/>
    <col min="4361" max="4361" width="9.7109375" style="62" customWidth="1"/>
    <col min="4362" max="4489" width="5.28515625" style="62" customWidth="1"/>
    <col min="4490" max="4585" width="5.42578125" style="62"/>
    <col min="4586" max="4615" width="8.140625" style="62" customWidth="1"/>
    <col min="4616" max="4616" width="11.7109375" style="62" customWidth="1"/>
    <col min="4617" max="4617" width="9.7109375" style="62" customWidth="1"/>
    <col min="4618" max="4745" width="5.28515625" style="62" customWidth="1"/>
    <col min="4746" max="4841" width="5.42578125" style="62"/>
    <col min="4842" max="4871" width="8.140625" style="62" customWidth="1"/>
    <col min="4872" max="4872" width="11.7109375" style="62" customWidth="1"/>
    <col min="4873" max="4873" width="9.7109375" style="62" customWidth="1"/>
    <col min="4874" max="5001" width="5.28515625" style="62" customWidth="1"/>
    <col min="5002" max="5097" width="5.42578125" style="62"/>
    <col min="5098" max="5127" width="8.140625" style="62" customWidth="1"/>
    <col min="5128" max="5128" width="11.7109375" style="62" customWidth="1"/>
    <col min="5129" max="5129" width="9.7109375" style="62" customWidth="1"/>
    <col min="5130" max="5257" width="5.28515625" style="62" customWidth="1"/>
    <col min="5258" max="5353" width="5.42578125" style="62"/>
    <col min="5354" max="5383" width="8.140625" style="62" customWidth="1"/>
    <col min="5384" max="5384" width="11.7109375" style="62" customWidth="1"/>
    <col min="5385" max="5385" width="9.7109375" style="62" customWidth="1"/>
    <col min="5386" max="5513" width="5.28515625" style="62" customWidth="1"/>
    <col min="5514" max="5609" width="5.42578125" style="62"/>
    <col min="5610" max="5639" width="8.140625" style="62" customWidth="1"/>
    <col min="5640" max="5640" width="11.7109375" style="62" customWidth="1"/>
    <col min="5641" max="5641" width="9.7109375" style="62" customWidth="1"/>
    <col min="5642" max="5769" width="5.28515625" style="62" customWidth="1"/>
    <col min="5770" max="5865" width="5.42578125" style="62"/>
    <col min="5866" max="5895" width="8.140625" style="62" customWidth="1"/>
    <col min="5896" max="5896" width="11.7109375" style="62" customWidth="1"/>
    <col min="5897" max="5897" width="9.7109375" style="62" customWidth="1"/>
    <col min="5898" max="6025" width="5.28515625" style="62" customWidth="1"/>
    <col min="6026" max="6121" width="5.42578125" style="62"/>
    <col min="6122" max="6151" width="8.140625" style="62" customWidth="1"/>
    <col min="6152" max="6152" width="11.7109375" style="62" customWidth="1"/>
    <col min="6153" max="6153" width="9.7109375" style="62" customWidth="1"/>
    <col min="6154" max="6281" width="5.28515625" style="62" customWidth="1"/>
    <col min="6282" max="6377" width="5.42578125" style="62"/>
    <col min="6378" max="6407" width="8.140625" style="62" customWidth="1"/>
    <col min="6408" max="6408" width="11.7109375" style="62" customWidth="1"/>
    <col min="6409" max="6409" width="9.7109375" style="62" customWidth="1"/>
    <col min="6410" max="6537" width="5.28515625" style="62" customWidth="1"/>
    <col min="6538" max="6633" width="5.42578125" style="62"/>
    <col min="6634" max="6663" width="8.140625" style="62" customWidth="1"/>
    <col min="6664" max="6664" width="11.7109375" style="62" customWidth="1"/>
    <col min="6665" max="6665" width="9.7109375" style="62" customWidth="1"/>
    <col min="6666" max="6793" width="5.28515625" style="62" customWidth="1"/>
    <col min="6794" max="6889" width="5.42578125" style="62"/>
    <col min="6890" max="6919" width="8.140625" style="62" customWidth="1"/>
    <col min="6920" max="6920" width="11.7109375" style="62" customWidth="1"/>
    <col min="6921" max="6921" width="9.7109375" style="62" customWidth="1"/>
    <col min="6922" max="7049" width="5.28515625" style="62" customWidth="1"/>
    <col min="7050" max="7145" width="5.42578125" style="62"/>
    <col min="7146" max="7175" width="8.140625" style="62" customWidth="1"/>
    <col min="7176" max="7176" width="11.7109375" style="62" customWidth="1"/>
    <col min="7177" max="7177" width="9.7109375" style="62" customWidth="1"/>
    <col min="7178" max="7305" width="5.28515625" style="62" customWidth="1"/>
    <col min="7306" max="7401" width="5.42578125" style="62"/>
    <col min="7402" max="7431" width="8.140625" style="62" customWidth="1"/>
    <col min="7432" max="7432" width="11.7109375" style="62" customWidth="1"/>
    <col min="7433" max="7433" width="9.7109375" style="62" customWidth="1"/>
    <col min="7434" max="7561" width="5.28515625" style="62" customWidth="1"/>
    <col min="7562" max="7657" width="5.42578125" style="62"/>
    <col min="7658" max="7687" width="8.140625" style="62" customWidth="1"/>
    <col min="7688" max="7688" width="11.7109375" style="62" customWidth="1"/>
    <col min="7689" max="7689" width="9.7109375" style="62" customWidth="1"/>
    <col min="7690" max="7817" width="5.28515625" style="62" customWidth="1"/>
    <col min="7818" max="7913" width="5.42578125" style="62"/>
    <col min="7914" max="7943" width="8.140625" style="62" customWidth="1"/>
    <col min="7944" max="7944" width="11.7109375" style="62" customWidth="1"/>
    <col min="7945" max="7945" width="9.7109375" style="62" customWidth="1"/>
    <col min="7946" max="8073" width="5.28515625" style="62" customWidth="1"/>
    <col min="8074" max="8169" width="5.42578125" style="62"/>
    <col min="8170" max="8199" width="8.140625" style="62" customWidth="1"/>
    <col min="8200" max="8200" width="11.7109375" style="62" customWidth="1"/>
    <col min="8201" max="8201" width="9.7109375" style="62" customWidth="1"/>
    <col min="8202" max="8329" width="5.28515625" style="62" customWidth="1"/>
    <col min="8330" max="8425" width="5.42578125" style="62"/>
    <col min="8426" max="8455" width="8.140625" style="62" customWidth="1"/>
    <col min="8456" max="8456" width="11.7109375" style="62" customWidth="1"/>
    <col min="8457" max="8457" width="9.7109375" style="62" customWidth="1"/>
    <col min="8458" max="8585" width="5.28515625" style="62" customWidth="1"/>
    <col min="8586" max="8681" width="5.42578125" style="62"/>
    <col min="8682" max="8711" width="8.140625" style="62" customWidth="1"/>
    <col min="8712" max="8712" width="11.7109375" style="62" customWidth="1"/>
    <col min="8713" max="8713" width="9.7109375" style="62" customWidth="1"/>
    <col min="8714" max="8841" width="5.28515625" style="62" customWidth="1"/>
    <col min="8842" max="8937" width="5.42578125" style="62"/>
    <col min="8938" max="8967" width="8.140625" style="62" customWidth="1"/>
    <col min="8968" max="8968" width="11.7109375" style="62" customWidth="1"/>
    <col min="8969" max="8969" width="9.7109375" style="62" customWidth="1"/>
    <col min="8970" max="9097" width="5.28515625" style="62" customWidth="1"/>
    <col min="9098" max="9193" width="5.42578125" style="62"/>
    <col min="9194" max="9223" width="8.140625" style="62" customWidth="1"/>
    <col min="9224" max="9224" width="11.7109375" style="62" customWidth="1"/>
    <col min="9225" max="9225" width="9.7109375" style="62" customWidth="1"/>
    <col min="9226" max="9353" width="5.28515625" style="62" customWidth="1"/>
    <col min="9354" max="9449" width="5.42578125" style="62"/>
    <col min="9450" max="9479" width="8.140625" style="62" customWidth="1"/>
    <col min="9480" max="9480" width="11.7109375" style="62" customWidth="1"/>
    <col min="9481" max="9481" width="9.7109375" style="62" customWidth="1"/>
    <col min="9482" max="9609" width="5.28515625" style="62" customWidth="1"/>
    <col min="9610" max="9705" width="5.42578125" style="62"/>
    <col min="9706" max="9735" width="8.140625" style="62" customWidth="1"/>
    <col min="9736" max="9736" width="11.7109375" style="62" customWidth="1"/>
    <col min="9737" max="9737" width="9.7109375" style="62" customWidth="1"/>
    <col min="9738" max="9865" width="5.28515625" style="62" customWidth="1"/>
    <col min="9866" max="9961" width="5.42578125" style="62"/>
    <col min="9962" max="9991" width="8.140625" style="62" customWidth="1"/>
    <col min="9992" max="9992" width="11.7109375" style="62" customWidth="1"/>
    <col min="9993" max="9993" width="9.7109375" style="62" customWidth="1"/>
    <col min="9994" max="10121" width="5.28515625" style="62" customWidth="1"/>
    <col min="10122" max="10217" width="5.42578125" style="62"/>
    <col min="10218" max="10247" width="8.140625" style="62" customWidth="1"/>
    <col min="10248" max="10248" width="11.7109375" style="62" customWidth="1"/>
    <col min="10249" max="10249" width="9.7109375" style="62" customWidth="1"/>
    <col min="10250" max="10377" width="5.28515625" style="62" customWidth="1"/>
    <col min="10378" max="10473" width="5.42578125" style="62"/>
    <col min="10474" max="10503" width="8.140625" style="62" customWidth="1"/>
    <col min="10504" max="10504" width="11.7109375" style="62" customWidth="1"/>
    <col min="10505" max="10505" width="9.7109375" style="62" customWidth="1"/>
    <col min="10506" max="10633" width="5.28515625" style="62" customWidth="1"/>
    <col min="10634" max="10729" width="5.42578125" style="62"/>
    <col min="10730" max="10759" width="8.140625" style="62" customWidth="1"/>
    <col min="10760" max="10760" width="11.7109375" style="62" customWidth="1"/>
    <col min="10761" max="10761" width="9.7109375" style="62" customWidth="1"/>
    <col min="10762" max="10889" width="5.28515625" style="62" customWidth="1"/>
    <col min="10890" max="10985" width="5.42578125" style="62"/>
    <col min="10986" max="11015" width="8.140625" style="62" customWidth="1"/>
    <col min="11016" max="11016" width="11.7109375" style="62" customWidth="1"/>
    <col min="11017" max="11017" width="9.7109375" style="62" customWidth="1"/>
    <col min="11018" max="11145" width="5.28515625" style="62" customWidth="1"/>
    <col min="11146" max="11241" width="5.42578125" style="62"/>
    <col min="11242" max="11271" width="8.140625" style="62" customWidth="1"/>
    <col min="11272" max="11272" width="11.7109375" style="62" customWidth="1"/>
    <col min="11273" max="11273" width="9.7109375" style="62" customWidth="1"/>
    <col min="11274" max="11401" width="5.28515625" style="62" customWidth="1"/>
    <col min="11402" max="11497" width="5.42578125" style="62"/>
    <col min="11498" max="11527" width="8.140625" style="62" customWidth="1"/>
    <col min="11528" max="11528" width="11.7109375" style="62" customWidth="1"/>
    <col min="11529" max="11529" width="9.7109375" style="62" customWidth="1"/>
    <col min="11530" max="11657" width="5.28515625" style="62" customWidth="1"/>
    <col min="11658" max="11753" width="5.42578125" style="62"/>
    <col min="11754" max="11783" width="8.140625" style="62" customWidth="1"/>
    <col min="11784" max="11784" width="11.7109375" style="62" customWidth="1"/>
    <col min="11785" max="11785" width="9.7109375" style="62" customWidth="1"/>
    <col min="11786" max="11913" width="5.28515625" style="62" customWidth="1"/>
    <col min="11914" max="12009" width="5.42578125" style="62"/>
    <col min="12010" max="12039" width="8.140625" style="62" customWidth="1"/>
    <col min="12040" max="12040" width="11.7109375" style="62" customWidth="1"/>
    <col min="12041" max="12041" width="9.7109375" style="62" customWidth="1"/>
    <col min="12042" max="12169" width="5.28515625" style="62" customWidth="1"/>
    <col min="12170" max="12265" width="5.42578125" style="62"/>
    <col min="12266" max="12295" width="8.140625" style="62" customWidth="1"/>
    <col min="12296" max="12296" width="11.7109375" style="62" customWidth="1"/>
    <col min="12297" max="12297" width="9.7109375" style="62" customWidth="1"/>
    <col min="12298" max="12425" width="5.28515625" style="62" customWidth="1"/>
    <col min="12426" max="12521" width="5.42578125" style="62"/>
    <col min="12522" max="12551" width="8.140625" style="62" customWidth="1"/>
    <col min="12552" max="12552" width="11.7109375" style="62" customWidth="1"/>
    <col min="12553" max="12553" width="9.7109375" style="62" customWidth="1"/>
    <col min="12554" max="12681" width="5.28515625" style="62" customWidth="1"/>
    <col min="12682" max="12777" width="5.42578125" style="62"/>
    <col min="12778" max="12807" width="8.140625" style="62" customWidth="1"/>
    <col min="12808" max="12808" width="11.7109375" style="62" customWidth="1"/>
    <col min="12809" max="12809" width="9.7109375" style="62" customWidth="1"/>
    <col min="12810" max="12937" width="5.28515625" style="62" customWidth="1"/>
    <col min="12938" max="13033" width="5.42578125" style="62"/>
    <col min="13034" max="13063" width="8.140625" style="62" customWidth="1"/>
    <col min="13064" max="13064" width="11.7109375" style="62" customWidth="1"/>
    <col min="13065" max="13065" width="9.7109375" style="62" customWidth="1"/>
    <col min="13066" max="13193" width="5.28515625" style="62" customWidth="1"/>
    <col min="13194" max="13289" width="5.42578125" style="62"/>
    <col min="13290" max="13319" width="8.140625" style="62" customWidth="1"/>
    <col min="13320" max="13320" width="11.7109375" style="62" customWidth="1"/>
    <col min="13321" max="13321" width="9.7109375" style="62" customWidth="1"/>
    <col min="13322" max="13449" width="5.28515625" style="62" customWidth="1"/>
    <col min="13450" max="13545" width="5.42578125" style="62"/>
    <col min="13546" max="13575" width="8.140625" style="62" customWidth="1"/>
    <col min="13576" max="13576" width="11.7109375" style="62" customWidth="1"/>
    <col min="13577" max="13577" width="9.7109375" style="62" customWidth="1"/>
    <col min="13578" max="13705" width="5.28515625" style="62" customWidth="1"/>
    <col min="13706" max="13801" width="5.42578125" style="62"/>
    <col min="13802" max="13831" width="8.140625" style="62" customWidth="1"/>
    <col min="13832" max="13832" width="11.7109375" style="62" customWidth="1"/>
    <col min="13833" max="13833" width="9.7109375" style="62" customWidth="1"/>
    <col min="13834" max="13961" width="5.28515625" style="62" customWidth="1"/>
    <col min="13962" max="14057" width="5.42578125" style="62"/>
    <col min="14058" max="14087" width="8.140625" style="62" customWidth="1"/>
    <col min="14088" max="14088" width="11.7109375" style="62" customWidth="1"/>
    <col min="14089" max="14089" width="9.7109375" style="62" customWidth="1"/>
    <col min="14090" max="14217" width="5.28515625" style="62" customWidth="1"/>
    <col min="14218" max="14313" width="5.42578125" style="62"/>
    <col min="14314" max="14343" width="8.140625" style="62" customWidth="1"/>
    <col min="14344" max="14344" width="11.7109375" style="62" customWidth="1"/>
    <col min="14345" max="14345" width="9.7109375" style="62" customWidth="1"/>
    <col min="14346" max="14473" width="5.28515625" style="62" customWidth="1"/>
    <col min="14474" max="14569" width="5.42578125" style="62"/>
    <col min="14570" max="14599" width="8.140625" style="62" customWidth="1"/>
    <col min="14600" max="14600" width="11.7109375" style="62" customWidth="1"/>
    <col min="14601" max="14601" width="9.7109375" style="62" customWidth="1"/>
    <col min="14602" max="14729" width="5.28515625" style="62" customWidth="1"/>
    <col min="14730" max="14825" width="5.42578125" style="62"/>
    <col min="14826" max="14855" width="8.140625" style="62" customWidth="1"/>
    <col min="14856" max="14856" width="11.7109375" style="62" customWidth="1"/>
    <col min="14857" max="14857" width="9.7109375" style="62" customWidth="1"/>
    <col min="14858" max="14985" width="5.28515625" style="62" customWidth="1"/>
    <col min="14986" max="15081" width="5.42578125" style="62"/>
    <col min="15082" max="15111" width="8.140625" style="62" customWidth="1"/>
    <col min="15112" max="15112" width="11.7109375" style="62" customWidth="1"/>
    <col min="15113" max="15113" width="9.7109375" style="62" customWidth="1"/>
    <col min="15114" max="15241" width="5.28515625" style="62" customWidth="1"/>
    <col min="15242" max="15337" width="5.42578125" style="62"/>
    <col min="15338" max="15367" width="8.140625" style="62" customWidth="1"/>
    <col min="15368" max="15368" width="11.7109375" style="62" customWidth="1"/>
    <col min="15369" max="15369" width="9.7109375" style="62" customWidth="1"/>
    <col min="15370" max="15497" width="5.28515625" style="62" customWidth="1"/>
    <col min="15498" max="15593" width="5.42578125" style="62"/>
    <col min="15594" max="15623" width="8.140625" style="62" customWidth="1"/>
    <col min="15624" max="15624" width="11.7109375" style="62" customWidth="1"/>
    <col min="15625" max="15625" width="9.7109375" style="62" customWidth="1"/>
    <col min="15626" max="15753" width="5.28515625" style="62" customWidth="1"/>
    <col min="15754" max="15849" width="5.42578125" style="62"/>
    <col min="15850" max="15879" width="8.140625" style="62" customWidth="1"/>
    <col min="15880" max="15880" width="11.7109375" style="62" customWidth="1"/>
    <col min="15881" max="15881" width="9.7109375" style="62" customWidth="1"/>
    <col min="15882" max="16009" width="5.28515625" style="62" customWidth="1"/>
    <col min="16010" max="16105" width="5.42578125" style="62"/>
    <col min="16106" max="16135" width="8.140625" style="62" customWidth="1"/>
    <col min="16136" max="16136" width="11.7109375" style="62" customWidth="1"/>
    <col min="16137" max="16137" width="9.7109375" style="62" customWidth="1"/>
    <col min="16138" max="16265" width="5.28515625" style="62" customWidth="1"/>
    <col min="16266" max="16384" width="5.42578125" style="62"/>
  </cols>
  <sheetData>
    <row r="1" spans="1:33" s="57" customFormat="1" ht="12.75" customHeight="1">
      <c r="A1" s="180" t="s">
        <v>34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 t="str">
        <f>A1</f>
        <v>9390 / DCC Cordon Counts</v>
      </c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93"/>
      <c r="AF1" s="94"/>
      <c r="AG1" s="100"/>
    </row>
    <row r="2" spans="1:33" s="57" customFormat="1" ht="12.75" customHeight="1">
      <c r="A2" s="181" t="s">
        <v>35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2" t="str">
        <f>A2</f>
        <v>November 2018</v>
      </c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93"/>
      <c r="AF2" s="94"/>
      <c r="AG2" s="100"/>
    </row>
    <row r="3" spans="1:33" s="57" customFormat="1" ht="12.75" customHeight="1">
      <c r="A3" s="183" t="s">
        <v>0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 t="str">
        <f>A3</f>
        <v>Link/Pedestrian Counts</v>
      </c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95"/>
      <c r="AF3" s="96"/>
      <c r="AG3" s="101"/>
    </row>
    <row r="4" spans="1:33" s="57" customFormat="1" ht="12.75" customHeight="1">
      <c r="A4" s="167" t="s">
        <v>1</v>
      </c>
      <c r="B4" s="167"/>
      <c r="C4" s="177">
        <v>1</v>
      </c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67" t="s">
        <v>1</v>
      </c>
      <c r="Q4" s="167"/>
      <c r="R4" s="178">
        <f t="shared" ref="R4:R6" si="0">C4</f>
        <v>1</v>
      </c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93"/>
      <c r="AF4" s="94"/>
      <c r="AG4" s="100"/>
    </row>
    <row r="5" spans="1:33" s="57" customFormat="1" ht="12.75" customHeight="1">
      <c r="A5" s="167" t="s">
        <v>2</v>
      </c>
      <c r="B5" s="167"/>
      <c r="C5" s="179" t="s">
        <v>36</v>
      </c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67" t="s">
        <v>2</v>
      </c>
      <c r="Q5" s="167"/>
      <c r="R5" s="179" t="str">
        <f t="shared" si="0"/>
        <v>Ringsend Road</v>
      </c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93"/>
      <c r="AF5" s="94"/>
      <c r="AG5" s="100"/>
    </row>
    <row r="6" spans="1:33" s="57" customFormat="1" ht="12.75" customHeight="1">
      <c r="A6" s="167" t="s">
        <v>3</v>
      </c>
      <c r="B6" s="167"/>
      <c r="C6" s="168">
        <v>43410</v>
      </c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7" t="s">
        <v>3</v>
      </c>
      <c r="Q6" s="167"/>
      <c r="R6" s="169">
        <f t="shared" si="0"/>
        <v>43410</v>
      </c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93"/>
      <c r="AF6" s="94"/>
    </row>
    <row r="7" spans="1:33" s="58" customFormat="1" ht="13.5" customHeight="1">
      <c r="A7" s="173" t="s">
        <v>4</v>
      </c>
      <c r="B7" s="170" t="s">
        <v>5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2"/>
      <c r="N7" s="175" t="s">
        <v>6</v>
      </c>
      <c r="O7" s="175" t="s">
        <v>7</v>
      </c>
      <c r="P7" s="173" t="s">
        <v>4</v>
      </c>
      <c r="Q7" s="170" t="s">
        <v>8</v>
      </c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2"/>
      <c r="AC7" s="175" t="s">
        <v>6</v>
      </c>
      <c r="AD7" s="175" t="s">
        <v>7</v>
      </c>
      <c r="AE7" s="163" t="s">
        <v>9</v>
      </c>
      <c r="AF7" s="165" t="s">
        <v>10</v>
      </c>
      <c r="AG7" s="102"/>
    </row>
    <row r="8" spans="1:33" s="58" customFormat="1" ht="13.5" customHeight="1">
      <c r="A8" s="174"/>
      <c r="B8" s="63" t="s">
        <v>11</v>
      </c>
      <c r="C8" s="64" t="s">
        <v>12</v>
      </c>
      <c r="D8" s="64" t="s">
        <v>13</v>
      </c>
      <c r="E8" s="64" t="s">
        <v>14</v>
      </c>
      <c r="F8" s="64" t="s">
        <v>15</v>
      </c>
      <c r="G8" s="64" t="s">
        <v>16</v>
      </c>
      <c r="H8" s="64" t="s">
        <v>17</v>
      </c>
      <c r="I8" s="64" t="s">
        <v>18</v>
      </c>
      <c r="J8" s="64" t="s">
        <v>19</v>
      </c>
      <c r="K8" s="64" t="s">
        <v>20</v>
      </c>
      <c r="L8" s="64" t="s">
        <v>21</v>
      </c>
      <c r="M8" s="64" t="s">
        <v>22</v>
      </c>
      <c r="N8" s="176"/>
      <c r="O8" s="176"/>
      <c r="P8" s="174"/>
      <c r="Q8" s="90" t="str">
        <f>$B$8</f>
        <v>P/C</v>
      </c>
      <c r="R8" s="91" t="str">
        <f>$C$8</f>
        <v>M/C</v>
      </c>
      <c r="S8" s="91" t="str">
        <f>$D$8</f>
        <v>Car</v>
      </c>
      <c r="T8" s="91" t="str">
        <f>$E$8</f>
        <v>LGV</v>
      </c>
      <c r="U8" s="91" t="str">
        <f>$F$8</f>
        <v>HGV 2X</v>
      </c>
      <c r="V8" s="91" t="str">
        <f>$G$8</f>
        <v>HGV 3X</v>
      </c>
      <c r="W8" s="91" t="str">
        <f>$H$8</f>
        <v>HGV 4x</v>
      </c>
      <c r="X8" s="91" t="str">
        <f>$I$8</f>
        <v>HGV 5+X</v>
      </c>
      <c r="Y8" s="91" t="str">
        <f>$J$8</f>
        <v>Dbus</v>
      </c>
      <c r="Z8" s="91" t="str">
        <f>$K$8</f>
        <v>Obus</v>
      </c>
      <c r="AA8" s="92" t="str">
        <f>L8</f>
        <v>Taxi</v>
      </c>
      <c r="AB8" s="92" t="str">
        <f>$M$8</f>
        <v>Ped</v>
      </c>
      <c r="AC8" s="176"/>
      <c r="AD8" s="176"/>
      <c r="AE8" s="164"/>
      <c r="AF8" s="166"/>
      <c r="AG8" s="102"/>
    </row>
    <row r="9" spans="1:33" ht="13.5" customHeight="1">
      <c r="A9" s="65">
        <v>0.29166666666666702</v>
      </c>
      <c r="B9" s="66">
        <v>5</v>
      </c>
      <c r="C9" s="67">
        <v>4</v>
      </c>
      <c r="D9" s="67">
        <v>71</v>
      </c>
      <c r="E9" s="67">
        <v>12</v>
      </c>
      <c r="F9" s="67">
        <v>1</v>
      </c>
      <c r="G9" s="67">
        <v>2</v>
      </c>
      <c r="H9" s="67">
        <v>0</v>
      </c>
      <c r="I9" s="67">
        <v>0</v>
      </c>
      <c r="J9" s="67">
        <v>10</v>
      </c>
      <c r="K9" s="67">
        <v>0</v>
      </c>
      <c r="L9" s="78">
        <v>5</v>
      </c>
      <c r="M9" s="78">
        <v>45</v>
      </c>
      <c r="N9" s="82">
        <f>SUM(B9:L9)</f>
        <v>110</v>
      </c>
      <c r="O9" s="83">
        <f t="shared" ref="O9:O12" si="1">(B9*0.333)+(C9*0.5)+(D9*1)+(E9*1)+(F9*2)+(G9*2)+(H9*2)+(I9*2)+(J9*2)+(K9*2)+(L9*1)</f>
        <v>117.66500000000001</v>
      </c>
      <c r="P9" s="77">
        <f>$A9</f>
        <v>0.29166666666666702</v>
      </c>
      <c r="Q9" s="66">
        <v>12</v>
      </c>
      <c r="R9" s="67">
        <v>1</v>
      </c>
      <c r="S9" s="67">
        <v>90</v>
      </c>
      <c r="T9" s="67">
        <v>29</v>
      </c>
      <c r="U9" s="67">
        <v>0</v>
      </c>
      <c r="V9" s="67">
        <v>0</v>
      </c>
      <c r="W9" s="67">
        <v>1</v>
      </c>
      <c r="X9" s="67">
        <v>0</v>
      </c>
      <c r="Y9" s="67">
        <v>5</v>
      </c>
      <c r="Z9" s="67">
        <v>1</v>
      </c>
      <c r="AA9" s="78">
        <v>10</v>
      </c>
      <c r="AB9" s="78">
        <v>34</v>
      </c>
      <c r="AC9" s="82">
        <f t="shared" ref="AC9:AC12" si="2">SUM(Q9:AA9)</f>
        <v>149</v>
      </c>
      <c r="AD9" s="83">
        <f t="shared" ref="AD9:AD12" si="3">(Q9*0.333)+(R9*0.5)+(S9*1)+(T9*1)+(U9*2)+(V9*2)+(W9*2)+(X9*2)+(Y9*2)+(Z9*2)+(AA9*1)</f>
        <v>147.49599999999998</v>
      </c>
      <c r="AE9" s="97">
        <f t="shared" ref="AE9:AE12" si="4">SUM(N9,AC9)</f>
        <v>259</v>
      </c>
      <c r="AF9" s="97">
        <f>SUM(AE9:AE12)</f>
        <v>1237</v>
      </c>
      <c r="AG9" s="103">
        <f>$A9</f>
        <v>0.29166666666666702</v>
      </c>
    </row>
    <row r="10" spans="1:33" ht="13.5" customHeight="1">
      <c r="A10" s="68">
        <f t="shared" ref="A10:A70" si="5">A9+"00:15"</f>
        <v>0.3020833333333337</v>
      </c>
      <c r="B10" s="69">
        <v>15</v>
      </c>
      <c r="C10" s="70">
        <v>1</v>
      </c>
      <c r="D10" s="70">
        <v>117</v>
      </c>
      <c r="E10" s="70">
        <v>12</v>
      </c>
      <c r="F10" s="70">
        <v>3</v>
      </c>
      <c r="G10" s="70">
        <v>0</v>
      </c>
      <c r="H10" s="70">
        <v>2</v>
      </c>
      <c r="I10" s="70">
        <v>0</v>
      </c>
      <c r="J10" s="70">
        <v>10</v>
      </c>
      <c r="K10" s="70">
        <v>0</v>
      </c>
      <c r="L10" s="79">
        <v>10</v>
      </c>
      <c r="M10" s="79">
        <v>68</v>
      </c>
      <c r="N10" s="82">
        <f t="shared" ref="N10:N12" si="6">SUM(B10:L10)</f>
        <v>170</v>
      </c>
      <c r="O10" s="84">
        <f t="shared" si="1"/>
        <v>174.495</v>
      </c>
      <c r="P10" s="77">
        <f t="shared" ref="P10:P70" si="7">$A10</f>
        <v>0.3020833333333337</v>
      </c>
      <c r="Q10" s="69">
        <v>17</v>
      </c>
      <c r="R10" s="70">
        <v>1</v>
      </c>
      <c r="S10" s="70">
        <v>72</v>
      </c>
      <c r="T10" s="70">
        <v>28</v>
      </c>
      <c r="U10" s="70">
        <v>3</v>
      </c>
      <c r="V10" s="70">
        <v>0</v>
      </c>
      <c r="W10" s="70">
        <v>0</v>
      </c>
      <c r="X10" s="70">
        <v>0</v>
      </c>
      <c r="Y10" s="70">
        <v>3</v>
      </c>
      <c r="Z10" s="70">
        <v>0</v>
      </c>
      <c r="AA10" s="79">
        <v>12</v>
      </c>
      <c r="AB10" s="79">
        <v>55</v>
      </c>
      <c r="AC10" s="82">
        <f t="shared" si="2"/>
        <v>136</v>
      </c>
      <c r="AD10" s="84">
        <f t="shared" si="3"/>
        <v>130.161</v>
      </c>
      <c r="AE10" s="97">
        <f t="shared" si="4"/>
        <v>306</v>
      </c>
      <c r="AF10" s="97">
        <f t="shared" ref="AF10:AF12" si="8">SUM(AE10:AE14)</f>
        <v>1348</v>
      </c>
      <c r="AG10" s="103">
        <f t="shared" ref="AG10:AG70" si="9">$A10</f>
        <v>0.3020833333333337</v>
      </c>
    </row>
    <row r="11" spans="1:33" ht="13.5" customHeight="1">
      <c r="A11" s="68">
        <f t="shared" si="5"/>
        <v>0.31250000000000039</v>
      </c>
      <c r="B11" s="69">
        <v>27</v>
      </c>
      <c r="C11" s="70">
        <v>0</v>
      </c>
      <c r="D11" s="70">
        <v>106</v>
      </c>
      <c r="E11" s="70">
        <v>16</v>
      </c>
      <c r="F11" s="70">
        <v>4</v>
      </c>
      <c r="G11" s="70">
        <v>3</v>
      </c>
      <c r="H11" s="70">
        <v>0</v>
      </c>
      <c r="I11" s="70">
        <v>0</v>
      </c>
      <c r="J11" s="70">
        <v>9</v>
      </c>
      <c r="K11" s="70">
        <v>0</v>
      </c>
      <c r="L11" s="79">
        <v>13</v>
      </c>
      <c r="M11" s="79">
        <v>93</v>
      </c>
      <c r="N11" s="82">
        <f t="shared" si="6"/>
        <v>178</v>
      </c>
      <c r="O11" s="84">
        <f t="shared" si="1"/>
        <v>175.99099999999999</v>
      </c>
      <c r="P11" s="77">
        <f t="shared" si="7"/>
        <v>0.31250000000000039</v>
      </c>
      <c r="Q11" s="69">
        <v>21</v>
      </c>
      <c r="R11" s="70">
        <v>1</v>
      </c>
      <c r="S11" s="70">
        <v>74</v>
      </c>
      <c r="T11" s="70">
        <v>21</v>
      </c>
      <c r="U11" s="70">
        <v>3</v>
      </c>
      <c r="V11" s="70">
        <v>0</v>
      </c>
      <c r="W11" s="70">
        <v>0</v>
      </c>
      <c r="X11" s="70">
        <v>0</v>
      </c>
      <c r="Y11" s="70">
        <v>2</v>
      </c>
      <c r="Z11" s="70">
        <v>0</v>
      </c>
      <c r="AA11" s="79">
        <v>8</v>
      </c>
      <c r="AB11" s="79">
        <v>56</v>
      </c>
      <c r="AC11" s="82">
        <f t="shared" si="2"/>
        <v>130</v>
      </c>
      <c r="AD11" s="84">
        <f t="shared" si="3"/>
        <v>120.49299999999999</v>
      </c>
      <c r="AE11" s="97">
        <f t="shared" si="4"/>
        <v>308</v>
      </c>
      <c r="AF11" s="97">
        <f t="shared" si="8"/>
        <v>1452</v>
      </c>
      <c r="AG11" s="103">
        <f t="shared" si="9"/>
        <v>0.31250000000000039</v>
      </c>
    </row>
    <row r="12" spans="1:33" ht="13.5" customHeight="1">
      <c r="A12" s="71">
        <f t="shared" si="5"/>
        <v>0.32291666666666707</v>
      </c>
      <c r="B12" s="72">
        <v>28</v>
      </c>
      <c r="C12" s="73">
        <v>2</v>
      </c>
      <c r="D12" s="73">
        <v>143</v>
      </c>
      <c r="E12" s="73">
        <v>17</v>
      </c>
      <c r="F12" s="73">
        <v>3</v>
      </c>
      <c r="G12" s="73">
        <v>0</v>
      </c>
      <c r="H12" s="73">
        <v>0</v>
      </c>
      <c r="I12" s="73">
        <v>0</v>
      </c>
      <c r="J12" s="73">
        <v>3</v>
      </c>
      <c r="K12" s="73">
        <v>0</v>
      </c>
      <c r="L12" s="80">
        <v>12</v>
      </c>
      <c r="M12" s="80">
        <v>131</v>
      </c>
      <c r="N12" s="85">
        <f t="shared" si="6"/>
        <v>208</v>
      </c>
      <c r="O12" s="86">
        <f t="shared" si="1"/>
        <v>194.32400000000001</v>
      </c>
      <c r="P12" s="87">
        <f t="shared" si="7"/>
        <v>0.32291666666666707</v>
      </c>
      <c r="Q12" s="72">
        <v>32</v>
      </c>
      <c r="R12" s="73">
        <v>4</v>
      </c>
      <c r="S12" s="73">
        <v>77</v>
      </c>
      <c r="T12" s="73">
        <v>20</v>
      </c>
      <c r="U12" s="73">
        <v>2</v>
      </c>
      <c r="V12" s="73">
        <v>0</v>
      </c>
      <c r="W12" s="73">
        <v>1</v>
      </c>
      <c r="X12" s="73">
        <v>0</v>
      </c>
      <c r="Y12" s="73">
        <v>4</v>
      </c>
      <c r="Z12" s="73">
        <v>0</v>
      </c>
      <c r="AA12" s="80">
        <v>16</v>
      </c>
      <c r="AB12" s="80">
        <v>88</v>
      </c>
      <c r="AC12" s="85">
        <f t="shared" si="2"/>
        <v>156</v>
      </c>
      <c r="AD12" s="86">
        <f t="shared" si="3"/>
        <v>139.65600000000001</v>
      </c>
      <c r="AE12" s="98">
        <f t="shared" si="4"/>
        <v>364</v>
      </c>
      <c r="AF12" s="98">
        <f t="shared" si="8"/>
        <v>1548</v>
      </c>
      <c r="AG12" s="104">
        <f t="shared" si="9"/>
        <v>0.32291666666666707</v>
      </c>
    </row>
    <row r="13" spans="1:33" s="59" customFormat="1" ht="12" customHeight="1">
      <c r="A13" s="74" t="s">
        <v>23</v>
      </c>
      <c r="B13" s="75">
        <f t="shared" ref="B13:M13" si="10">SUM(B9:B12)</f>
        <v>75</v>
      </c>
      <c r="C13" s="76">
        <f t="shared" si="10"/>
        <v>7</v>
      </c>
      <c r="D13" s="76">
        <f t="shared" si="10"/>
        <v>437</v>
      </c>
      <c r="E13" s="76">
        <f t="shared" si="10"/>
        <v>57</v>
      </c>
      <c r="F13" s="76">
        <f t="shared" si="10"/>
        <v>11</v>
      </c>
      <c r="G13" s="76">
        <f t="shared" si="10"/>
        <v>5</v>
      </c>
      <c r="H13" s="76">
        <f t="shared" si="10"/>
        <v>2</v>
      </c>
      <c r="I13" s="76">
        <f t="shared" si="10"/>
        <v>0</v>
      </c>
      <c r="J13" s="76">
        <f t="shared" si="10"/>
        <v>32</v>
      </c>
      <c r="K13" s="76">
        <f t="shared" si="10"/>
        <v>0</v>
      </c>
      <c r="L13" s="76">
        <f t="shared" si="10"/>
        <v>40</v>
      </c>
      <c r="M13" s="81">
        <f t="shared" si="10"/>
        <v>337</v>
      </c>
      <c r="N13" s="88">
        <f t="shared" ref="N13:O13" si="11">SUM(N9:N12)</f>
        <v>666</v>
      </c>
      <c r="O13" s="89">
        <f t="shared" si="11"/>
        <v>662.47500000000002</v>
      </c>
      <c r="P13" s="74" t="s">
        <v>23</v>
      </c>
      <c r="Q13" s="75">
        <f t="shared" ref="Q13:W13" si="12">SUM(Q9:Q12)</f>
        <v>82</v>
      </c>
      <c r="R13" s="76">
        <f t="shared" si="12"/>
        <v>7</v>
      </c>
      <c r="S13" s="76">
        <f t="shared" si="12"/>
        <v>313</v>
      </c>
      <c r="T13" s="76">
        <f t="shared" si="12"/>
        <v>98</v>
      </c>
      <c r="U13" s="76">
        <f t="shared" si="12"/>
        <v>8</v>
      </c>
      <c r="V13" s="76">
        <f t="shared" si="12"/>
        <v>0</v>
      </c>
      <c r="W13" s="76">
        <f t="shared" si="12"/>
        <v>2</v>
      </c>
      <c r="X13" s="76">
        <v>0</v>
      </c>
      <c r="Y13" s="76">
        <f t="shared" ref="Y13:AB13" si="13">SUM(Y9:Y12)</f>
        <v>14</v>
      </c>
      <c r="Z13" s="76">
        <f t="shared" si="13"/>
        <v>1</v>
      </c>
      <c r="AA13" s="81">
        <f t="shared" si="13"/>
        <v>46</v>
      </c>
      <c r="AB13" s="81">
        <f t="shared" si="13"/>
        <v>233</v>
      </c>
      <c r="AC13" s="88">
        <f t="shared" ref="AC13:AD13" si="14">SUM(AC9:AC12)</f>
        <v>571</v>
      </c>
      <c r="AD13" s="89">
        <f t="shared" si="14"/>
        <v>537.80600000000004</v>
      </c>
      <c r="AE13" s="99"/>
      <c r="AF13" s="99"/>
      <c r="AG13" s="74"/>
    </row>
    <row r="14" spans="1:33" ht="13.5" customHeight="1">
      <c r="A14" s="77">
        <f>A12+"00:15"</f>
        <v>0.33333333333333376</v>
      </c>
      <c r="B14" s="66">
        <v>30</v>
      </c>
      <c r="C14" s="67">
        <v>5</v>
      </c>
      <c r="D14" s="67">
        <v>146</v>
      </c>
      <c r="E14" s="67">
        <v>15</v>
      </c>
      <c r="F14" s="67">
        <v>2</v>
      </c>
      <c r="G14" s="67">
        <v>0</v>
      </c>
      <c r="H14" s="67">
        <v>1</v>
      </c>
      <c r="I14" s="67">
        <v>0</v>
      </c>
      <c r="J14" s="67">
        <v>6</v>
      </c>
      <c r="K14" s="67">
        <v>1</v>
      </c>
      <c r="L14" s="78">
        <v>9</v>
      </c>
      <c r="M14" s="78">
        <v>130</v>
      </c>
      <c r="N14" s="82">
        <f t="shared" ref="N14:N17" si="15">SUM(B14:L14)</f>
        <v>215</v>
      </c>
      <c r="O14" s="83">
        <f t="shared" ref="O14:O17" si="16">(B14*0.333)+(C14*0.5)+(D14*1)+(E14*1)+(F14*2)+(G14*2)+(H14*2)+(I14*2)+(J14*2)+(K14*2)+(L14*1)</f>
        <v>202.49</v>
      </c>
      <c r="P14" s="77">
        <f t="shared" si="7"/>
        <v>0.33333333333333376</v>
      </c>
      <c r="Q14" s="66">
        <v>39</v>
      </c>
      <c r="R14" s="67">
        <v>3</v>
      </c>
      <c r="S14" s="67">
        <v>83</v>
      </c>
      <c r="T14" s="67">
        <v>14</v>
      </c>
      <c r="U14" s="67">
        <v>2</v>
      </c>
      <c r="V14" s="67">
        <v>0</v>
      </c>
      <c r="W14" s="67">
        <v>0</v>
      </c>
      <c r="X14" s="67">
        <v>1</v>
      </c>
      <c r="Y14" s="67">
        <v>3</v>
      </c>
      <c r="Z14" s="67">
        <v>1</v>
      </c>
      <c r="AA14" s="78">
        <v>9</v>
      </c>
      <c r="AB14" s="78">
        <v>85</v>
      </c>
      <c r="AC14" s="82">
        <f t="shared" ref="AC14:AC17" si="17">SUM(Q14:AA14)</f>
        <v>155</v>
      </c>
      <c r="AD14" s="83">
        <f t="shared" ref="AD14:AD17" si="18">(Q14*0.333)+(R14*0.5)+(S14*1)+(T14*1)+(U14*2)+(V14*2)+(W14*2)+(X14*2)+(Y14*2)+(Z14*2)+(AA14*1)</f>
        <v>134.48699999999999</v>
      </c>
      <c r="AE14" s="97">
        <f t="shared" ref="AE14:AE17" si="19">SUM(N14,AC14)</f>
        <v>370</v>
      </c>
      <c r="AF14" s="97">
        <f>SUM(AE14:AE17)</f>
        <v>1570</v>
      </c>
      <c r="AG14" s="103">
        <f t="shared" si="9"/>
        <v>0.33333333333333376</v>
      </c>
    </row>
    <row r="15" spans="1:33" ht="13.5" customHeight="1">
      <c r="A15" s="68">
        <f t="shared" si="5"/>
        <v>0.34375000000000044</v>
      </c>
      <c r="B15" s="69">
        <v>37</v>
      </c>
      <c r="C15" s="70">
        <v>6</v>
      </c>
      <c r="D15" s="70">
        <v>147</v>
      </c>
      <c r="E15" s="70">
        <v>17</v>
      </c>
      <c r="F15" s="70">
        <v>5</v>
      </c>
      <c r="G15" s="70">
        <v>1</v>
      </c>
      <c r="H15" s="70">
        <v>2</v>
      </c>
      <c r="I15" s="70">
        <v>0</v>
      </c>
      <c r="J15" s="70">
        <v>4</v>
      </c>
      <c r="K15" s="70">
        <v>0</v>
      </c>
      <c r="L15" s="79">
        <v>22</v>
      </c>
      <c r="M15" s="79">
        <v>238</v>
      </c>
      <c r="N15" s="82">
        <f t="shared" si="15"/>
        <v>241</v>
      </c>
      <c r="O15" s="84">
        <f t="shared" si="16"/>
        <v>225.321</v>
      </c>
      <c r="P15" s="77">
        <f t="shared" si="7"/>
        <v>0.34375000000000044</v>
      </c>
      <c r="Q15" s="69">
        <v>56</v>
      </c>
      <c r="R15" s="70">
        <v>3</v>
      </c>
      <c r="S15" s="70">
        <v>66</v>
      </c>
      <c r="T15" s="70">
        <v>17</v>
      </c>
      <c r="U15" s="70">
        <v>4</v>
      </c>
      <c r="V15" s="70">
        <v>0</v>
      </c>
      <c r="W15" s="70">
        <v>0</v>
      </c>
      <c r="X15" s="70">
        <v>0</v>
      </c>
      <c r="Y15" s="70">
        <v>2</v>
      </c>
      <c r="Z15" s="70">
        <v>0</v>
      </c>
      <c r="AA15" s="79">
        <v>21</v>
      </c>
      <c r="AB15" s="79">
        <v>98</v>
      </c>
      <c r="AC15" s="82">
        <f t="shared" si="17"/>
        <v>169</v>
      </c>
      <c r="AD15" s="84">
        <f t="shared" si="18"/>
        <v>136.148</v>
      </c>
      <c r="AE15" s="97">
        <f t="shared" si="19"/>
        <v>410</v>
      </c>
      <c r="AF15" s="97">
        <f t="shared" ref="AF15:AF17" si="20">SUM(AE15:AE19)</f>
        <v>1573</v>
      </c>
      <c r="AG15" s="103">
        <f t="shared" si="9"/>
        <v>0.34375000000000044</v>
      </c>
    </row>
    <row r="16" spans="1:33" ht="13.5" customHeight="1">
      <c r="A16" s="68">
        <f t="shared" si="5"/>
        <v>0.35416666666666713</v>
      </c>
      <c r="B16" s="69">
        <v>74</v>
      </c>
      <c r="C16" s="70">
        <v>4</v>
      </c>
      <c r="D16" s="70">
        <v>146</v>
      </c>
      <c r="E16" s="70">
        <v>10</v>
      </c>
      <c r="F16" s="70">
        <v>3</v>
      </c>
      <c r="G16" s="70">
        <v>0</v>
      </c>
      <c r="H16" s="70">
        <v>1</v>
      </c>
      <c r="I16" s="70">
        <v>0</v>
      </c>
      <c r="J16" s="70">
        <v>4</v>
      </c>
      <c r="K16" s="70">
        <v>0</v>
      </c>
      <c r="L16" s="79">
        <v>11</v>
      </c>
      <c r="M16" s="79">
        <v>234</v>
      </c>
      <c r="N16" s="82">
        <f t="shared" si="15"/>
        <v>253</v>
      </c>
      <c r="O16" s="84">
        <f t="shared" si="16"/>
        <v>209.642</v>
      </c>
      <c r="P16" s="77">
        <f t="shared" si="7"/>
        <v>0.35416666666666713</v>
      </c>
      <c r="Q16" s="69">
        <v>41</v>
      </c>
      <c r="R16" s="70">
        <v>2</v>
      </c>
      <c r="S16" s="70">
        <v>67</v>
      </c>
      <c r="T16" s="70">
        <v>13</v>
      </c>
      <c r="U16" s="70">
        <v>3</v>
      </c>
      <c r="V16" s="70">
        <v>0</v>
      </c>
      <c r="W16" s="70">
        <v>2</v>
      </c>
      <c r="X16" s="70">
        <v>0</v>
      </c>
      <c r="Y16" s="70">
        <v>5</v>
      </c>
      <c r="Z16" s="70">
        <v>3</v>
      </c>
      <c r="AA16" s="79">
        <v>15</v>
      </c>
      <c r="AB16" s="79">
        <v>162</v>
      </c>
      <c r="AC16" s="82">
        <f t="shared" si="17"/>
        <v>151</v>
      </c>
      <c r="AD16" s="84">
        <f t="shared" si="18"/>
        <v>135.65300000000002</v>
      </c>
      <c r="AE16" s="97">
        <f t="shared" si="19"/>
        <v>404</v>
      </c>
      <c r="AF16" s="97">
        <f t="shared" si="20"/>
        <v>1497</v>
      </c>
      <c r="AG16" s="103">
        <f t="shared" si="9"/>
        <v>0.35416666666666713</v>
      </c>
    </row>
    <row r="17" spans="1:33" ht="13.5" customHeight="1">
      <c r="A17" s="71">
        <f t="shared" si="5"/>
        <v>0.36458333333333381</v>
      </c>
      <c r="B17" s="72">
        <v>76</v>
      </c>
      <c r="C17" s="73">
        <v>4</v>
      </c>
      <c r="D17" s="73">
        <v>107</v>
      </c>
      <c r="E17" s="73">
        <v>14</v>
      </c>
      <c r="F17" s="73">
        <v>3</v>
      </c>
      <c r="G17" s="73">
        <v>0</v>
      </c>
      <c r="H17" s="73">
        <v>2</v>
      </c>
      <c r="I17" s="73">
        <v>0</v>
      </c>
      <c r="J17" s="73">
        <v>3</v>
      </c>
      <c r="K17" s="73">
        <v>0</v>
      </c>
      <c r="L17" s="80">
        <v>15</v>
      </c>
      <c r="M17" s="80">
        <v>331</v>
      </c>
      <c r="N17" s="85">
        <f t="shared" si="15"/>
        <v>224</v>
      </c>
      <c r="O17" s="86">
        <f t="shared" si="16"/>
        <v>179.30799999999999</v>
      </c>
      <c r="P17" s="87">
        <f t="shared" si="7"/>
        <v>0.36458333333333381</v>
      </c>
      <c r="Q17" s="72">
        <v>50</v>
      </c>
      <c r="R17" s="73">
        <v>2</v>
      </c>
      <c r="S17" s="73">
        <v>68</v>
      </c>
      <c r="T17" s="73">
        <v>11</v>
      </c>
      <c r="U17" s="73">
        <v>1</v>
      </c>
      <c r="V17" s="73">
        <v>1</v>
      </c>
      <c r="W17" s="73">
        <v>1</v>
      </c>
      <c r="X17" s="73">
        <v>0</v>
      </c>
      <c r="Y17" s="73">
        <v>6</v>
      </c>
      <c r="Z17" s="73">
        <v>2</v>
      </c>
      <c r="AA17" s="80">
        <v>20</v>
      </c>
      <c r="AB17" s="80">
        <v>146</v>
      </c>
      <c r="AC17" s="85">
        <f t="shared" si="17"/>
        <v>162</v>
      </c>
      <c r="AD17" s="86">
        <f t="shared" si="18"/>
        <v>138.65</v>
      </c>
      <c r="AE17" s="98">
        <f t="shared" si="19"/>
        <v>386</v>
      </c>
      <c r="AF17" s="98">
        <f t="shared" si="20"/>
        <v>1417</v>
      </c>
      <c r="AG17" s="104">
        <f t="shared" si="9"/>
        <v>0.36458333333333381</v>
      </c>
    </row>
    <row r="18" spans="1:33" s="59" customFormat="1" ht="12" customHeight="1">
      <c r="A18" s="74" t="s">
        <v>23</v>
      </c>
      <c r="B18" s="75">
        <f t="shared" ref="B18:M18" si="21">SUM(B14:B17)</f>
        <v>217</v>
      </c>
      <c r="C18" s="76">
        <f t="shared" si="21"/>
        <v>19</v>
      </c>
      <c r="D18" s="76">
        <f t="shared" si="21"/>
        <v>546</v>
      </c>
      <c r="E18" s="76">
        <f t="shared" si="21"/>
        <v>56</v>
      </c>
      <c r="F18" s="76">
        <f t="shared" si="21"/>
        <v>13</v>
      </c>
      <c r="G18" s="76">
        <f t="shared" si="21"/>
        <v>1</v>
      </c>
      <c r="H18" s="76">
        <f t="shared" si="21"/>
        <v>6</v>
      </c>
      <c r="I18" s="76">
        <f t="shared" si="21"/>
        <v>0</v>
      </c>
      <c r="J18" s="76">
        <f t="shared" si="21"/>
        <v>17</v>
      </c>
      <c r="K18" s="76">
        <f t="shared" si="21"/>
        <v>1</v>
      </c>
      <c r="L18" s="76">
        <f t="shared" si="21"/>
        <v>57</v>
      </c>
      <c r="M18" s="81">
        <f t="shared" si="21"/>
        <v>933</v>
      </c>
      <c r="N18" s="88">
        <f t="shared" ref="N18:O18" si="22">SUM(N14:N17)</f>
        <v>933</v>
      </c>
      <c r="O18" s="89">
        <f t="shared" si="22"/>
        <v>816.76099999999997</v>
      </c>
      <c r="P18" s="74" t="s">
        <v>23</v>
      </c>
      <c r="Q18" s="75">
        <f t="shared" ref="Q18:W18" si="23">SUM(Q14:Q17)</f>
        <v>186</v>
      </c>
      <c r="R18" s="76">
        <f t="shared" si="23"/>
        <v>10</v>
      </c>
      <c r="S18" s="76">
        <f t="shared" si="23"/>
        <v>284</v>
      </c>
      <c r="T18" s="76">
        <f t="shared" si="23"/>
        <v>55</v>
      </c>
      <c r="U18" s="76">
        <f t="shared" si="23"/>
        <v>10</v>
      </c>
      <c r="V18" s="76">
        <f t="shared" si="23"/>
        <v>1</v>
      </c>
      <c r="W18" s="76">
        <f t="shared" si="23"/>
        <v>3</v>
      </c>
      <c r="X18" s="76">
        <v>0</v>
      </c>
      <c r="Y18" s="76">
        <f t="shared" ref="Y18:AB18" si="24">SUM(Y14:Y17)</f>
        <v>16</v>
      </c>
      <c r="Z18" s="76">
        <f t="shared" si="24"/>
        <v>6</v>
      </c>
      <c r="AA18" s="81">
        <f t="shared" si="24"/>
        <v>65</v>
      </c>
      <c r="AB18" s="81">
        <f t="shared" si="24"/>
        <v>491</v>
      </c>
      <c r="AC18" s="88">
        <f t="shared" ref="AC18:AD18" si="25">SUM(AC14:AC17)</f>
        <v>637</v>
      </c>
      <c r="AD18" s="89">
        <f t="shared" si="25"/>
        <v>544.93799999999999</v>
      </c>
      <c r="AE18" s="99"/>
      <c r="AF18" s="99"/>
      <c r="AG18" s="74"/>
    </row>
    <row r="19" spans="1:33" ht="13.5" customHeight="1">
      <c r="A19" s="77">
        <f>A17+"00:15"</f>
        <v>0.3750000000000005</v>
      </c>
      <c r="B19" s="66">
        <v>47</v>
      </c>
      <c r="C19" s="67">
        <v>1</v>
      </c>
      <c r="D19" s="67">
        <v>133</v>
      </c>
      <c r="E19" s="67">
        <v>9</v>
      </c>
      <c r="F19" s="67">
        <v>4</v>
      </c>
      <c r="G19" s="67">
        <v>0</v>
      </c>
      <c r="H19" s="67">
        <v>0</v>
      </c>
      <c r="I19" s="67">
        <v>0</v>
      </c>
      <c r="J19" s="67">
        <v>4</v>
      </c>
      <c r="K19" s="67">
        <v>1</v>
      </c>
      <c r="L19" s="78">
        <v>31</v>
      </c>
      <c r="M19" s="78">
        <v>214</v>
      </c>
      <c r="N19" s="82">
        <f t="shared" ref="N19:N22" si="26">SUM(B19:L19)</f>
        <v>230</v>
      </c>
      <c r="O19" s="83">
        <f t="shared" ref="O19:O22" si="27">(B19*0.333)+(C19*0.5)+(D19*1)+(E19*1)+(F19*2)+(G19*2)+(H19*2)+(I19*2)+(J19*2)+(K19*2)+(L19*1)</f>
        <v>207.15100000000001</v>
      </c>
      <c r="P19" s="77">
        <f t="shared" si="7"/>
        <v>0.3750000000000005</v>
      </c>
      <c r="Q19" s="66">
        <v>39</v>
      </c>
      <c r="R19" s="67">
        <v>2</v>
      </c>
      <c r="S19" s="67">
        <v>51</v>
      </c>
      <c r="T19" s="67">
        <v>16</v>
      </c>
      <c r="U19" s="67">
        <v>1</v>
      </c>
      <c r="V19" s="67">
        <v>0</v>
      </c>
      <c r="W19" s="67">
        <v>0</v>
      </c>
      <c r="X19" s="67">
        <v>0</v>
      </c>
      <c r="Y19" s="67">
        <v>6</v>
      </c>
      <c r="Z19" s="67">
        <v>1</v>
      </c>
      <c r="AA19" s="78">
        <v>27</v>
      </c>
      <c r="AB19" s="78">
        <v>118</v>
      </c>
      <c r="AC19" s="82">
        <f t="shared" ref="AC19:AC22" si="28">SUM(Q19:AA19)</f>
        <v>143</v>
      </c>
      <c r="AD19" s="83">
        <f t="shared" ref="AD19:AD22" si="29">(Q19*0.333)+(R19*0.5)+(S19*1)+(T19*1)+(U19*2)+(V19*2)+(W19*2)+(X19*2)+(Y19*2)+(Z19*2)+(AA19*1)</f>
        <v>123.98699999999999</v>
      </c>
      <c r="AE19" s="97">
        <f t="shared" ref="AE19:AE22" si="30">SUM(N19,AC19)</f>
        <v>373</v>
      </c>
      <c r="AF19" s="97">
        <f>SUM(AE19:AE22)</f>
        <v>1332</v>
      </c>
      <c r="AG19" s="103">
        <f t="shared" si="9"/>
        <v>0.3750000000000005</v>
      </c>
    </row>
    <row r="20" spans="1:33" ht="13.5" customHeight="1">
      <c r="A20" s="68">
        <f t="shared" si="5"/>
        <v>0.38541666666666718</v>
      </c>
      <c r="B20" s="69">
        <v>31</v>
      </c>
      <c r="C20" s="70">
        <v>4</v>
      </c>
      <c r="D20" s="70">
        <v>116</v>
      </c>
      <c r="E20" s="70">
        <v>15</v>
      </c>
      <c r="F20" s="70">
        <v>2</v>
      </c>
      <c r="G20" s="70">
        <v>0</v>
      </c>
      <c r="H20" s="70">
        <v>0</v>
      </c>
      <c r="I20" s="70">
        <v>2</v>
      </c>
      <c r="J20" s="70">
        <v>7</v>
      </c>
      <c r="K20" s="70">
        <v>1</v>
      </c>
      <c r="L20" s="79">
        <v>26</v>
      </c>
      <c r="M20" s="79">
        <v>131</v>
      </c>
      <c r="N20" s="82">
        <f t="shared" si="26"/>
        <v>204</v>
      </c>
      <c r="O20" s="84">
        <f t="shared" si="27"/>
        <v>193.32300000000001</v>
      </c>
      <c r="P20" s="77">
        <f t="shared" si="7"/>
        <v>0.38541666666666718</v>
      </c>
      <c r="Q20" s="69">
        <v>27</v>
      </c>
      <c r="R20" s="70">
        <v>2</v>
      </c>
      <c r="S20" s="70">
        <v>55</v>
      </c>
      <c r="T20" s="70">
        <v>13</v>
      </c>
      <c r="U20" s="70">
        <v>0</v>
      </c>
      <c r="V20" s="70">
        <v>1</v>
      </c>
      <c r="W20" s="70">
        <v>0</v>
      </c>
      <c r="X20" s="70">
        <v>0</v>
      </c>
      <c r="Y20" s="70">
        <v>8</v>
      </c>
      <c r="Z20" s="70">
        <v>0</v>
      </c>
      <c r="AA20" s="79">
        <v>24</v>
      </c>
      <c r="AB20" s="79">
        <v>89</v>
      </c>
      <c r="AC20" s="82">
        <f t="shared" si="28"/>
        <v>130</v>
      </c>
      <c r="AD20" s="84">
        <f t="shared" si="29"/>
        <v>119.991</v>
      </c>
      <c r="AE20" s="97">
        <f t="shared" si="30"/>
        <v>334</v>
      </c>
      <c r="AF20" s="97">
        <f t="shared" ref="AF20:AF22" si="31">SUM(AE20:AE25)</f>
        <v>1202</v>
      </c>
      <c r="AG20" s="103">
        <f t="shared" si="9"/>
        <v>0.38541666666666718</v>
      </c>
    </row>
    <row r="21" spans="1:33" ht="13.5" customHeight="1">
      <c r="A21" s="68">
        <f t="shared" si="5"/>
        <v>0.39583333333333387</v>
      </c>
      <c r="B21" s="69">
        <v>27</v>
      </c>
      <c r="C21" s="70">
        <v>2</v>
      </c>
      <c r="D21" s="70">
        <v>107</v>
      </c>
      <c r="E21" s="70">
        <v>22</v>
      </c>
      <c r="F21" s="70">
        <v>1</v>
      </c>
      <c r="G21" s="70">
        <v>1</v>
      </c>
      <c r="H21" s="70">
        <v>0</v>
      </c>
      <c r="I21" s="70">
        <v>0</v>
      </c>
      <c r="J21" s="70">
        <v>4</v>
      </c>
      <c r="K21" s="70">
        <v>0</v>
      </c>
      <c r="L21" s="79">
        <v>26</v>
      </c>
      <c r="M21" s="79">
        <v>107</v>
      </c>
      <c r="N21" s="82">
        <f t="shared" si="26"/>
        <v>190</v>
      </c>
      <c r="O21" s="84">
        <f t="shared" si="27"/>
        <v>176.99099999999999</v>
      </c>
      <c r="P21" s="77">
        <f t="shared" si="7"/>
        <v>0.39583333333333387</v>
      </c>
      <c r="Q21" s="69">
        <v>22</v>
      </c>
      <c r="R21" s="70">
        <v>2</v>
      </c>
      <c r="S21" s="70">
        <v>49</v>
      </c>
      <c r="T21" s="70">
        <v>24</v>
      </c>
      <c r="U21" s="70">
        <v>7</v>
      </c>
      <c r="V21" s="70">
        <v>0</v>
      </c>
      <c r="W21" s="70">
        <v>0</v>
      </c>
      <c r="X21" s="70">
        <v>0</v>
      </c>
      <c r="Y21" s="70">
        <v>7</v>
      </c>
      <c r="Z21" s="70">
        <v>0</v>
      </c>
      <c r="AA21" s="79">
        <v>23</v>
      </c>
      <c r="AB21" s="79">
        <v>53</v>
      </c>
      <c r="AC21" s="82">
        <f t="shared" si="28"/>
        <v>134</v>
      </c>
      <c r="AD21" s="84">
        <f t="shared" si="29"/>
        <v>132.32599999999999</v>
      </c>
      <c r="AE21" s="97">
        <f t="shared" si="30"/>
        <v>324</v>
      </c>
      <c r="AF21" s="97">
        <f t="shared" si="31"/>
        <v>1103</v>
      </c>
      <c r="AG21" s="103">
        <f t="shared" si="9"/>
        <v>0.39583333333333387</v>
      </c>
    </row>
    <row r="22" spans="1:33" ht="13.5" customHeight="1">
      <c r="A22" s="71">
        <f t="shared" si="5"/>
        <v>0.40625000000000056</v>
      </c>
      <c r="B22" s="72">
        <v>19</v>
      </c>
      <c r="C22" s="73">
        <v>2</v>
      </c>
      <c r="D22" s="73">
        <v>90</v>
      </c>
      <c r="E22" s="73">
        <v>22</v>
      </c>
      <c r="F22" s="73">
        <v>1</v>
      </c>
      <c r="G22" s="73">
        <v>0</v>
      </c>
      <c r="H22" s="73">
        <v>2</v>
      </c>
      <c r="I22" s="73">
        <v>0</v>
      </c>
      <c r="J22" s="73">
        <v>7</v>
      </c>
      <c r="K22" s="73">
        <v>0</v>
      </c>
      <c r="L22" s="80">
        <v>31</v>
      </c>
      <c r="M22" s="80">
        <v>80</v>
      </c>
      <c r="N22" s="85">
        <f t="shared" si="26"/>
        <v>174</v>
      </c>
      <c r="O22" s="86">
        <f t="shared" si="27"/>
        <v>170.327</v>
      </c>
      <c r="P22" s="87">
        <f t="shared" si="7"/>
        <v>0.40625000000000056</v>
      </c>
      <c r="Q22" s="72">
        <v>18</v>
      </c>
      <c r="R22" s="73">
        <v>2</v>
      </c>
      <c r="S22" s="73">
        <v>51</v>
      </c>
      <c r="T22" s="73">
        <v>20</v>
      </c>
      <c r="U22" s="73">
        <v>2</v>
      </c>
      <c r="V22" s="73">
        <v>0</v>
      </c>
      <c r="W22" s="73">
        <v>1</v>
      </c>
      <c r="X22" s="73">
        <v>0</v>
      </c>
      <c r="Y22" s="73">
        <v>11</v>
      </c>
      <c r="Z22" s="73">
        <v>0</v>
      </c>
      <c r="AA22" s="80">
        <v>22</v>
      </c>
      <c r="AB22" s="80">
        <v>51</v>
      </c>
      <c r="AC22" s="85">
        <f t="shared" si="28"/>
        <v>127</v>
      </c>
      <c r="AD22" s="86">
        <f t="shared" si="29"/>
        <v>127.994</v>
      </c>
      <c r="AE22" s="98">
        <f t="shared" si="30"/>
        <v>301</v>
      </c>
      <c r="AF22" s="98">
        <f t="shared" si="31"/>
        <v>1016</v>
      </c>
      <c r="AG22" s="104">
        <f t="shared" si="9"/>
        <v>0.40625000000000056</v>
      </c>
    </row>
    <row r="23" spans="1:33" s="59" customFormat="1" ht="12" customHeight="1">
      <c r="A23" s="74" t="s">
        <v>23</v>
      </c>
      <c r="B23" s="75">
        <f t="shared" ref="B23:M23" si="32">SUM(B19:B22)</f>
        <v>124</v>
      </c>
      <c r="C23" s="76">
        <f t="shared" si="32"/>
        <v>9</v>
      </c>
      <c r="D23" s="76">
        <f t="shared" si="32"/>
        <v>446</v>
      </c>
      <c r="E23" s="76">
        <f t="shared" si="32"/>
        <v>68</v>
      </c>
      <c r="F23" s="76">
        <f t="shared" si="32"/>
        <v>8</v>
      </c>
      <c r="G23" s="76">
        <f t="shared" si="32"/>
        <v>1</v>
      </c>
      <c r="H23" s="76">
        <f t="shared" si="32"/>
        <v>2</v>
      </c>
      <c r="I23" s="76">
        <f t="shared" si="32"/>
        <v>2</v>
      </c>
      <c r="J23" s="76">
        <f t="shared" si="32"/>
        <v>22</v>
      </c>
      <c r="K23" s="76">
        <f t="shared" si="32"/>
        <v>2</v>
      </c>
      <c r="L23" s="76">
        <f t="shared" si="32"/>
        <v>114</v>
      </c>
      <c r="M23" s="81">
        <f t="shared" si="32"/>
        <v>532</v>
      </c>
      <c r="N23" s="88">
        <f t="shared" ref="N23:O23" si="33">SUM(N19:N22)</f>
        <v>798</v>
      </c>
      <c r="O23" s="89">
        <f t="shared" si="33"/>
        <v>747.79200000000003</v>
      </c>
      <c r="P23" s="74" t="s">
        <v>23</v>
      </c>
      <c r="Q23" s="75">
        <f t="shared" ref="Q23:W23" si="34">SUM(Q19:Q22)</f>
        <v>106</v>
      </c>
      <c r="R23" s="76">
        <f t="shared" si="34"/>
        <v>8</v>
      </c>
      <c r="S23" s="76">
        <f t="shared" si="34"/>
        <v>206</v>
      </c>
      <c r="T23" s="76">
        <f t="shared" si="34"/>
        <v>73</v>
      </c>
      <c r="U23" s="76">
        <f t="shared" si="34"/>
        <v>10</v>
      </c>
      <c r="V23" s="76">
        <f t="shared" si="34"/>
        <v>1</v>
      </c>
      <c r="W23" s="76">
        <f t="shared" si="34"/>
        <v>1</v>
      </c>
      <c r="X23" s="76">
        <v>0</v>
      </c>
      <c r="Y23" s="76">
        <f t="shared" ref="Y23:AB23" si="35">SUM(Y19:Y22)</f>
        <v>32</v>
      </c>
      <c r="Z23" s="76">
        <f t="shared" si="35"/>
        <v>1</v>
      </c>
      <c r="AA23" s="81">
        <f t="shared" si="35"/>
        <v>96</v>
      </c>
      <c r="AB23" s="81">
        <f t="shared" si="35"/>
        <v>311</v>
      </c>
      <c r="AC23" s="88">
        <f t="shared" ref="AC23:AD23" si="36">SUM(AC19:AC22)</f>
        <v>534</v>
      </c>
      <c r="AD23" s="89">
        <f t="shared" si="36"/>
        <v>504.298</v>
      </c>
      <c r="AE23" s="99"/>
      <c r="AF23" s="99"/>
      <c r="AG23" s="74"/>
    </row>
    <row r="24" spans="1:33" s="59" customFormat="1" ht="12" customHeight="1">
      <c r="A24" s="74" t="s">
        <v>24</v>
      </c>
      <c r="B24" s="75">
        <f>SUM(B13,B18,B23)</f>
        <v>416</v>
      </c>
      <c r="C24" s="76">
        <f t="shared" ref="C24:M24" si="37">SUM(C13,C18,C23)</f>
        <v>35</v>
      </c>
      <c r="D24" s="76">
        <f t="shared" si="37"/>
        <v>1429</v>
      </c>
      <c r="E24" s="76">
        <f t="shared" si="37"/>
        <v>181</v>
      </c>
      <c r="F24" s="76">
        <f t="shared" si="37"/>
        <v>32</v>
      </c>
      <c r="G24" s="76">
        <f t="shared" si="37"/>
        <v>7</v>
      </c>
      <c r="H24" s="76">
        <f t="shared" si="37"/>
        <v>10</v>
      </c>
      <c r="I24" s="76">
        <f t="shared" si="37"/>
        <v>2</v>
      </c>
      <c r="J24" s="76">
        <f t="shared" si="37"/>
        <v>71</v>
      </c>
      <c r="K24" s="76">
        <f t="shared" si="37"/>
        <v>3</v>
      </c>
      <c r="L24" s="81">
        <f t="shared" si="37"/>
        <v>211</v>
      </c>
      <c r="M24" s="81">
        <f t="shared" si="37"/>
        <v>1802</v>
      </c>
      <c r="N24" s="88">
        <f t="shared" ref="N24:O24" si="38">SUM(N13,N18,N23)</f>
        <v>2397</v>
      </c>
      <c r="O24" s="89">
        <f t="shared" si="38"/>
        <v>2227.0279999999998</v>
      </c>
      <c r="P24" s="74" t="s">
        <v>24</v>
      </c>
      <c r="Q24" s="75">
        <f>SUM(Q13,Q18,Q23)</f>
        <v>374</v>
      </c>
      <c r="R24" s="76">
        <f t="shared" ref="R24:AB24" si="39">SUM(R13,R18,R23)</f>
        <v>25</v>
      </c>
      <c r="S24" s="76">
        <f t="shared" si="39"/>
        <v>803</v>
      </c>
      <c r="T24" s="76">
        <f t="shared" si="39"/>
        <v>226</v>
      </c>
      <c r="U24" s="76">
        <f t="shared" si="39"/>
        <v>28</v>
      </c>
      <c r="V24" s="76">
        <f t="shared" si="39"/>
        <v>2</v>
      </c>
      <c r="W24" s="76">
        <f t="shared" si="39"/>
        <v>6</v>
      </c>
      <c r="X24" s="76">
        <v>0</v>
      </c>
      <c r="Y24" s="76">
        <f t="shared" si="39"/>
        <v>62</v>
      </c>
      <c r="Z24" s="76">
        <f t="shared" si="39"/>
        <v>8</v>
      </c>
      <c r="AA24" s="81">
        <f t="shared" si="39"/>
        <v>207</v>
      </c>
      <c r="AB24" s="81">
        <f t="shared" si="39"/>
        <v>1035</v>
      </c>
      <c r="AC24" s="88">
        <f t="shared" ref="AC24:AD24" si="40">SUM(AC13,AC18,AC23)</f>
        <v>1742</v>
      </c>
      <c r="AD24" s="89">
        <f t="shared" si="40"/>
        <v>1587.0420000000001</v>
      </c>
      <c r="AE24" s="99"/>
      <c r="AF24" s="99"/>
      <c r="AG24" s="74"/>
    </row>
    <row r="25" spans="1:33" ht="13.5" customHeight="1">
      <c r="A25" s="77">
        <f>A22+"00:15"</f>
        <v>0.41666666666666724</v>
      </c>
      <c r="B25" s="66">
        <v>4</v>
      </c>
      <c r="C25" s="67">
        <v>2</v>
      </c>
      <c r="D25" s="67">
        <v>55</v>
      </c>
      <c r="E25" s="67">
        <v>17</v>
      </c>
      <c r="F25" s="67">
        <v>2</v>
      </c>
      <c r="G25" s="67">
        <v>0</v>
      </c>
      <c r="H25" s="67">
        <v>4</v>
      </c>
      <c r="I25" s="67">
        <v>0</v>
      </c>
      <c r="J25" s="67">
        <v>4</v>
      </c>
      <c r="K25" s="67">
        <v>0</v>
      </c>
      <c r="L25" s="78">
        <v>42</v>
      </c>
      <c r="M25" s="78">
        <v>63</v>
      </c>
      <c r="N25" s="82">
        <f t="shared" ref="N25:N28" si="41">SUM(B25:L25)</f>
        <v>130</v>
      </c>
      <c r="O25" s="83">
        <f t="shared" ref="O25:O28" si="42">(B25*0.333)+(C25*0.5)+(D25*1)+(E25*1)+(F25*2)+(G25*2)+(H25*2)+(I25*2)+(J25*2)+(K25*2)+(L25*1)</f>
        <v>136.33199999999999</v>
      </c>
      <c r="P25" s="77">
        <f t="shared" si="7"/>
        <v>0.41666666666666724</v>
      </c>
      <c r="Q25" s="66">
        <v>6</v>
      </c>
      <c r="R25" s="67">
        <v>3</v>
      </c>
      <c r="S25" s="67">
        <v>48</v>
      </c>
      <c r="T25" s="67">
        <v>22</v>
      </c>
      <c r="U25" s="67">
        <v>4</v>
      </c>
      <c r="V25" s="67">
        <v>0</v>
      </c>
      <c r="W25" s="67">
        <v>1</v>
      </c>
      <c r="X25" s="67">
        <v>0</v>
      </c>
      <c r="Y25" s="67">
        <v>8</v>
      </c>
      <c r="Z25" s="67">
        <v>0</v>
      </c>
      <c r="AA25" s="78">
        <v>21</v>
      </c>
      <c r="AB25" s="78">
        <v>45</v>
      </c>
      <c r="AC25" s="82">
        <f t="shared" ref="AC25:AC28" si="43">SUM(Q25:AA25)</f>
        <v>113</v>
      </c>
      <c r="AD25" s="83">
        <f t="shared" ref="AD25:AD28" si="44">(Q25*0.333)+(R25*0.5)+(S25*1)+(T25*1)+(U25*2)+(V25*2)+(W25*2)+(X25*2)+(Y25*2)+(Z25*2)+(AA25*1)</f>
        <v>120.49799999999999</v>
      </c>
      <c r="AE25" s="97">
        <f t="shared" ref="AE25:AE28" si="45">SUM(N25,AC25)</f>
        <v>243</v>
      </c>
      <c r="AF25" s="97">
        <f>SUM(AE25:AE28)</f>
        <v>953</v>
      </c>
      <c r="AG25" s="103">
        <f t="shared" si="9"/>
        <v>0.41666666666666724</v>
      </c>
    </row>
    <row r="26" spans="1:33" ht="13.5" customHeight="1">
      <c r="A26" s="68">
        <f t="shared" si="5"/>
        <v>0.42708333333333393</v>
      </c>
      <c r="B26" s="69">
        <v>13</v>
      </c>
      <c r="C26" s="70">
        <v>1</v>
      </c>
      <c r="D26" s="70">
        <v>69</v>
      </c>
      <c r="E26" s="70">
        <v>16</v>
      </c>
      <c r="F26" s="70">
        <v>2</v>
      </c>
      <c r="G26" s="70">
        <v>0</v>
      </c>
      <c r="H26" s="70">
        <v>0</v>
      </c>
      <c r="I26" s="70">
        <v>0</v>
      </c>
      <c r="J26" s="70">
        <v>3</v>
      </c>
      <c r="K26" s="70">
        <v>0</v>
      </c>
      <c r="L26" s="79">
        <v>37</v>
      </c>
      <c r="M26" s="79">
        <v>52</v>
      </c>
      <c r="N26" s="82">
        <f t="shared" si="41"/>
        <v>141</v>
      </c>
      <c r="O26" s="84">
        <f t="shared" si="42"/>
        <v>136.82900000000001</v>
      </c>
      <c r="P26" s="77">
        <f t="shared" si="7"/>
        <v>0.42708333333333393</v>
      </c>
      <c r="Q26" s="69">
        <v>6</v>
      </c>
      <c r="R26" s="70">
        <v>2</v>
      </c>
      <c r="S26" s="70">
        <v>36</v>
      </c>
      <c r="T26" s="70">
        <v>16</v>
      </c>
      <c r="U26" s="70">
        <v>2</v>
      </c>
      <c r="V26" s="70">
        <v>0</v>
      </c>
      <c r="W26" s="70">
        <v>0</v>
      </c>
      <c r="X26" s="70">
        <v>0</v>
      </c>
      <c r="Y26" s="70">
        <v>9</v>
      </c>
      <c r="Z26" s="70">
        <v>0</v>
      </c>
      <c r="AA26" s="79">
        <v>23</v>
      </c>
      <c r="AB26" s="79">
        <v>33</v>
      </c>
      <c r="AC26" s="82">
        <f t="shared" si="43"/>
        <v>94</v>
      </c>
      <c r="AD26" s="84">
        <f t="shared" si="44"/>
        <v>99.99799999999999</v>
      </c>
      <c r="AE26" s="97">
        <f t="shared" si="45"/>
        <v>235</v>
      </c>
      <c r="AF26" s="97">
        <f t="shared" ref="AF26:AF28" si="46">SUM(AE26:AE30)</f>
        <v>927</v>
      </c>
      <c r="AG26" s="103">
        <f t="shared" si="9"/>
        <v>0.42708333333333393</v>
      </c>
    </row>
    <row r="27" spans="1:33" ht="13.5" customHeight="1">
      <c r="A27" s="68">
        <f t="shared" si="5"/>
        <v>0.43750000000000061</v>
      </c>
      <c r="B27" s="69">
        <v>3</v>
      </c>
      <c r="C27" s="70">
        <v>4</v>
      </c>
      <c r="D27" s="70">
        <v>71</v>
      </c>
      <c r="E27" s="70">
        <v>19</v>
      </c>
      <c r="F27" s="70">
        <v>4</v>
      </c>
      <c r="G27" s="70">
        <v>0</v>
      </c>
      <c r="H27" s="70">
        <v>4</v>
      </c>
      <c r="I27" s="70">
        <v>1</v>
      </c>
      <c r="J27" s="70">
        <v>5</v>
      </c>
      <c r="K27" s="70">
        <v>0</v>
      </c>
      <c r="L27" s="79">
        <v>36</v>
      </c>
      <c r="M27" s="79">
        <v>45</v>
      </c>
      <c r="N27" s="82">
        <f t="shared" si="41"/>
        <v>147</v>
      </c>
      <c r="O27" s="84">
        <f t="shared" si="42"/>
        <v>156.999</v>
      </c>
      <c r="P27" s="77">
        <f t="shared" si="7"/>
        <v>0.43750000000000061</v>
      </c>
      <c r="Q27" s="69">
        <v>11</v>
      </c>
      <c r="R27" s="70">
        <v>1</v>
      </c>
      <c r="S27" s="70">
        <v>44</v>
      </c>
      <c r="T27" s="70">
        <v>11</v>
      </c>
      <c r="U27" s="70">
        <v>2</v>
      </c>
      <c r="V27" s="70">
        <v>1</v>
      </c>
      <c r="W27" s="70">
        <v>0</v>
      </c>
      <c r="X27" s="70">
        <v>0</v>
      </c>
      <c r="Y27" s="70">
        <v>6</v>
      </c>
      <c r="Z27" s="70">
        <v>1</v>
      </c>
      <c r="AA27" s="79">
        <v>13</v>
      </c>
      <c r="AB27" s="79">
        <v>39</v>
      </c>
      <c r="AC27" s="82">
        <f t="shared" si="43"/>
        <v>90</v>
      </c>
      <c r="AD27" s="84">
        <f t="shared" si="44"/>
        <v>92.162999999999997</v>
      </c>
      <c r="AE27" s="97">
        <f t="shared" si="45"/>
        <v>237</v>
      </c>
      <c r="AF27" s="97">
        <f t="shared" si="46"/>
        <v>918</v>
      </c>
      <c r="AG27" s="103">
        <f t="shared" si="9"/>
        <v>0.43750000000000061</v>
      </c>
    </row>
    <row r="28" spans="1:33" ht="13.5" customHeight="1">
      <c r="A28" s="71">
        <f t="shared" si="5"/>
        <v>0.4479166666666673</v>
      </c>
      <c r="B28" s="72">
        <v>8</v>
      </c>
      <c r="C28" s="73">
        <v>3</v>
      </c>
      <c r="D28" s="73">
        <v>58</v>
      </c>
      <c r="E28" s="73">
        <v>25</v>
      </c>
      <c r="F28" s="73">
        <v>5</v>
      </c>
      <c r="G28" s="73">
        <v>0</v>
      </c>
      <c r="H28" s="73">
        <v>0</v>
      </c>
      <c r="I28" s="73">
        <v>0</v>
      </c>
      <c r="J28" s="73">
        <v>4</v>
      </c>
      <c r="K28" s="73">
        <v>1</v>
      </c>
      <c r="L28" s="80">
        <v>27</v>
      </c>
      <c r="M28" s="80">
        <v>32</v>
      </c>
      <c r="N28" s="85">
        <f t="shared" si="41"/>
        <v>131</v>
      </c>
      <c r="O28" s="86">
        <f t="shared" si="42"/>
        <v>134.16399999999999</v>
      </c>
      <c r="P28" s="87">
        <f t="shared" si="7"/>
        <v>0.4479166666666673</v>
      </c>
      <c r="Q28" s="72">
        <v>9</v>
      </c>
      <c r="R28" s="73">
        <v>4</v>
      </c>
      <c r="S28" s="73">
        <v>42</v>
      </c>
      <c r="T28" s="73">
        <v>20</v>
      </c>
      <c r="U28" s="73">
        <v>5</v>
      </c>
      <c r="V28" s="73">
        <v>1</v>
      </c>
      <c r="W28" s="73">
        <v>0</v>
      </c>
      <c r="X28" s="73">
        <v>0</v>
      </c>
      <c r="Y28" s="73">
        <v>6</v>
      </c>
      <c r="Z28" s="73">
        <v>0</v>
      </c>
      <c r="AA28" s="80">
        <v>20</v>
      </c>
      <c r="AB28" s="80">
        <v>25</v>
      </c>
      <c r="AC28" s="85">
        <f t="shared" si="43"/>
        <v>107</v>
      </c>
      <c r="AD28" s="86">
        <f t="shared" si="44"/>
        <v>110.997</v>
      </c>
      <c r="AE28" s="98">
        <f t="shared" si="45"/>
        <v>238</v>
      </c>
      <c r="AF28" s="98">
        <f t="shared" si="46"/>
        <v>906</v>
      </c>
      <c r="AG28" s="104">
        <f t="shared" si="9"/>
        <v>0.4479166666666673</v>
      </c>
    </row>
    <row r="29" spans="1:33" s="59" customFormat="1" ht="12" customHeight="1">
      <c r="A29" s="74" t="s">
        <v>23</v>
      </c>
      <c r="B29" s="75">
        <f t="shared" ref="B29:M29" si="47">SUM(B25:B28)</f>
        <v>28</v>
      </c>
      <c r="C29" s="76">
        <f t="shared" si="47"/>
        <v>10</v>
      </c>
      <c r="D29" s="76">
        <f t="shared" si="47"/>
        <v>253</v>
      </c>
      <c r="E29" s="76">
        <f t="shared" si="47"/>
        <v>77</v>
      </c>
      <c r="F29" s="76">
        <f t="shared" si="47"/>
        <v>13</v>
      </c>
      <c r="G29" s="76">
        <f t="shared" si="47"/>
        <v>0</v>
      </c>
      <c r="H29" s="76">
        <f t="shared" si="47"/>
        <v>8</v>
      </c>
      <c r="I29" s="76">
        <f t="shared" si="47"/>
        <v>1</v>
      </c>
      <c r="J29" s="76">
        <f t="shared" si="47"/>
        <v>16</v>
      </c>
      <c r="K29" s="76">
        <f t="shared" si="47"/>
        <v>1</v>
      </c>
      <c r="L29" s="76">
        <f t="shared" si="47"/>
        <v>142</v>
      </c>
      <c r="M29" s="81">
        <f t="shared" si="47"/>
        <v>192</v>
      </c>
      <c r="N29" s="88">
        <f t="shared" ref="N29:O29" si="48">SUM(N25:N28)</f>
        <v>549</v>
      </c>
      <c r="O29" s="89">
        <f t="shared" si="48"/>
        <v>564.32399999999996</v>
      </c>
      <c r="P29" s="74" t="s">
        <v>23</v>
      </c>
      <c r="Q29" s="75">
        <f t="shared" ref="Q29:W29" si="49">SUM(Q25:Q28)</f>
        <v>32</v>
      </c>
      <c r="R29" s="76">
        <f t="shared" si="49"/>
        <v>10</v>
      </c>
      <c r="S29" s="76">
        <f t="shared" si="49"/>
        <v>170</v>
      </c>
      <c r="T29" s="76">
        <f t="shared" si="49"/>
        <v>69</v>
      </c>
      <c r="U29" s="76">
        <f t="shared" si="49"/>
        <v>13</v>
      </c>
      <c r="V29" s="76">
        <f t="shared" si="49"/>
        <v>2</v>
      </c>
      <c r="W29" s="76">
        <f t="shared" si="49"/>
        <v>1</v>
      </c>
      <c r="X29" s="76">
        <v>0</v>
      </c>
      <c r="Y29" s="76">
        <f t="shared" ref="Y29:AB29" si="50">SUM(Y25:Y28)</f>
        <v>29</v>
      </c>
      <c r="Z29" s="76">
        <f t="shared" si="50"/>
        <v>1</v>
      </c>
      <c r="AA29" s="81">
        <f t="shared" si="50"/>
        <v>77</v>
      </c>
      <c r="AB29" s="81">
        <f t="shared" si="50"/>
        <v>142</v>
      </c>
      <c r="AC29" s="88">
        <f t="shared" ref="AC29:AD29" si="51">SUM(AC25:AC28)</f>
        <v>404</v>
      </c>
      <c r="AD29" s="89">
        <f t="shared" si="51"/>
        <v>423.65600000000001</v>
      </c>
      <c r="AE29" s="99"/>
      <c r="AF29" s="99"/>
      <c r="AG29" s="74"/>
    </row>
    <row r="30" spans="1:33" ht="13.5" customHeight="1">
      <c r="A30" s="77">
        <f>A28+"00:15"</f>
        <v>0.45833333333333398</v>
      </c>
      <c r="B30" s="66">
        <v>4</v>
      </c>
      <c r="C30" s="67">
        <v>4</v>
      </c>
      <c r="D30" s="67">
        <v>42</v>
      </c>
      <c r="E30" s="67">
        <v>22</v>
      </c>
      <c r="F30" s="67">
        <v>6</v>
      </c>
      <c r="G30" s="67">
        <v>3</v>
      </c>
      <c r="H30" s="67">
        <v>4</v>
      </c>
      <c r="I30" s="67">
        <v>0</v>
      </c>
      <c r="J30" s="67">
        <v>5</v>
      </c>
      <c r="K30" s="67">
        <v>1</v>
      </c>
      <c r="L30" s="78">
        <v>29</v>
      </c>
      <c r="M30" s="78">
        <v>42</v>
      </c>
      <c r="N30" s="82">
        <f t="shared" ref="N30:N33" si="52">SUM(B30:L30)</f>
        <v>120</v>
      </c>
      <c r="O30" s="83">
        <f t="shared" ref="O30:O33" si="53">(B30*0.333)+(C30*0.5)+(D30*1)+(E30*1)+(F30*2)+(G30*2)+(H30*2)+(I30*2)+(J30*2)+(K30*2)+(L30*1)</f>
        <v>134.33199999999999</v>
      </c>
      <c r="P30" s="77">
        <f t="shared" si="7"/>
        <v>0.45833333333333398</v>
      </c>
      <c r="Q30" s="66">
        <v>4</v>
      </c>
      <c r="R30" s="67">
        <v>1</v>
      </c>
      <c r="S30" s="67">
        <v>49</v>
      </c>
      <c r="T30" s="67">
        <v>21</v>
      </c>
      <c r="U30" s="67">
        <v>2</v>
      </c>
      <c r="V30" s="67">
        <v>0</v>
      </c>
      <c r="W30" s="67">
        <v>1</v>
      </c>
      <c r="X30" s="67">
        <v>0</v>
      </c>
      <c r="Y30" s="67">
        <v>4</v>
      </c>
      <c r="Z30" s="67">
        <v>0</v>
      </c>
      <c r="AA30" s="78">
        <v>15</v>
      </c>
      <c r="AB30" s="78">
        <v>24</v>
      </c>
      <c r="AC30" s="82">
        <f t="shared" ref="AC30:AC33" si="54">SUM(Q30:AA30)</f>
        <v>97</v>
      </c>
      <c r="AD30" s="83">
        <f t="shared" ref="AD30:AD33" si="55">(Q30*0.333)+(R30*0.5)+(S30*1)+(T30*1)+(U30*2)+(V30*2)+(W30*2)+(X30*2)+(Y30*2)+(Z30*2)+(AA30*1)</f>
        <v>100.83199999999999</v>
      </c>
      <c r="AE30" s="97">
        <f t="shared" ref="AE30:AE33" si="56">SUM(N30,AC30)</f>
        <v>217</v>
      </c>
      <c r="AF30" s="97">
        <f>SUM(AE30:AE33)</f>
        <v>903</v>
      </c>
      <c r="AG30" s="103">
        <f t="shared" si="9"/>
        <v>0.45833333333333398</v>
      </c>
    </row>
    <row r="31" spans="1:33" ht="13.5" customHeight="1">
      <c r="A31" s="68">
        <f t="shared" si="5"/>
        <v>0.46875000000000067</v>
      </c>
      <c r="B31" s="69">
        <v>13</v>
      </c>
      <c r="C31" s="70">
        <v>0</v>
      </c>
      <c r="D31" s="70">
        <v>55</v>
      </c>
      <c r="E31" s="70">
        <v>22</v>
      </c>
      <c r="F31" s="70">
        <v>2</v>
      </c>
      <c r="G31" s="70">
        <v>0</v>
      </c>
      <c r="H31" s="70">
        <v>1</v>
      </c>
      <c r="I31" s="70">
        <v>0</v>
      </c>
      <c r="J31" s="70">
        <v>6</v>
      </c>
      <c r="K31" s="70">
        <v>0</v>
      </c>
      <c r="L31" s="79">
        <v>30</v>
      </c>
      <c r="M31" s="79">
        <v>23</v>
      </c>
      <c r="N31" s="82">
        <f t="shared" si="52"/>
        <v>129</v>
      </c>
      <c r="O31" s="84">
        <f t="shared" si="53"/>
        <v>129.32900000000001</v>
      </c>
      <c r="P31" s="77">
        <f t="shared" si="7"/>
        <v>0.46875000000000067</v>
      </c>
      <c r="Q31" s="69">
        <v>8</v>
      </c>
      <c r="R31" s="70">
        <v>2</v>
      </c>
      <c r="S31" s="70">
        <v>45</v>
      </c>
      <c r="T31" s="70">
        <v>18</v>
      </c>
      <c r="U31" s="70">
        <v>1</v>
      </c>
      <c r="V31" s="70">
        <v>1</v>
      </c>
      <c r="W31" s="70">
        <v>1</v>
      </c>
      <c r="X31" s="70">
        <v>0</v>
      </c>
      <c r="Y31" s="70">
        <v>4</v>
      </c>
      <c r="Z31" s="70">
        <v>1</v>
      </c>
      <c r="AA31" s="79">
        <v>16</v>
      </c>
      <c r="AB31" s="79">
        <v>19</v>
      </c>
      <c r="AC31" s="82">
        <f t="shared" si="54"/>
        <v>97</v>
      </c>
      <c r="AD31" s="84">
        <f t="shared" si="55"/>
        <v>98.664000000000001</v>
      </c>
      <c r="AE31" s="97">
        <f t="shared" si="56"/>
        <v>226</v>
      </c>
      <c r="AF31" s="97">
        <f t="shared" ref="AF31:AF33" si="57">SUM(AE31:AE35)</f>
        <v>925</v>
      </c>
      <c r="AG31" s="103">
        <f t="shared" si="9"/>
        <v>0.46875000000000067</v>
      </c>
    </row>
    <row r="32" spans="1:33" ht="13.5" customHeight="1">
      <c r="A32" s="68">
        <f t="shared" si="5"/>
        <v>0.47916666666666735</v>
      </c>
      <c r="B32" s="69">
        <v>7</v>
      </c>
      <c r="C32" s="70">
        <v>2</v>
      </c>
      <c r="D32" s="70">
        <v>48</v>
      </c>
      <c r="E32" s="70">
        <v>15</v>
      </c>
      <c r="F32" s="70">
        <v>4</v>
      </c>
      <c r="G32" s="70">
        <v>1</v>
      </c>
      <c r="H32" s="70">
        <v>1</v>
      </c>
      <c r="I32" s="70">
        <v>0</v>
      </c>
      <c r="J32" s="70">
        <v>2</v>
      </c>
      <c r="K32" s="70">
        <v>0</v>
      </c>
      <c r="L32" s="79">
        <v>25</v>
      </c>
      <c r="M32" s="79">
        <v>41</v>
      </c>
      <c r="N32" s="82">
        <f t="shared" si="52"/>
        <v>105</v>
      </c>
      <c r="O32" s="84">
        <f t="shared" si="53"/>
        <v>107.331</v>
      </c>
      <c r="P32" s="77">
        <f t="shared" si="7"/>
        <v>0.47916666666666735</v>
      </c>
      <c r="Q32" s="69">
        <v>10</v>
      </c>
      <c r="R32" s="70">
        <v>2</v>
      </c>
      <c r="S32" s="70">
        <v>54</v>
      </c>
      <c r="T32" s="70">
        <v>22</v>
      </c>
      <c r="U32" s="70">
        <v>1</v>
      </c>
      <c r="V32" s="70">
        <v>1</v>
      </c>
      <c r="W32" s="70">
        <v>0</v>
      </c>
      <c r="X32" s="70">
        <v>0</v>
      </c>
      <c r="Y32" s="70">
        <v>6</v>
      </c>
      <c r="Z32" s="70">
        <v>0</v>
      </c>
      <c r="AA32" s="79">
        <v>24</v>
      </c>
      <c r="AB32" s="79">
        <v>43</v>
      </c>
      <c r="AC32" s="82">
        <f t="shared" si="54"/>
        <v>120</v>
      </c>
      <c r="AD32" s="84">
        <f t="shared" si="55"/>
        <v>120.33</v>
      </c>
      <c r="AE32" s="97">
        <f t="shared" si="56"/>
        <v>225</v>
      </c>
      <c r="AF32" s="97">
        <f t="shared" si="57"/>
        <v>922</v>
      </c>
      <c r="AG32" s="103">
        <f t="shared" si="9"/>
        <v>0.47916666666666735</v>
      </c>
    </row>
    <row r="33" spans="1:33" ht="13.5" customHeight="1">
      <c r="A33" s="71">
        <f t="shared" si="5"/>
        <v>0.48958333333333404</v>
      </c>
      <c r="B33" s="72">
        <v>10</v>
      </c>
      <c r="C33" s="73">
        <v>5</v>
      </c>
      <c r="D33" s="73">
        <v>70</v>
      </c>
      <c r="E33" s="73">
        <v>18</v>
      </c>
      <c r="F33" s="73">
        <v>1</v>
      </c>
      <c r="G33" s="73">
        <v>0</v>
      </c>
      <c r="H33" s="73">
        <v>0</v>
      </c>
      <c r="I33" s="73">
        <v>0</v>
      </c>
      <c r="J33" s="73">
        <v>4</v>
      </c>
      <c r="K33" s="73">
        <v>1</v>
      </c>
      <c r="L33" s="80">
        <v>31</v>
      </c>
      <c r="M33" s="80">
        <v>35</v>
      </c>
      <c r="N33" s="85">
        <f t="shared" si="52"/>
        <v>140</v>
      </c>
      <c r="O33" s="86">
        <f t="shared" si="53"/>
        <v>136.82999999999998</v>
      </c>
      <c r="P33" s="87">
        <f t="shared" si="7"/>
        <v>0.48958333333333404</v>
      </c>
      <c r="Q33" s="72">
        <v>5</v>
      </c>
      <c r="R33" s="73">
        <v>4</v>
      </c>
      <c r="S33" s="73">
        <v>54</v>
      </c>
      <c r="T33" s="73">
        <v>15</v>
      </c>
      <c r="U33" s="73">
        <v>0</v>
      </c>
      <c r="V33" s="73">
        <v>0</v>
      </c>
      <c r="W33" s="73">
        <v>1</v>
      </c>
      <c r="X33" s="73">
        <v>0</v>
      </c>
      <c r="Y33" s="73">
        <v>5</v>
      </c>
      <c r="Z33" s="73">
        <v>1</v>
      </c>
      <c r="AA33" s="80">
        <v>10</v>
      </c>
      <c r="AB33" s="80">
        <v>36</v>
      </c>
      <c r="AC33" s="85">
        <f t="shared" si="54"/>
        <v>95</v>
      </c>
      <c r="AD33" s="86">
        <f t="shared" si="55"/>
        <v>96.664999999999992</v>
      </c>
      <c r="AE33" s="98">
        <f t="shared" si="56"/>
        <v>235</v>
      </c>
      <c r="AF33" s="98">
        <f t="shared" si="57"/>
        <v>926</v>
      </c>
      <c r="AG33" s="104">
        <f t="shared" si="9"/>
        <v>0.48958333333333404</v>
      </c>
    </row>
    <row r="34" spans="1:33" s="59" customFormat="1" ht="12" customHeight="1">
      <c r="A34" s="74" t="s">
        <v>23</v>
      </c>
      <c r="B34" s="75">
        <f t="shared" ref="B34:M34" si="58">SUM(B30:B33)</f>
        <v>34</v>
      </c>
      <c r="C34" s="76">
        <f t="shared" si="58"/>
        <v>11</v>
      </c>
      <c r="D34" s="76">
        <f t="shared" si="58"/>
        <v>215</v>
      </c>
      <c r="E34" s="76">
        <f t="shared" si="58"/>
        <v>77</v>
      </c>
      <c r="F34" s="76">
        <f t="shared" si="58"/>
        <v>13</v>
      </c>
      <c r="G34" s="76">
        <f t="shared" si="58"/>
        <v>4</v>
      </c>
      <c r="H34" s="76">
        <f t="shared" si="58"/>
        <v>6</v>
      </c>
      <c r="I34" s="76">
        <f t="shared" si="58"/>
        <v>0</v>
      </c>
      <c r="J34" s="76">
        <f t="shared" si="58"/>
        <v>17</v>
      </c>
      <c r="K34" s="76">
        <f t="shared" si="58"/>
        <v>2</v>
      </c>
      <c r="L34" s="76">
        <f t="shared" si="58"/>
        <v>115</v>
      </c>
      <c r="M34" s="81">
        <f t="shared" si="58"/>
        <v>141</v>
      </c>
      <c r="N34" s="88">
        <f t="shared" ref="N34:O34" si="59">SUM(N30:N33)</f>
        <v>494</v>
      </c>
      <c r="O34" s="89">
        <f t="shared" si="59"/>
        <v>507.822</v>
      </c>
      <c r="P34" s="74" t="s">
        <v>23</v>
      </c>
      <c r="Q34" s="75">
        <f t="shared" ref="Q34:W34" si="60">SUM(Q30:Q33)</f>
        <v>27</v>
      </c>
      <c r="R34" s="76">
        <f t="shared" si="60"/>
        <v>9</v>
      </c>
      <c r="S34" s="76">
        <f t="shared" si="60"/>
        <v>202</v>
      </c>
      <c r="T34" s="76">
        <f t="shared" si="60"/>
        <v>76</v>
      </c>
      <c r="U34" s="76">
        <f t="shared" si="60"/>
        <v>4</v>
      </c>
      <c r="V34" s="76">
        <f t="shared" si="60"/>
        <v>2</v>
      </c>
      <c r="W34" s="76">
        <f t="shared" si="60"/>
        <v>3</v>
      </c>
      <c r="X34" s="76">
        <v>0</v>
      </c>
      <c r="Y34" s="76">
        <f t="shared" ref="Y34:AB34" si="61">SUM(Y30:Y33)</f>
        <v>19</v>
      </c>
      <c r="Z34" s="76">
        <f t="shared" si="61"/>
        <v>2</v>
      </c>
      <c r="AA34" s="81">
        <f t="shared" si="61"/>
        <v>65</v>
      </c>
      <c r="AB34" s="81">
        <f t="shared" si="61"/>
        <v>122</v>
      </c>
      <c r="AC34" s="88">
        <f t="shared" ref="AC34:AD34" si="62">SUM(AC30:AC33)</f>
        <v>409</v>
      </c>
      <c r="AD34" s="89">
        <f t="shared" si="62"/>
        <v>416.49099999999999</v>
      </c>
      <c r="AE34" s="99"/>
      <c r="AF34" s="99"/>
      <c r="AG34" s="74"/>
    </row>
    <row r="35" spans="1:33" ht="13.5" customHeight="1">
      <c r="A35" s="77">
        <f>A33+"00:15"</f>
        <v>0.50000000000000067</v>
      </c>
      <c r="B35" s="66">
        <v>5</v>
      </c>
      <c r="C35" s="67">
        <v>2</v>
      </c>
      <c r="D35" s="67">
        <v>65</v>
      </c>
      <c r="E35" s="67">
        <v>22</v>
      </c>
      <c r="F35" s="67">
        <v>0</v>
      </c>
      <c r="G35" s="67">
        <v>0</v>
      </c>
      <c r="H35" s="67">
        <v>0</v>
      </c>
      <c r="I35" s="67">
        <v>1</v>
      </c>
      <c r="J35" s="67">
        <v>6</v>
      </c>
      <c r="K35" s="67">
        <v>0</v>
      </c>
      <c r="L35" s="78">
        <v>35</v>
      </c>
      <c r="M35" s="78">
        <v>37</v>
      </c>
      <c r="N35" s="82">
        <f t="shared" ref="N35:N38" si="63">SUM(B35:L35)</f>
        <v>136</v>
      </c>
      <c r="O35" s="83">
        <f t="shared" ref="O35:O38" si="64">(B35*0.333)+(C35*0.5)+(D35*1)+(E35*1)+(F35*2)+(G35*2)+(H35*2)+(I35*2)+(J35*2)+(K35*2)+(L35*1)</f>
        <v>138.66500000000002</v>
      </c>
      <c r="P35" s="77">
        <f t="shared" si="7"/>
        <v>0.50000000000000067</v>
      </c>
      <c r="Q35" s="66">
        <v>8</v>
      </c>
      <c r="R35" s="67">
        <v>1</v>
      </c>
      <c r="S35" s="67">
        <v>51</v>
      </c>
      <c r="T35" s="67">
        <v>11</v>
      </c>
      <c r="U35" s="67">
        <v>2</v>
      </c>
      <c r="V35" s="67">
        <v>0</v>
      </c>
      <c r="W35" s="67">
        <v>0</v>
      </c>
      <c r="X35" s="67">
        <v>0</v>
      </c>
      <c r="Y35" s="67">
        <v>4</v>
      </c>
      <c r="Z35" s="67">
        <v>0</v>
      </c>
      <c r="AA35" s="78">
        <v>26</v>
      </c>
      <c r="AB35" s="78">
        <v>41</v>
      </c>
      <c r="AC35" s="82">
        <f t="shared" ref="AC35:AC38" si="65">SUM(Q35:AA35)</f>
        <v>103</v>
      </c>
      <c r="AD35" s="83">
        <f t="shared" ref="AD35:AD38" si="66">(Q35*0.333)+(R35*0.5)+(S35*1)+(T35*1)+(U35*2)+(V35*2)+(W35*2)+(X35*2)+(Y35*2)+(Z35*2)+(AA35*1)</f>
        <v>103.164</v>
      </c>
      <c r="AE35" s="97">
        <f t="shared" ref="AE35:AE38" si="67">SUM(N35,AC35)</f>
        <v>239</v>
      </c>
      <c r="AF35" s="97">
        <f>SUM(AE35:AE38)</f>
        <v>944</v>
      </c>
      <c r="AG35" s="103">
        <f t="shared" si="9"/>
        <v>0.50000000000000067</v>
      </c>
    </row>
    <row r="36" spans="1:33" ht="13.5" customHeight="1">
      <c r="A36" s="68">
        <f t="shared" si="5"/>
        <v>0.5104166666666673</v>
      </c>
      <c r="B36" s="69">
        <v>10</v>
      </c>
      <c r="C36" s="70">
        <v>2</v>
      </c>
      <c r="D36" s="70">
        <v>51</v>
      </c>
      <c r="E36" s="70">
        <v>23</v>
      </c>
      <c r="F36" s="70">
        <v>3</v>
      </c>
      <c r="G36" s="70">
        <v>1</v>
      </c>
      <c r="H36" s="70">
        <v>2</v>
      </c>
      <c r="I36" s="70">
        <v>0</v>
      </c>
      <c r="J36" s="70">
        <v>4</v>
      </c>
      <c r="K36" s="70">
        <v>0</v>
      </c>
      <c r="L36" s="79">
        <v>22</v>
      </c>
      <c r="M36" s="79">
        <v>72</v>
      </c>
      <c r="N36" s="82">
        <f t="shared" si="63"/>
        <v>118</v>
      </c>
      <c r="O36" s="84">
        <f t="shared" si="64"/>
        <v>120.33</v>
      </c>
      <c r="P36" s="77">
        <f t="shared" si="7"/>
        <v>0.5104166666666673</v>
      </c>
      <c r="Q36" s="69">
        <v>12</v>
      </c>
      <c r="R36" s="70">
        <v>1</v>
      </c>
      <c r="S36" s="70">
        <v>48</v>
      </c>
      <c r="T36" s="70">
        <v>16</v>
      </c>
      <c r="U36" s="70">
        <v>4</v>
      </c>
      <c r="V36" s="70">
        <v>0</v>
      </c>
      <c r="W36" s="70">
        <v>0</v>
      </c>
      <c r="X36" s="70">
        <v>0</v>
      </c>
      <c r="Y36" s="70">
        <v>6</v>
      </c>
      <c r="Z36" s="70">
        <v>1</v>
      </c>
      <c r="AA36" s="79">
        <v>17</v>
      </c>
      <c r="AB36" s="79">
        <v>52</v>
      </c>
      <c r="AC36" s="82">
        <f t="shared" si="65"/>
        <v>105</v>
      </c>
      <c r="AD36" s="84">
        <f t="shared" si="66"/>
        <v>107.49600000000001</v>
      </c>
      <c r="AE36" s="97">
        <f t="shared" si="67"/>
        <v>223</v>
      </c>
      <c r="AF36" s="97">
        <f t="shared" ref="AF36:AF38" si="68">SUM(AE36:AE41)</f>
        <v>957</v>
      </c>
      <c r="AG36" s="103">
        <f t="shared" si="9"/>
        <v>0.5104166666666673</v>
      </c>
    </row>
    <row r="37" spans="1:33" ht="13.5" customHeight="1">
      <c r="A37" s="68">
        <f t="shared" si="5"/>
        <v>0.52083333333333393</v>
      </c>
      <c r="B37" s="69">
        <v>9</v>
      </c>
      <c r="C37" s="70">
        <v>0</v>
      </c>
      <c r="D37" s="70">
        <v>56</v>
      </c>
      <c r="E37" s="70">
        <v>24</v>
      </c>
      <c r="F37" s="70">
        <v>1</v>
      </c>
      <c r="G37" s="70">
        <v>0</v>
      </c>
      <c r="H37" s="70">
        <v>1</v>
      </c>
      <c r="I37" s="70">
        <v>0</v>
      </c>
      <c r="J37" s="70">
        <v>4</v>
      </c>
      <c r="K37" s="70">
        <v>0</v>
      </c>
      <c r="L37" s="79">
        <v>34</v>
      </c>
      <c r="M37" s="79">
        <v>90</v>
      </c>
      <c r="N37" s="82">
        <f t="shared" si="63"/>
        <v>129</v>
      </c>
      <c r="O37" s="84">
        <f t="shared" si="64"/>
        <v>128.99700000000001</v>
      </c>
      <c r="P37" s="77">
        <f t="shared" si="7"/>
        <v>0.52083333333333393</v>
      </c>
      <c r="Q37" s="69">
        <v>13</v>
      </c>
      <c r="R37" s="70">
        <v>2</v>
      </c>
      <c r="S37" s="70">
        <v>47</v>
      </c>
      <c r="T37" s="70">
        <v>17</v>
      </c>
      <c r="U37" s="70">
        <v>5</v>
      </c>
      <c r="V37" s="70">
        <v>0</v>
      </c>
      <c r="W37" s="70">
        <v>0</v>
      </c>
      <c r="X37" s="70">
        <v>0</v>
      </c>
      <c r="Y37" s="70">
        <v>2</v>
      </c>
      <c r="Z37" s="70">
        <v>0</v>
      </c>
      <c r="AA37" s="79">
        <v>14</v>
      </c>
      <c r="AB37" s="79">
        <v>70</v>
      </c>
      <c r="AC37" s="82">
        <f t="shared" si="65"/>
        <v>100</v>
      </c>
      <c r="AD37" s="84">
        <f t="shared" si="66"/>
        <v>97.329000000000008</v>
      </c>
      <c r="AE37" s="97">
        <f t="shared" si="67"/>
        <v>229</v>
      </c>
      <c r="AF37" s="97">
        <f t="shared" si="68"/>
        <v>979</v>
      </c>
      <c r="AG37" s="103">
        <f t="shared" si="9"/>
        <v>0.52083333333333393</v>
      </c>
    </row>
    <row r="38" spans="1:33" ht="13.5" customHeight="1">
      <c r="A38" s="71">
        <f t="shared" si="5"/>
        <v>0.53125000000000056</v>
      </c>
      <c r="B38" s="72">
        <v>12</v>
      </c>
      <c r="C38" s="73">
        <v>0</v>
      </c>
      <c r="D38" s="73">
        <v>58</v>
      </c>
      <c r="E38" s="73">
        <v>19</v>
      </c>
      <c r="F38" s="73">
        <v>3</v>
      </c>
      <c r="G38" s="73">
        <v>0</v>
      </c>
      <c r="H38" s="73">
        <v>1</v>
      </c>
      <c r="I38" s="73">
        <v>0</v>
      </c>
      <c r="J38" s="73">
        <v>3</v>
      </c>
      <c r="K38" s="73">
        <v>0</v>
      </c>
      <c r="L38" s="80">
        <v>29</v>
      </c>
      <c r="M38" s="80">
        <v>82</v>
      </c>
      <c r="N38" s="85">
        <f t="shared" si="63"/>
        <v>125</v>
      </c>
      <c r="O38" s="86">
        <f t="shared" si="64"/>
        <v>123.99600000000001</v>
      </c>
      <c r="P38" s="87">
        <f t="shared" si="7"/>
        <v>0.53125000000000056</v>
      </c>
      <c r="Q38" s="72">
        <v>17</v>
      </c>
      <c r="R38" s="73">
        <v>1</v>
      </c>
      <c r="S38" s="73">
        <v>68</v>
      </c>
      <c r="T38" s="73">
        <v>12</v>
      </c>
      <c r="U38" s="73">
        <v>1</v>
      </c>
      <c r="V38" s="73">
        <v>0</v>
      </c>
      <c r="W38" s="73">
        <v>1</v>
      </c>
      <c r="X38" s="73">
        <v>0</v>
      </c>
      <c r="Y38" s="73">
        <v>5</v>
      </c>
      <c r="Z38" s="73">
        <v>0</v>
      </c>
      <c r="AA38" s="80">
        <v>23</v>
      </c>
      <c r="AB38" s="80">
        <v>84</v>
      </c>
      <c r="AC38" s="85">
        <f t="shared" si="65"/>
        <v>128</v>
      </c>
      <c r="AD38" s="86">
        <f t="shared" si="66"/>
        <v>123.161</v>
      </c>
      <c r="AE38" s="98">
        <f t="shared" si="67"/>
        <v>253</v>
      </c>
      <c r="AF38" s="98">
        <f t="shared" si="68"/>
        <v>982</v>
      </c>
      <c r="AG38" s="104">
        <f t="shared" si="9"/>
        <v>0.53125000000000056</v>
      </c>
    </row>
    <row r="39" spans="1:33" s="59" customFormat="1" ht="12" customHeight="1">
      <c r="A39" s="74" t="s">
        <v>23</v>
      </c>
      <c r="B39" s="75">
        <f t="shared" ref="B39:M39" si="69">SUM(B35:B38)</f>
        <v>36</v>
      </c>
      <c r="C39" s="76">
        <f t="shared" si="69"/>
        <v>4</v>
      </c>
      <c r="D39" s="76">
        <f t="shared" si="69"/>
        <v>230</v>
      </c>
      <c r="E39" s="76">
        <f t="shared" si="69"/>
        <v>88</v>
      </c>
      <c r="F39" s="76">
        <f t="shared" si="69"/>
        <v>7</v>
      </c>
      <c r="G39" s="76">
        <f t="shared" si="69"/>
        <v>1</v>
      </c>
      <c r="H39" s="76">
        <f t="shared" si="69"/>
        <v>4</v>
      </c>
      <c r="I39" s="76">
        <f t="shared" si="69"/>
        <v>1</v>
      </c>
      <c r="J39" s="76">
        <f t="shared" si="69"/>
        <v>17</v>
      </c>
      <c r="K39" s="76">
        <f t="shared" si="69"/>
        <v>0</v>
      </c>
      <c r="L39" s="76">
        <f t="shared" si="69"/>
        <v>120</v>
      </c>
      <c r="M39" s="81">
        <f t="shared" si="69"/>
        <v>281</v>
      </c>
      <c r="N39" s="88">
        <f t="shared" ref="N39:O39" si="70">SUM(N35:N38)</f>
        <v>508</v>
      </c>
      <c r="O39" s="89">
        <f t="shared" si="70"/>
        <v>511.98800000000006</v>
      </c>
      <c r="P39" s="74" t="s">
        <v>23</v>
      </c>
      <c r="Q39" s="75">
        <f t="shared" ref="Q39:W39" si="71">SUM(Q35:Q38)</f>
        <v>50</v>
      </c>
      <c r="R39" s="76">
        <f t="shared" si="71"/>
        <v>5</v>
      </c>
      <c r="S39" s="76">
        <f t="shared" si="71"/>
        <v>214</v>
      </c>
      <c r="T39" s="76">
        <f t="shared" si="71"/>
        <v>56</v>
      </c>
      <c r="U39" s="76">
        <f t="shared" si="71"/>
        <v>12</v>
      </c>
      <c r="V39" s="76">
        <f t="shared" si="71"/>
        <v>0</v>
      </c>
      <c r="W39" s="76">
        <f t="shared" si="71"/>
        <v>1</v>
      </c>
      <c r="X39" s="76">
        <v>0</v>
      </c>
      <c r="Y39" s="76">
        <f t="shared" ref="Y39:AB39" si="72">SUM(Y35:Y38)</f>
        <v>17</v>
      </c>
      <c r="Z39" s="76">
        <f t="shared" si="72"/>
        <v>1</v>
      </c>
      <c r="AA39" s="81">
        <f t="shared" si="72"/>
        <v>80</v>
      </c>
      <c r="AB39" s="81">
        <f t="shared" si="72"/>
        <v>247</v>
      </c>
      <c r="AC39" s="88">
        <f t="shared" ref="AC39:AD39" si="73">SUM(AC35:AC38)</f>
        <v>436</v>
      </c>
      <c r="AD39" s="89">
        <f t="shared" si="73"/>
        <v>431.15000000000003</v>
      </c>
      <c r="AE39" s="99"/>
      <c r="AF39" s="99"/>
      <c r="AG39" s="74"/>
    </row>
    <row r="40" spans="1:33" s="59" customFormat="1" ht="12" customHeight="1">
      <c r="A40" s="74" t="s">
        <v>24</v>
      </c>
      <c r="B40" s="75">
        <f>SUM(B29,B34,B39)</f>
        <v>98</v>
      </c>
      <c r="C40" s="76">
        <f t="shared" ref="C40:M40" si="74">SUM(C29,C34,C39)</f>
        <v>25</v>
      </c>
      <c r="D40" s="76">
        <f t="shared" si="74"/>
        <v>698</v>
      </c>
      <c r="E40" s="76">
        <f t="shared" si="74"/>
        <v>242</v>
      </c>
      <c r="F40" s="76">
        <f t="shared" si="74"/>
        <v>33</v>
      </c>
      <c r="G40" s="76">
        <f t="shared" si="74"/>
        <v>5</v>
      </c>
      <c r="H40" s="76">
        <f t="shared" si="74"/>
        <v>18</v>
      </c>
      <c r="I40" s="76">
        <f t="shared" si="74"/>
        <v>2</v>
      </c>
      <c r="J40" s="76">
        <f t="shared" si="74"/>
        <v>50</v>
      </c>
      <c r="K40" s="76">
        <f t="shared" si="74"/>
        <v>3</v>
      </c>
      <c r="L40" s="81">
        <f t="shared" si="74"/>
        <v>377</v>
      </c>
      <c r="M40" s="81">
        <f t="shared" si="74"/>
        <v>614</v>
      </c>
      <c r="N40" s="88">
        <f t="shared" ref="N40:O40" si="75">SUM(N29,N34,N39)</f>
        <v>1551</v>
      </c>
      <c r="O40" s="89">
        <f t="shared" si="75"/>
        <v>1584.134</v>
      </c>
      <c r="P40" s="74" t="s">
        <v>24</v>
      </c>
      <c r="Q40" s="75">
        <f>SUM(Q29,Q34,Q39)</f>
        <v>109</v>
      </c>
      <c r="R40" s="76">
        <f t="shared" ref="R40:AB40" si="76">SUM(R29,R34,R39)</f>
        <v>24</v>
      </c>
      <c r="S40" s="76">
        <f t="shared" si="76"/>
        <v>586</v>
      </c>
      <c r="T40" s="76">
        <f t="shared" si="76"/>
        <v>201</v>
      </c>
      <c r="U40" s="76">
        <f t="shared" si="76"/>
        <v>29</v>
      </c>
      <c r="V40" s="76">
        <f t="shared" si="76"/>
        <v>4</v>
      </c>
      <c r="W40" s="76">
        <f t="shared" si="76"/>
        <v>5</v>
      </c>
      <c r="X40" s="76">
        <v>0</v>
      </c>
      <c r="Y40" s="76">
        <f t="shared" si="76"/>
        <v>65</v>
      </c>
      <c r="Z40" s="76">
        <f t="shared" si="76"/>
        <v>4</v>
      </c>
      <c r="AA40" s="81">
        <f t="shared" si="76"/>
        <v>222</v>
      </c>
      <c r="AB40" s="81">
        <f t="shared" si="76"/>
        <v>511</v>
      </c>
      <c r="AC40" s="88">
        <f t="shared" ref="AC40:AD40" si="77">SUM(AC29,AC34,AC39)</f>
        <v>1249</v>
      </c>
      <c r="AD40" s="89">
        <f t="shared" si="77"/>
        <v>1271.297</v>
      </c>
      <c r="AE40" s="99"/>
      <c r="AF40" s="99"/>
      <c r="AG40" s="74"/>
    </row>
    <row r="41" spans="1:33" ht="13.5" customHeight="1">
      <c r="A41" s="77">
        <f>A38+"00:15"</f>
        <v>0.54166666666666718</v>
      </c>
      <c r="B41" s="66">
        <v>13</v>
      </c>
      <c r="C41" s="67">
        <v>6</v>
      </c>
      <c r="D41" s="67">
        <v>61</v>
      </c>
      <c r="E41" s="67">
        <v>16</v>
      </c>
      <c r="F41" s="67">
        <v>4</v>
      </c>
      <c r="G41" s="67">
        <v>0</v>
      </c>
      <c r="H41" s="67">
        <v>0</v>
      </c>
      <c r="I41" s="67">
        <v>1</v>
      </c>
      <c r="J41" s="67">
        <v>5</v>
      </c>
      <c r="K41" s="67">
        <v>0</v>
      </c>
      <c r="L41" s="78">
        <v>29</v>
      </c>
      <c r="M41" s="78">
        <v>103</v>
      </c>
      <c r="N41" s="82">
        <f t="shared" ref="N41:N44" si="78">SUM(B41:L41)</f>
        <v>135</v>
      </c>
      <c r="O41" s="83">
        <f t="shared" ref="O41:O44" si="79">(B41*0.333)+(C41*0.5)+(D41*1)+(E41*1)+(F41*2)+(G41*2)+(H41*2)+(I41*2)+(J41*2)+(K41*2)+(L41*1)</f>
        <v>133.32900000000001</v>
      </c>
      <c r="P41" s="77">
        <f t="shared" si="7"/>
        <v>0.54166666666666718</v>
      </c>
      <c r="Q41" s="66">
        <v>12</v>
      </c>
      <c r="R41" s="67">
        <v>1</v>
      </c>
      <c r="S41" s="67">
        <v>59</v>
      </c>
      <c r="T41" s="67">
        <v>24</v>
      </c>
      <c r="U41" s="67">
        <v>4</v>
      </c>
      <c r="V41" s="67">
        <v>0</v>
      </c>
      <c r="W41" s="67">
        <v>1</v>
      </c>
      <c r="X41" s="67">
        <v>0</v>
      </c>
      <c r="Y41" s="67">
        <v>4</v>
      </c>
      <c r="Z41" s="67">
        <v>0</v>
      </c>
      <c r="AA41" s="78">
        <v>12</v>
      </c>
      <c r="AB41" s="78">
        <v>81</v>
      </c>
      <c r="AC41" s="82">
        <f t="shared" ref="AC41:AC44" si="80">SUM(Q41:AA41)</f>
        <v>117</v>
      </c>
      <c r="AD41" s="83">
        <f t="shared" ref="AD41:AD44" si="81">(Q41*0.333)+(R41*0.5)+(S41*1)+(T41*1)+(U41*2)+(V41*2)+(W41*2)+(X41*2)+(Y41*2)+(Z41*2)+(AA41*1)</f>
        <v>117.49600000000001</v>
      </c>
      <c r="AE41" s="97">
        <f t="shared" ref="AE41:AE44" si="82">SUM(N41,AC41)</f>
        <v>252</v>
      </c>
      <c r="AF41" s="97">
        <f>SUM(AE41:AE44)</f>
        <v>991</v>
      </c>
      <c r="AG41" s="103">
        <f t="shared" si="9"/>
        <v>0.54166666666666718</v>
      </c>
    </row>
    <row r="42" spans="1:33" ht="13.5" customHeight="1">
      <c r="A42" s="68">
        <f t="shared" si="5"/>
        <v>0.55208333333333381</v>
      </c>
      <c r="B42" s="69">
        <v>12</v>
      </c>
      <c r="C42" s="70">
        <v>1</v>
      </c>
      <c r="D42" s="70">
        <v>77</v>
      </c>
      <c r="E42" s="70">
        <v>19</v>
      </c>
      <c r="F42" s="70">
        <v>2</v>
      </c>
      <c r="G42" s="70">
        <v>0</v>
      </c>
      <c r="H42" s="70">
        <v>0</v>
      </c>
      <c r="I42" s="70">
        <v>1</v>
      </c>
      <c r="J42" s="70">
        <v>4</v>
      </c>
      <c r="K42" s="70">
        <v>1</v>
      </c>
      <c r="L42" s="79">
        <v>19</v>
      </c>
      <c r="M42" s="79">
        <v>90</v>
      </c>
      <c r="N42" s="82">
        <f t="shared" si="78"/>
        <v>136</v>
      </c>
      <c r="O42" s="84">
        <f t="shared" si="79"/>
        <v>135.49599999999998</v>
      </c>
      <c r="P42" s="77">
        <f t="shared" si="7"/>
        <v>0.55208333333333381</v>
      </c>
      <c r="Q42" s="69">
        <v>9</v>
      </c>
      <c r="R42" s="70">
        <v>2</v>
      </c>
      <c r="S42" s="70">
        <v>64</v>
      </c>
      <c r="T42" s="70">
        <v>14</v>
      </c>
      <c r="U42" s="70">
        <v>1</v>
      </c>
      <c r="V42" s="70">
        <v>0</v>
      </c>
      <c r="W42" s="70">
        <v>2</v>
      </c>
      <c r="X42" s="70">
        <v>0</v>
      </c>
      <c r="Y42" s="70">
        <v>7</v>
      </c>
      <c r="Z42" s="70">
        <v>0</v>
      </c>
      <c r="AA42" s="79">
        <v>10</v>
      </c>
      <c r="AB42" s="79">
        <v>76</v>
      </c>
      <c r="AC42" s="82">
        <f t="shared" si="80"/>
        <v>109</v>
      </c>
      <c r="AD42" s="84">
        <f t="shared" si="81"/>
        <v>111.997</v>
      </c>
      <c r="AE42" s="97">
        <f t="shared" si="82"/>
        <v>245</v>
      </c>
      <c r="AF42" s="97">
        <f t="shared" ref="AF42:AF44" si="83">SUM(AE42:AE46)</f>
        <v>989</v>
      </c>
      <c r="AG42" s="103">
        <f t="shared" si="9"/>
        <v>0.55208333333333381</v>
      </c>
    </row>
    <row r="43" spans="1:33" ht="13.5" customHeight="1">
      <c r="A43" s="68">
        <f t="shared" si="5"/>
        <v>0.56250000000000044</v>
      </c>
      <c r="B43" s="69">
        <v>7</v>
      </c>
      <c r="C43" s="70">
        <v>3</v>
      </c>
      <c r="D43" s="70">
        <v>67</v>
      </c>
      <c r="E43" s="70">
        <v>9</v>
      </c>
      <c r="F43" s="70">
        <v>2</v>
      </c>
      <c r="G43" s="70">
        <v>1</v>
      </c>
      <c r="H43" s="70">
        <v>2</v>
      </c>
      <c r="I43" s="70">
        <v>0</v>
      </c>
      <c r="J43" s="70">
        <v>9</v>
      </c>
      <c r="K43" s="70">
        <v>0</v>
      </c>
      <c r="L43" s="79">
        <v>23</v>
      </c>
      <c r="M43" s="79">
        <v>79</v>
      </c>
      <c r="N43" s="82">
        <f t="shared" si="78"/>
        <v>123</v>
      </c>
      <c r="O43" s="84">
        <f t="shared" si="79"/>
        <v>130.83100000000002</v>
      </c>
      <c r="P43" s="77">
        <f t="shared" si="7"/>
        <v>0.56250000000000044</v>
      </c>
      <c r="Q43" s="69">
        <v>12</v>
      </c>
      <c r="R43" s="70">
        <v>1</v>
      </c>
      <c r="S43" s="70">
        <v>62</v>
      </c>
      <c r="T43" s="70">
        <v>13</v>
      </c>
      <c r="U43" s="70">
        <v>1</v>
      </c>
      <c r="V43" s="70">
        <v>0</v>
      </c>
      <c r="W43" s="70">
        <v>0</v>
      </c>
      <c r="X43" s="70">
        <v>0</v>
      </c>
      <c r="Y43" s="70">
        <v>4</v>
      </c>
      <c r="Z43" s="70">
        <v>0</v>
      </c>
      <c r="AA43" s="79">
        <v>16</v>
      </c>
      <c r="AB43" s="79">
        <v>61</v>
      </c>
      <c r="AC43" s="82">
        <f t="shared" si="80"/>
        <v>109</v>
      </c>
      <c r="AD43" s="84">
        <f t="shared" si="81"/>
        <v>105.496</v>
      </c>
      <c r="AE43" s="97">
        <f t="shared" si="82"/>
        <v>232</v>
      </c>
      <c r="AF43" s="97">
        <f t="shared" si="83"/>
        <v>1028</v>
      </c>
      <c r="AG43" s="103">
        <f t="shared" si="9"/>
        <v>0.56250000000000044</v>
      </c>
    </row>
    <row r="44" spans="1:33" ht="13.5" customHeight="1">
      <c r="A44" s="71">
        <f t="shared" si="5"/>
        <v>0.57291666666666707</v>
      </c>
      <c r="B44" s="72">
        <v>13</v>
      </c>
      <c r="C44" s="73">
        <v>2</v>
      </c>
      <c r="D44" s="73">
        <v>66</v>
      </c>
      <c r="E44" s="73">
        <v>18</v>
      </c>
      <c r="F44" s="73">
        <v>2</v>
      </c>
      <c r="G44" s="73">
        <v>0</v>
      </c>
      <c r="H44" s="73">
        <v>1</v>
      </c>
      <c r="I44" s="73">
        <v>0</v>
      </c>
      <c r="J44" s="73">
        <v>2</v>
      </c>
      <c r="K44" s="73">
        <v>0</v>
      </c>
      <c r="L44" s="80">
        <v>24</v>
      </c>
      <c r="M44" s="80">
        <v>58</v>
      </c>
      <c r="N44" s="85">
        <f t="shared" si="78"/>
        <v>128</v>
      </c>
      <c r="O44" s="86">
        <f t="shared" si="79"/>
        <v>123.32900000000001</v>
      </c>
      <c r="P44" s="87">
        <f t="shared" si="7"/>
        <v>0.57291666666666707</v>
      </c>
      <c r="Q44" s="72">
        <v>9</v>
      </c>
      <c r="R44" s="73">
        <v>3</v>
      </c>
      <c r="S44" s="73">
        <v>77</v>
      </c>
      <c r="T44" s="73">
        <v>21</v>
      </c>
      <c r="U44" s="73">
        <v>1</v>
      </c>
      <c r="V44" s="73">
        <v>2</v>
      </c>
      <c r="W44" s="73">
        <v>0</v>
      </c>
      <c r="X44" s="73">
        <v>0</v>
      </c>
      <c r="Y44" s="73">
        <v>3</v>
      </c>
      <c r="Z44" s="73">
        <v>0</v>
      </c>
      <c r="AA44" s="80">
        <v>18</v>
      </c>
      <c r="AB44" s="80">
        <v>66</v>
      </c>
      <c r="AC44" s="85">
        <f t="shared" si="80"/>
        <v>134</v>
      </c>
      <c r="AD44" s="86">
        <f t="shared" si="81"/>
        <v>132.49700000000001</v>
      </c>
      <c r="AE44" s="98">
        <f t="shared" si="82"/>
        <v>262</v>
      </c>
      <c r="AF44" s="98">
        <f t="shared" si="83"/>
        <v>1059</v>
      </c>
      <c r="AG44" s="104">
        <f t="shared" si="9"/>
        <v>0.57291666666666707</v>
      </c>
    </row>
    <row r="45" spans="1:33" s="59" customFormat="1" ht="12" customHeight="1">
      <c r="A45" s="74" t="s">
        <v>23</v>
      </c>
      <c r="B45" s="75">
        <f t="shared" ref="B45:M45" si="84">SUM(B41:B44)</f>
        <v>45</v>
      </c>
      <c r="C45" s="76">
        <f t="shared" si="84"/>
        <v>12</v>
      </c>
      <c r="D45" s="76">
        <f t="shared" si="84"/>
        <v>271</v>
      </c>
      <c r="E45" s="76">
        <f t="shared" si="84"/>
        <v>62</v>
      </c>
      <c r="F45" s="76">
        <f t="shared" si="84"/>
        <v>10</v>
      </c>
      <c r="G45" s="76">
        <f t="shared" si="84"/>
        <v>1</v>
      </c>
      <c r="H45" s="76">
        <f t="shared" si="84"/>
        <v>3</v>
      </c>
      <c r="I45" s="76">
        <f t="shared" si="84"/>
        <v>2</v>
      </c>
      <c r="J45" s="76">
        <f t="shared" si="84"/>
        <v>20</v>
      </c>
      <c r="K45" s="76">
        <f t="shared" si="84"/>
        <v>1</v>
      </c>
      <c r="L45" s="76">
        <f t="shared" si="84"/>
        <v>95</v>
      </c>
      <c r="M45" s="81">
        <f t="shared" si="84"/>
        <v>330</v>
      </c>
      <c r="N45" s="88">
        <f t="shared" ref="N45:O45" si="85">SUM(N41:N44)</f>
        <v>522</v>
      </c>
      <c r="O45" s="89">
        <f t="shared" si="85"/>
        <v>522.98500000000001</v>
      </c>
      <c r="P45" s="74" t="s">
        <v>23</v>
      </c>
      <c r="Q45" s="75">
        <f t="shared" ref="Q45:W45" si="86">SUM(Q41:Q44)</f>
        <v>42</v>
      </c>
      <c r="R45" s="76">
        <f t="shared" si="86"/>
        <v>7</v>
      </c>
      <c r="S45" s="76">
        <f t="shared" si="86"/>
        <v>262</v>
      </c>
      <c r="T45" s="76">
        <f t="shared" si="86"/>
        <v>72</v>
      </c>
      <c r="U45" s="76">
        <f t="shared" si="86"/>
        <v>7</v>
      </c>
      <c r="V45" s="76">
        <f t="shared" si="86"/>
        <v>2</v>
      </c>
      <c r="W45" s="76">
        <f t="shared" si="86"/>
        <v>3</v>
      </c>
      <c r="X45" s="76">
        <v>0</v>
      </c>
      <c r="Y45" s="76">
        <f t="shared" ref="Y45:AB45" si="87">SUM(Y41:Y44)</f>
        <v>18</v>
      </c>
      <c r="Z45" s="76">
        <f t="shared" si="87"/>
        <v>0</v>
      </c>
      <c r="AA45" s="81">
        <f t="shared" si="87"/>
        <v>56</v>
      </c>
      <c r="AB45" s="81">
        <f t="shared" si="87"/>
        <v>284</v>
      </c>
      <c r="AC45" s="88">
        <f t="shared" ref="AC45:AD45" si="88">SUM(AC41:AC44)</f>
        <v>469</v>
      </c>
      <c r="AD45" s="89">
        <f t="shared" si="88"/>
        <v>467.48599999999999</v>
      </c>
      <c r="AE45" s="99"/>
      <c r="AF45" s="99"/>
      <c r="AG45" s="74"/>
    </row>
    <row r="46" spans="1:33" ht="13.5" customHeight="1">
      <c r="A46" s="77">
        <f>A44+"00:15"</f>
        <v>0.5833333333333337</v>
      </c>
      <c r="B46" s="66">
        <v>7</v>
      </c>
      <c r="C46" s="67">
        <v>5</v>
      </c>
      <c r="D46" s="67">
        <v>55</v>
      </c>
      <c r="E46" s="67">
        <v>25</v>
      </c>
      <c r="F46" s="67">
        <v>3</v>
      </c>
      <c r="G46" s="67">
        <v>0</v>
      </c>
      <c r="H46" s="67">
        <v>2</v>
      </c>
      <c r="I46" s="67">
        <v>1</v>
      </c>
      <c r="J46" s="67">
        <v>4</v>
      </c>
      <c r="K46" s="67">
        <v>1</v>
      </c>
      <c r="L46" s="78">
        <v>29</v>
      </c>
      <c r="M46" s="78">
        <v>44</v>
      </c>
      <c r="N46" s="82">
        <f t="shared" ref="N46:N49" si="89">SUM(B46:L46)</f>
        <v>132</v>
      </c>
      <c r="O46" s="83">
        <f t="shared" ref="O46:O49" si="90">(B46*0.333)+(C46*0.5)+(D46*1)+(E46*1)+(F46*2)+(G46*2)+(H46*2)+(I46*2)+(J46*2)+(K46*2)+(L46*1)</f>
        <v>135.83100000000002</v>
      </c>
      <c r="P46" s="77">
        <f t="shared" si="7"/>
        <v>0.5833333333333337</v>
      </c>
      <c r="Q46" s="66">
        <v>10</v>
      </c>
      <c r="R46" s="67">
        <v>0</v>
      </c>
      <c r="S46" s="67">
        <v>65</v>
      </c>
      <c r="T46" s="67">
        <v>12</v>
      </c>
      <c r="U46" s="67">
        <v>4</v>
      </c>
      <c r="V46" s="67">
        <v>1</v>
      </c>
      <c r="W46" s="67">
        <v>3</v>
      </c>
      <c r="X46" s="67">
        <v>0</v>
      </c>
      <c r="Y46" s="67">
        <v>4</v>
      </c>
      <c r="Z46" s="67">
        <v>0</v>
      </c>
      <c r="AA46" s="78">
        <v>19</v>
      </c>
      <c r="AB46" s="78">
        <v>48</v>
      </c>
      <c r="AC46" s="82">
        <f t="shared" ref="AC46:AC49" si="91">SUM(Q46:AA46)</f>
        <v>118</v>
      </c>
      <c r="AD46" s="83">
        <f t="shared" ref="AD46:AD49" si="92">(Q46*0.333)+(R46*0.5)+(S46*1)+(T46*1)+(U46*2)+(V46*2)+(W46*2)+(X46*2)+(Y46*2)+(Z46*2)+(AA46*1)</f>
        <v>123.33</v>
      </c>
      <c r="AE46" s="97">
        <f t="shared" ref="AE46:AE49" si="93">SUM(N46,AC46)</f>
        <v>250</v>
      </c>
      <c r="AF46" s="97">
        <f>SUM(AE46:AE49)</f>
        <v>1047</v>
      </c>
      <c r="AG46" s="103">
        <f t="shared" si="9"/>
        <v>0.5833333333333337</v>
      </c>
    </row>
    <row r="47" spans="1:33" ht="13.5" customHeight="1">
      <c r="A47" s="68">
        <f t="shared" si="5"/>
        <v>0.59375000000000033</v>
      </c>
      <c r="B47" s="69">
        <v>8</v>
      </c>
      <c r="C47" s="70">
        <v>2</v>
      </c>
      <c r="D47" s="70">
        <v>71</v>
      </c>
      <c r="E47" s="70">
        <v>23</v>
      </c>
      <c r="F47" s="70">
        <v>6</v>
      </c>
      <c r="G47" s="70">
        <v>1</v>
      </c>
      <c r="H47" s="70">
        <v>0</v>
      </c>
      <c r="I47" s="70">
        <v>0</v>
      </c>
      <c r="J47" s="70">
        <v>2</v>
      </c>
      <c r="K47" s="70">
        <v>1</v>
      </c>
      <c r="L47" s="79">
        <v>30</v>
      </c>
      <c r="M47" s="79">
        <v>31</v>
      </c>
      <c r="N47" s="82">
        <f t="shared" si="89"/>
        <v>144</v>
      </c>
      <c r="O47" s="84">
        <f t="shared" si="90"/>
        <v>147.66399999999999</v>
      </c>
      <c r="P47" s="77">
        <f t="shared" si="7"/>
        <v>0.59375000000000033</v>
      </c>
      <c r="Q47" s="69">
        <v>12</v>
      </c>
      <c r="R47" s="70">
        <v>1</v>
      </c>
      <c r="S47" s="70">
        <v>85</v>
      </c>
      <c r="T47" s="70">
        <v>13</v>
      </c>
      <c r="U47" s="70">
        <v>1</v>
      </c>
      <c r="V47" s="70">
        <v>1</v>
      </c>
      <c r="W47" s="70">
        <v>0</v>
      </c>
      <c r="X47" s="70">
        <v>0</v>
      </c>
      <c r="Y47" s="70">
        <v>4</v>
      </c>
      <c r="Z47" s="70">
        <v>0</v>
      </c>
      <c r="AA47" s="79">
        <v>23</v>
      </c>
      <c r="AB47" s="79">
        <v>30</v>
      </c>
      <c r="AC47" s="82">
        <f t="shared" si="91"/>
        <v>140</v>
      </c>
      <c r="AD47" s="84">
        <f t="shared" si="92"/>
        <v>137.49599999999998</v>
      </c>
      <c r="AE47" s="97">
        <f t="shared" si="93"/>
        <v>284</v>
      </c>
      <c r="AF47" s="97">
        <f t="shared" ref="AF47:AF49" si="94">SUM(AE47:AE51)</f>
        <v>1041</v>
      </c>
      <c r="AG47" s="103">
        <f t="shared" si="9"/>
        <v>0.59375000000000033</v>
      </c>
    </row>
    <row r="48" spans="1:33" ht="13.5" customHeight="1">
      <c r="A48" s="68">
        <f t="shared" si="5"/>
        <v>0.60416666666666696</v>
      </c>
      <c r="B48" s="69">
        <v>5</v>
      </c>
      <c r="C48" s="70">
        <v>0</v>
      </c>
      <c r="D48" s="70">
        <v>77</v>
      </c>
      <c r="E48" s="70">
        <v>20</v>
      </c>
      <c r="F48" s="70">
        <v>2</v>
      </c>
      <c r="G48" s="70">
        <v>0</v>
      </c>
      <c r="H48" s="70">
        <v>0</v>
      </c>
      <c r="I48" s="70">
        <v>0</v>
      </c>
      <c r="J48" s="70">
        <v>6</v>
      </c>
      <c r="K48" s="70">
        <v>1</v>
      </c>
      <c r="L48" s="79">
        <v>32</v>
      </c>
      <c r="M48" s="79">
        <v>36</v>
      </c>
      <c r="N48" s="82">
        <f t="shared" si="89"/>
        <v>143</v>
      </c>
      <c r="O48" s="84">
        <f t="shared" si="90"/>
        <v>148.66500000000002</v>
      </c>
      <c r="P48" s="77">
        <f t="shared" si="7"/>
        <v>0.60416666666666696</v>
      </c>
      <c r="Q48" s="69">
        <v>3</v>
      </c>
      <c r="R48" s="70">
        <v>2</v>
      </c>
      <c r="S48" s="70">
        <v>72</v>
      </c>
      <c r="T48" s="70">
        <v>12</v>
      </c>
      <c r="U48" s="70">
        <v>2</v>
      </c>
      <c r="V48" s="70">
        <v>0</v>
      </c>
      <c r="W48" s="70">
        <v>0</v>
      </c>
      <c r="X48" s="70">
        <v>0</v>
      </c>
      <c r="Y48" s="70">
        <v>5</v>
      </c>
      <c r="Z48" s="70">
        <v>1</v>
      </c>
      <c r="AA48" s="79">
        <v>23</v>
      </c>
      <c r="AB48" s="79">
        <v>27</v>
      </c>
      <c r="AC48" s="82">
        <f t="shared" si="91"/>
        <v>120</v>
      </c>
      <c r="AD48" s="84">
        <f t="shared" si="92"/>
        <v>124.999</v>
      </c>
      <c r="AE48" s="97">
        <f t="shared" si="93"/>
        <v>263</v>
      </c>
      <c r="AF48" s="97">
        <f t="shared" si="94"/>
        <v>1010</v>
      </c>
      <c r="AG48" s="103">
        <f t="shared" si="9"/>
        <v>0.60416666666666696</v>
      </c>
    </row>
    <row r="49" spans="1:33" ht="13.5" customHeight="1">
      <c r="A49" s="71">
        <f t="shared" si="5"/>
        <v>0.61458333333333359</v>
      </c>
      <c r="B49" s="72">
        <v>11</v>
      </c>
      <c r="C49" s="73">
        <v>1</v>
      </c>
      <c r="D49" s="73">
        <v>79</v>
      </c>
      <c r="E49" s="73">
        <v>14</v>
      </c>
      <c r="F49" s="73">
        <v>2</v>
      </c>
      <c r="G49" s="73">
        <v>0</v>
      </c>
      <c r="H49" s="73">
        <v>0</v>
      </c>
      <c r="I49" s="73">
        <v>0</v>
      </c>
      <c r="J49" s="73">
        <v>7</v>
      </c>
      <c r="K49" s="73">
        <v>0</v>
      </c>
      <c r="L49" s="80">
        <v>22</v>
      </c>
      <c r="M49" s="80">
        <v>32</v>
      </c>
      <c r="N49" s="85">
        <f t="shared" si="89"/>
        <v>136</v>
      </c>
      <c r="O49" s="86">
        <f t="shared" si="90"/>
        <v>137.16300000000001</v>
      </c>
      <c r="P49" s="87">
        <f t="shared" si="7"/>
        <v>0.61458333333333359</v>
      </c>
      <c r="Q49" s="72">
        <v>8</v>
      </c>
      <c r="R49" s="73">
        <v>1</v>
      </c>
      <c r="S49" s="73">
        <v>72</v>
      </c>
      <c r="T49" s="73">
        <v>12</v>
      </c>
      <c r="U49" s="73">
        <v>2</v>
      </c>
      <c r="V49" s="73">
        <v>0</v>
      </c>
      <c r="W49" s="73">
        <v>1</v>
      </c>
      <c r="X49" s="73">
        <v>1</v>
      </c>
      <c r="Y49" s="73">
        <v>3</v>
      </c>
      <c r="Z49" s="73">
        <v>0</v>
      </c>
      <c r="AA49" s="80">
        <v>14</v>
      </c>
      <c r="AB49" s="80">
        <v>29</v>
      </c>
      <c r="AC49" s="85">
        <f t="shared" si="91"/>
        <v>114</v>
      </c>
      <c r="AD49" s="86">
        <f t="shared" si="92"/>
        <v>115.164</v>
      </c>
      <c r="AE49" s="98">
        <f t="shared" si="93"/>
        <v>250</v>
      </c>
      <c r="AF49" s="98">
        <f t="shared" si="94"/>
        <v>1031</v>
      </c>
      <c r="AG49" s="104">
        <f t="shared" si="9"/>
        <v>0.61458333333333359</v>
      </c>
    </row>
    <row r="50" spans="1:33" s="59" customFormat="1" ht="12" customHeight="1">
      <c r="A50" s="74" t="s">
        <v>23</v>
      </c>
      <c r="B50" s="75">
        <f t="shared" ref="B50:M50" si="95">SUM(B46:B49)</f>
        <v>31</v>
      </c>
      <c r="C50" s="76">
        <f t="shared" si="95"/>
        <v>8</v>
      </c>
      <c r="D50" s="76">
        <f t="shared" si="95"/>
        <v>282</v>
      </c>
      <c r="E50" s="76">
        <f t="shared" si="95"/>
        <v>82</v>
      </c>
      <c r="F50" s="76">
        <f t="shared" si="95"/>
        <v>13</v>
      </c>
      <c r="G50" s="76">
        <f t="shared" si="95"/>
        <v>1</v>
      </c>
      <c r="H50" s="76">
        <f t="shared" si="95"/>
        <v>2</v>
      </c>
      <c r="I50" s="76">
        <f t="shared" si="95"/>
        <v>1</v>
      </c>
      <c r="J50" s="76">
        <f t="shared" si="95"/>
        <v>19</v>
      </c>
      <c r="K50" s="76">
        <f t="shared" si="95"/>
        <v>3</v>
      </c>
      <c r="L50" s="76">
        <f t="shared" si="95"/>
        <v>113</v>
      </c>
      <c r="M50" s="81">
        <f t="shared" si="95"/>
        <v>143</v>
      </c>
      <c r="N50" s="88">
        <f t="shared" ref="N50:O50" si="96">SUM(N46:N49)</f>
        <v>555</v>
      </c>
      <c r="O50" s="89">
        <f t="shared" si="96"/>
        <v>569.32300000000009</v>
      </c>
      <c r="P50" s="74" t="s">
        <v>23</v>
      </c>
      <c r="Q50" s="75">
        <f t="shared" ref="Q50:W50" si="97">SUM(Q46:Q49)</f>
        <v>33</v>
      </c>
      <c r="R50" s="76">
        <f t="shared" si="97"/>
        <v>4</v>
      </c>
      <c r="S50" s="76">
        <f t="shared" si="97"/>
        <v>294</v>
      </c>
      <c r="T50" s="76">
        <f t="shared" si="97"/>
        <v>49</v>
      </c>
      <c r="U50" s="76">
        <f t="shared" si="97"/>
        <v>9</v>
      </c>
      <c r="V50" s="76">
        <f t="shared" si="97"/>
        <v>2</v>
      </c>
      <c r="W50" s="76">
        <f t="shared" si="97"/>
        <v>4</v>
      </c>
      <c r="X50" s="76">
        <v>0</v>
      </c>
      <c r="Y50" s="76">
        <f t="shared" ref="Y50:AB50" si="98">SUM(Y46:Y49)</f>
        <v>16</v>
      </c>
      <c r="Z50" s="76">
        <f t="shared" si="98"/>
        <v>1</v>
      </c>
      <c r="AA50" s="81">
        <f t="shared" si="98"/>
        <v>79</v>
      </c>
      <c r="AB50" s="81">
        <f t="shared" si="98"/>
        <v>134</v>
      </c>
      <c r="AC50" s="88">
        <f t="shared" ref="AC50:AD50" si="99">SUM(AC46:AC49)</f>
        <v>492</v>
      </c>
      <c r="AD50" s="89">
        <f t="shared" si="99"/>
        <v>500.98899999999992</v>
      </c>
      <c r="AE50" s="99"/>
      <c r="AF50" s="99"/>
      <c r="AG50" s="74"/>
    </row>
    <row r="51" spans="1:33" ht="13.5" customHeight="1">
      <c r="A51" s="77">
        <f>A49+"00:15"</f>
        <v>0.62500000000000022</v>
      </c>
      <c r="B51" s="66">
        <v>11</v>
      </c>
      <c r="C51" s="67">
        <v>5</v>
      </c>
      <c r="D51" s="67">
        <v>72</v>
      </c>
      <c r="E51" s="67">
        <v>12</v>
      </c>
      <c r="F51" s="67">
        <v>1</v>
      </c>
      <c r="G51" s="67">
        <v>1</v>
      </c>
      <c r="H51" s="67">
        <v>0</v>
      </c>
      <c r="I51" s="67">
        <v>0</v>
      </c>
      <c r="J51" s="67">
        <v>5</v>
      </c>
      <c r="K51" s="67">
        <v>1</v>
      </c>
      <c r="L51" s="78">
        <v>32</v>
      </c>
      <c r="M51" s="78">
        <v>21</v>
      </c>
      <c r="N51" s="82">
        <f t="shared" ref="N51:N54" si="100">SUM(B51:L51)</f>
        <v>140</v>
      </c>
      <c r="O51" s="83">
        <f t="shared" ref="O51:O54" si="101">(B51*0.333)+(C51*0.5)+(D51*1)+(E51*1)+(F51*2)+(G51*2)+(H51*2)+(I51*2)+(J51*2)+(K51*2)+(L51*1)</f>
        <v>138.16300000000001</v>
      </c>
      <c r="P51" s="77">
        <f t="shared" si="7"/>
        <v>0.62500000000000022</v>
      </c>
      <c r="Q51" s="66">
        <v>6</v>
      </c>
      <c r="R51" s="67">
        <v>4</v>
      </c>
      <c r="S51" s="67">
        <v>47</v>
      </c>
      <c r="T51" s="67">
        <v>19</v>
      </c>
      <c r="U51" s="67">
        <v>4</v>
      </c>
      <c r="V51" s="67">
        <v>0</v>
      </c>
      <c r="W51" s="67">
        <v>2</v>
      </c>
      <c r="X51" s="67">
        <v>0</v>
      </c>
      <c r="Y51" s="67">
        <v>4</v>
      </c>
      <c r="Z51" s="67">
        <v>1</v>
      </c>
      <c r="AA51" s="78">
        <v>17</v>
      </c>
      <c r="AB51" s="78">
        <v>36</v>
      </c>
      <c r="AC51" s="82">
        <f t="shared" ref="AC51:AC54" si="102">SUM(Q51:AA51)</f>
        <v>104</v>
      </c>
      <c r="AD51" s="83">
        <f t="shared" ref="AD51:AD54" si="103">(Q51*0.333)+(R51*0.5)+(S51*1)+(T51*1)+(U51*2)+(V51*2)+(W51*2)+(X51*2)+(Y51*2)+(Z51*2)+(AA51*1)</f>
        <v>108.99799999999999</v>
      </c>
      <c r="AE51" s="97">
        <f t="shared" ref="AE51:AE54" si="104">SUM(N51,AC51)</f>
        <v>244</v>
      </c>
      <c r="AF51" s="97">
        <f>SUM(AE51:AE54)</f>
        <v>1069</v>
      </c>
      <c r="AG51" s="103">
        <f t="shared" si="9"/>
        <v>0.62500000000000022</v>
      </c>
    </row>
    <row r="52" spans="1:33" ht="13.5" customHeight="1">
      <c r="A52" s="68">
        <f t="shared" si="5"/>
        <v>0.63541666666666685</v>
      </c>
      <c r="B52" s="69">
        <v>5</v>
      </c>
      <c r="C52" s="70">
        <v>3</v>
      </c>
      <c r="D52" s="70">
        <v>81</v>
      </c>
      <c r="E52" s="70">
        <v>22</v>
      </c>
      <c r="F52" s="70">
        <v>2</v>
      </c>
      <c r="G52" s="70">
        <v>0</v>
      </c>
      <c r="H52" s="70">
        <v>2</v>
      </c>
      <c r="I52" s="70">
        <v>0</v>
      </c>
      <c r="J52" s="70">
        <v>4</v>
      </c>
      <c r="K52" s="70">
        <v>0</v>
      </c>
      <c r="L52" s="79">
        <v>24</v>
      </c>
      <c r="M52" s="79">
        <v>24</v>
      </c>
      <c r="N52" s="82">
        <f t="shared" si="100"/>
        <v>143</v>
      </c>
      <c r="O52" s="84">
        <f t="shared" si="101"/>
        <v>146.16500000000002</v>
      </c>
      <c r="P52" s="77">
        <f t="shared" si="7"/>
        <v>0.63541666666666685</v>
      </c>
      <c r="Q52" s="69">
        <v>7</v>
      </c>
      <c r="R52" s="70">
        <v>2</v>
      </c>
      <c r="S52" s="70">
        <v>67</v>
      </c>
      <c r="T52" s="70">
        <v>9</v>
      </c>
      <c r="U52" s="70">
        <v>3</v>
      </c>
      <c r="V52" s="70">
        <v>0</v>
      </c>
      <c r="W52" s="70">
        <v>1</v>
      </c>
      <c r="X52" s="70">
        <v>0</v>
      </c>
      <c r="Y52" s="70">
        <v>6</v>
      </c>
      <c r="Z52" s="70">
        <v>1</v>
      </c>
      <c r="AA52" s="79">
        <v>14</v>
      </c>
      <c r="AB52" s="79">
        <v>23</v>
      </c>
      <c r="AC52" s="82">
        <f t="shared" si="102"/>
        <v>110</v>
      </c>
      <c r="AD52" s="84">
        <f t="shared" si="103"/>
        <v>115.331</v>
      </c>
      <c r="AE52" s="97">
        <f t="shared" si="104"/>
        <v>253</v>
      </c>
      <c r="AF52" s="97">
        <f t="shared" ref="AF52:AF54" si="105">SUM(AE52:AE57)</f>
        <v>1133</v>
      </c>
      <c r="AG52" s="103">
        <f t="shared" si="9"/>
        <v>0.63541666666666685</v>
      </c>
    </row>
    <row r="53" spans="1:33" ht="13.5" customHeight="1">
      <c r="A53" s="68">
        <f t="shared" si="5"/>
        <v>0.64583333333333348</v>
      </c>
      <c r="B53" s="69">
        <v>11</v>
      </c>
      <c r="C53" s="70">
        <v>0</v>
      </c>
      <c r="D53" s="70">
        <v>97</v>
      </c>
      <c r="E53" s="70">
        <v>20</v>
      </c>
      <c r="F53" s="70">
        <v>1</v>
      </c>
      <c r="G53" s="70">
        <v>0</v>
      </c>
      <c r="H53" s="70">
        <v>2</v>
      </c>
      <c r="I53" s="70">
        <v>0</v>
      </c>
      <c r="J53" s="70">
        <v>8</v>
      </c>
      <c r="K53" s="70">
        <v>1</v>
      </c>
      <c r="L53" s="79">
        <v>22</v>
      </c>
      <c r="M53" s="79">
        <v>31</v>
      </c>
      <c r="N53" s="82">
        <f t="shared" si="100"/>
        <v>162</v>
      </c>
      <c r="O53" s="84">
        <f t="shared" si="101"/>
        <v>166.66300000000001</v>
      </c>
      <c r="P53" s="77">
        <f t="shared" si="7"/>
        <v>0.64583333333333348</v>
      </c>
      <c r="Q53" s="69">
        <v>7</v>
      </c>
      <c r="R53" s="70">
        <v>0</v>
      </c>
      <c r="S53" s="70">
        <v>76</v>
      </c>
      <c r="T53" s="70">
        <v>13</v>
      </c>
      <c r="U53" s="70">
        <v>0</v>
      </c>
      <c r="V53" s="70">
        <v>0</v>
      </c>
      <c r="W53" s="70">
        <v>0</v>
      </c>
      <c r="X53" s="70">
        <v>1</v>
      </c>
      <c r="Y53" s="70">
        <v>3</v>
      </c>
      <c r="Z53" s="70">
        <v>0</v>
      </c>
      <c r="AA53" s="79">
        <v>22</v>
      </c>
      <c r="AB53" s="79">
        <v>31</v>
      </c>
      <c r="AC53" s="82">
        <f t="shared" si="102"/>
        <v>122</v>
      </c>
      <c r="AD53" s="84">
        <f t="shared" si="103"/>
        <v>121.331</v>
      </c>
      <c r="AE53" s="97">
        <f t="shared" si="104"/>
        <v>284</v>
      </c>
      <c r="AF53" s="97">
        <f t="shared" si="105"/>
        <v>1225</v>
      </c>
      <c r="AG53" s="103">
        <f t="shared" si="9"/>
        <v>0.64583333333333348</v>
      </c>
    </row>
    <row r="54" spans="1:33" ht="13.5" customHeight="1">
      <c r="A54" s="71">
        <f t="shared" si="5"/>
        <v>0.65625000000000011</v>
      </c>
      <c r="B54" s="72">
        <v>13</v>
      </c>
      <c r="C54" s="73">
        <v>1</v>
      </c>
      <c r="D54" s="73">
        <v>101</v>
      </c>
      <c r="E54" s="73">
        <v>23</v>
      </c>
      <c r="F54" s="73">
        <v>1</v>
      </c>
      <c r="G54" s="73">
        <v>0</v>
      </c>
      <c r="H54" s="73">
        <v>2</v>
      </c>
      <c r="I54" s="73">
        <v>0</v>
      </c>
      <c r="J54" s="73">
        <v>4</v>
      </c>
      <c r="K54" s="73">
        <v>0</v>
      </c>
      <c r="L54" s="80">
        <v>24</v>
      </c>
      <c r="M54" s="80">
        <v>44</v>
      </c>
      <c r="N54" s="85">
        <f t="shared" si="100"/>
        <v>169</v>
      </c>
      <c r="O54" s="86">
        <f t="shared" si="101"/>
        <v>166.82900000000001</v>
      </c>
      <c r="P54" s="87">
        <f t="shared" si="7"/>
        <v>0.65625000000000011</v>
      </c>
      <c r="Q54" s="72">
        <v>13</v>
      </c>
      <c r="R54" s="73">
        <v>1</v>
      </c>
      <c r="S54" s="73">
        <v>64</v>
      </c>
      <c r="T54" s="73">
        <v>17</v>
      </c>
      <c r="U54" s="73">
        <v>1</v>
      </c>
      <c r="V54" s="73">
        <v>0</v>
      </c>
      <c r="W54" s="73">
        <v>0</v>
      </c>
      <c r="X54" s="73">
        <v>0</v>
      </c>
      <c r="Y54" s="73">
        <v>4</v>
      </c>
      <c r="Z54" s="73">
        <v>0</v>
      </c>
      <c r="AA54" s="80">
        <v>19</v>
      </c>
      <c r="AB54" s="80">
        <v>40</v>
      </c>
      <c r="AC54" s="85">
        <f t="shared" si="102"/>
        <v>119</v>
      </c>
      <c r="AD54" s="86">
        <f t="shared" si="103"/>
        <v>114.82900000000001</v>
      </c>
      <c r="AE54" s="98">
        <f t="shared" si="104"/>
        <v>288</v>
      </c>
      <c r="AF54" s="98">
        <f t="shared" si="105"/>
        <v>1227</v>
      </c>
      <c r="AG54" s="104">
        <f t="shared" si="9"/>
        <v>0.65625000000000011</v>
      </c>
    </row>
    <row r="55" spans="1:33" s="59" customFormat="1" ht="12" customHeight="1">
      <c r="A55" s="74" t="s">
        <v>23</v>
      </c>
      <c r="B55" s="75">
        <f t="shared" ref="B55:M55" si="106">SUM(B51:B54)</f>
        <v>40</v>
      </c>
      <c r="C55" s="76">
        <f t="shared" si="106"/>
        <v>9</v>
      </c>
      <c r="D55" s="76">
        <f t="shared" si="106"/>
        <v>351</v>
      </c>
      <c r="E55" s="76">
        <f t="shared" si="106"/>
        <v>77</v>
      </c>
      <c r="F55" s="76">
        <f t="shared" si="106"/>
        <v>5</v>
      </c>
      <c r="G55" s="76">
        <f t="shared" si="106"/>
        <v>1</v>
      </c>
      <c r="H55" s="76">
        <f t="shared" si="106"/>
        <v>6</v>
      </c>
      <c r="I55" s="76">
        <f t="shared" si="106"/>
        <v>0</v>
      </c>
      <c r="J55" s="76">
        <f t="shared" si="106"/>
        <v>21</v>
      </c>
      <c r="K55" s="76">
        <f t="shared" si="106"/>
        <v>2</v>
      </c>
      <c r="L55" s="76">
        <f t="shared" si="106"/>
        <v>102</v>
      </c>
      <c r="M55" s="81">
        <f t="shared" si="106"/>
        <v>120</v>
      </c>
      <c r="N55" s="88">
        <f t="shared" ref="N55:O55" si="107">SUM(N51:N54)</f>
        <v>614</v>
      </c>
      <c r="O55" s="89">
        <f t="shared" si="107"/>
        <v>617.82000000000005</v>
      </c>
      <c r="P55" s="74" t="s">
        <v>23</v>
      </c>
      <c r="Q55" s="75">
        <f t="shared" ref="Q55:W55" si="108">SUM(Q51:Q54)</f>
        <v>33</v>
      </c>
      <c r="R55" s="76">
        <f t="shared" si="108"/>
        <v>7</v>
      </c>
      <c r="S55" s="76">
        <f t="shared" si="108"/>
        <v>254</v>
      </c>
      <c r="T55" s="76">
        <f t="shared" si="108"/>
        <v>58</v>
      </c>
      <c r="U55" s="76">
        <f t="shared" si="108"/>
        <v>8</v>
      </c>
      <c r="V55" s="76">
        <f t="shared" si="108"/>
        <v>0</v>
      </c>
      <c r="W55" s="76">
        <f t="shared" si="108"/>
        <v>3</v>
      </c>
      <c r="X55" s="76">
        <v>0</v>
      </c>
      <c r="Y55" s="76">
        <f t="shared" ref="Y55:AB55" si="109">SUM(Y51:Y54)</f>
        <v>17</v>
      </c>
      <c r="Z55" s="76">
        <f t="shared" si="109"/>
        <v>2</v>
      </c>
      <c r="AA55" s="81">
        <f t="shared" si="109"/>
        <v>72</v>
      </c>
      <c r="AB55" s="81">
        <f t="shared" si="109"/>
        <v>130</v>
      </c>
      <c r="AC55" s="88">
        <f t="shared" ref="AC55:AD55" si="110">SUM(AC51:AC54)</f>
        <v>455</v>
      </c>
      <c r="AD55" s="89">
        <f t="shared" si="110"/>
        <v>460.48900000000003</v>
      </c>
      <c r="AE55" s="99"/>
      <c r="AF55" s="99"/>
      <c r="AG55" s="74"/>
    </row>
    <row r="56" spans="1:33" s="59" customFormat="1" ht="12" customHeight="1">
      <c r="A56" s="74" t="s">
        <v>24</v>
      </c>
      <c r="B56" s="75">
        <f>SUM(B45,B50,B55)</f>
        <v>116</v>
      </c>
      <c r="C56" s="76">
        <f t="shared" ref="C56:M56" si="111">SUM(C45,C50,C55)</f>
        <v>29</v>
      </c>
      <c r="D56" s="76">
        <f t="shared" si="111"/>
        <v>904</v>
      </c>
      <c r="E56" s="76">
        <f t="shared" si="111"/>
        <v>221</v>
      </c>
      <c r="F56" s="76">
        <f t="shared" si="111"/>
        <v>28</v>
      </c>
      <c r="G56" s="76">
        <f t="shared" si="111"/>
        <v>3</v>
      </c>
      <c r="H56" s="76">
        <f t="shared" si="111"/>
        <v>11</v>
      </c>
      <c r="I56" s="76">
        <f t="shared" si="111"/>
        <v>3</v>
      </c>
      <c r="J56" s="76">
        <f t="shared" si="111"/>
        <v>60</v>
      </c>
      <c r="K56" s="76">
        <f t="shared" si="111"/>
        <v>6</v>
      </c>
      <c r="L56" s="81">
        <f t="shared" si="111"/>
        <v>310</v>
      </c>
      <c r="M56" s="81">
        <f t="shared" si="111"/>
        <v>593</v>
      </c>
      <c r="N56" s="88">
        <f t="shared" ref="N56:O56" si="112">SUM(N45,N50,N55)</f>
        <v>1691</v>
      </c>
      <c r="O56" s="89">
        <f t="shared" si="112"/>
        <v>1710.1280000000002</v>
      </c>
      <c r="P56" s="74" t="s">
        <v>24</v>
      </c>
      <c r="Q56" s="75">
        <f>SUM(Q45,Q50,Q55)</f>
        <v>108</v>
      </c>
      <c r="R56" s="76">
        <f t="shared" ref="R56:AB56" si="113">SUM(R45,R50,R55)</f>
        <v>18</v>
      </c>
      <c r="S56" s="76">
        <f t="shared" si="113"/>
        <v>810</v>
      </c>
      <c r="T56" s="76">
        <f t="shared" si="113"/>
        <v>179</v>
      </c>
      <c r="U56" s="76">
        <f t="shared" si="113"/>
        <v>24</v>
      </c>
      <c r="V56" s="76">
        <f t="shared" si="113"/>
        <v>4</v>
      </c>
      <c r="W56" s="76">
        <f t="shared" si="113"/>
        <v>10</v>
      </c>
      <c r="X56" s="76">
        <v>0</v>
      </c>
      <c r="Y56" s="76">
        <f t="shared" si="113"/>
        <v>51</v>
      </c>
      <c r="Z56" s="76">
        <f t="shared" si="113"/>
        <v>3</v>
      </c>
      <c r="AA56" s="81">
        <f t="shared" si="113"/>
        <v>207</v>
      </c>
      <c r="AB56" s="81">
        <f t="shared" si="113"/>
        <v>548</v>
      </c>
      <c r="AC56" s="88">
        <f t="shared" ref="AC56:AD56" si="114">SUM(AC45,AC50,AC55)</f>
        <v>1416</v>
      </c>
      <c r="AD56" s="89">
        <f t="shared" si="114"/>
        <v>1428.9639999999999</v>
      </c>
      <c r="AE56" s="99"/>
      <c r="AF56" s="99"/>
      <c r="AG56" s="74"/>
    </row>
    <row r="57" spans="1:33" ht="13.5" customHeight="1">
      <c r="A57" s="77">
        <f>A54+"00:15"</f>
        <v>0.66666666666666674</v>
      </c>
      <c r="B57" s="66">
        <v>17</v>
      </c>
      <c r="C57" s="67">
        <v>2</v>
      </c>
      <c r="D57" s="67">
        <v>89</v>
      </c>
      <c r="E57" s="67">
        <v>26</v>
      </c>
      <c r="F57" s="67">
        <v>3</v>
      </c>
      <c r="G57" s="67">
        <v>0</v>
      </c>
      <c r="H57" s="67">
        <v>2</v>
      </c>
      <c r="I57" s="67">
        <v>0</v>
      </c>
      <c r="J57" s="67">
        <v>7</v>
      </c>
      <c r="K57" s="67">
        <v>1</v>
      </c>
      <c r="L57" s="78">
        <v>30</v>
      </c>
      <c r="M57" s="78">
        <v>59</v>
      </c>
      <c r="N57" s="82">
        <f t="shared" ref="N57:N60" si="115">SUM(B57:L57)</f>
        <v>177</v>
      </c>
      <c r="O57" s="83">
        <f t="shared" ref="O57:O60" si="116">(B57*0.333)+(C57*0.5)+(D57*1)+(E57*1)+(F57*2)+(G57*2)+(H57*2)+(I57*2)+(J57*2)+(K57*2)+(L57*1)</f>
        <v>177.661</v>
      </c>
      <c r="P57" s="77">
        <f t="shared" si="7"/>
        <v>0.66666666666666674</v>
      </c>
      <c r="Q57" s="66">
        <v>12</v>
      </c>
      <c r="R57" s="67">
        <v>4</v>
      </c>
      <c r="S57" s="67">
        <v>80</v>
      </c>
      <c r="T57" s="67">
        <v>15</v>
      </c>
      <c r="U57" s="67">
        <v>0</v>
      </c>
      <c r="V57" s="67">
        <v>1</v>
      </c>
      <c r="W57" s="67">
        <v>1</v>
      </c>
      <c r="X57" s="67">
        <v>0</v>
      </c>
      <c r="Y57" s="67">
        <v>5</v>
      </c>
      <c r="Z57" s="67">
        <v>0</v>
      </c>
      <c r="AA57" s="78">
        <v>13</v>
      </c>
      <c r="AB57" s="78">
        <v>56</v>
      </c>
      <c r="AC57" s="82">
        <f>SUM(Q57:AA57)</f>
        <v>131</v>
      </c>
      <c r="AD57" s="83">
        <f t="shared" ref="AD57:AD60" si="117">(Q57*0.333)+(R57*0.5)+(S57*1)+(T57*1)+(U57*2)+(V57*2)+(W57*2)+(X57*2)+(Y57*2)+(Z57*2)+(AA57*1)</f>
        <v>127.996</v>
      </c>
      <c r="AE57" s="97">
        <f t="shared" ref="AE57:AE60" si="118">SUM(N57,AC57)</f>
        <v>308</v>
      </c>
      <c r="AF57" s="97">
        <f>SUM(AE57:AE60)</f>
        <v>1213</v>
      </c>
      <c r="AG57" s="103">
        <f t="shared" si="9"/>
        <v>0.66666666666666674</v>
      </c>
    </row>
    <row r="58" spans="1:33" ht="13.5" customHeight="1">
      <c r="A58" s="68">
        <f t="shared" si="5"/>
        <v>0.67708333333333337</v>
      </c>
      <c r="B58" s="69">
        <v>23</v>
      </c>
      <c r="C58" s="70">
        <v>2</v>
      </c>
      <c r="D58" s="70">
        <v>84</v>
      </c>
      <c r="E58" s="70">
        <v>11</v>
      </c>
      <c r="F58" s="70">
        <v>0</v>
      </c>
      <c r="G58" s="70">
        <v>0</v>
      </c>
      <c r="H58" s="70">
        <v>0</v>
      </c>
      <c r="I58" s="70">
        <v>0</v>
      </c>
      <c r="J58" s="70">
        <v>6</v>
      </c>
      <c r="K58" s="70">
        <v>1</v>
      </c>
      <c r="L58" s="79">
        <v>21</v>
      </c>
      <c r="M58" s="79">
        <v>52</v>
      </c>
      <c r="N58" s="82">
        <f t="shared" si="115"/>
        <v>148</v>
      </c>
      <c r="O58" s="84">
        <f t="shared" si="116"/>
        <v>138.65899999999999</v>
      </c>
      <c r="P58" s="77">
        <f t="shared" si="7"/>
        <v>0.67708333333333337</v>
      </c>
      <c r="Q58" s="69">
        <v>17</v>
      </c>
      <c r="R58" s="70">
        <v>2</v>
      </c>
      <c r="S58" s="70">
        <v>88</v>
      </c>
      <c r="T58" s="70">
        <v>10</v>
      </c>
      <c r="U58" s="70">
        <v>2</v>
      </c>
      <c r="V58" s="70">
        <v>1</v>
      </c>
      <c r="W58" s="70">
        <v>1</v>
      </c>
      <c r="X58" s="70">
        <v>0</v>
      </c>
      <c r="Y58" s="70">
        <v>3</v>
      </c>
      <c r="Z58" s="70">
        <v>0</v>
      </c>
      <c r="AA58" s="79">
        <v>14</v>
      </c>
      <c r="AB58" s="79">
        <v>59</v>
      </c>
      <c r="AC58" s="82">
        <f>SUM(Q58:AB58)</f>
        <v>197</v>
      </c>
      <c r="AD58" s="84">
        <f t="shared" si="117"/>
        <v>132.661</v>
      </c>
      <c r="AE58" s="97">
        <f t="shared" si="118"/>
        <v>345</v>
      </c>
      <c r="AF58" s="97">
        <f t="shared" ref="AF58:AF60" si="119">SUM(AE58:AE62)</f>
        <v>1224</v>
      </c>
      <c r="AG58" s="103">
        <f t="shared" si="9"/>
        <v>0.67708333333333337</v>
      </c>
    </row>
    <row r="59" spans="1:33" ht="13.5" customHeight="1">
      <c r="A59" s="68">
        <f t="shared" si="5"/>
        <v>0.6875</v>
      </c>
      <c r="B59" s="69">
        <v>12</v>
      </c>
      <c r="C59" s="70">
        <v>4</v>
      </c>
      <c r="D59" s="70">
        <v>99</v>
      </c>
      <c r="E59" s="70">
        <v>15</v>
      </c>
      <c r="F59" s="70">
        <v>2</v>
      </c>
      <c r="G59" s="70">
        <v>0</v>
      </c>
      <c r="H59" s="70">
        <v>1</v>
      </c>
      <c r="I59" s="70">
        <v>0</v>
      </c>
      <c r="J59" s="70">
        <v>7</v>
      </c>
      <c r="K59" s="70">
        <v>0</v>
      </c>
      <c r="L59" s="79">
        <v>31</v>
      </c>
      <c r="M59" s="79">
        <v>52</v>
      </c>
      <c r="N59" s="82">
        <f t="shared" si="115"/>
        <v>171</v>
      </c>
      <c r="O59" s="84">
        <f t="shared" si="116"/>
        <v>170.99599999999998</v>
      </c>
      <c r="P59" s="77">
        <f t="shared" si="7"/>
        <v>0.6875</v>
      </c>
      <c r="Q59" s="69">
        <v>21</v>
      </c>
      <c r="R59" s="70">
        <v>2</v>
      </c>
      <c r="S59" s="70">
        <v>67</v>
      </c>
      <c r="T59" s="70">
        <v>7</v>
      </c>
      <c r="U59" s="70">
        <v>0</v>
      </c>
      <c r="V59" s="70">
        <v>0</v>
      </c>
      <c r="W59" s="70">
        <v>1</v>
      </c>
      <c r="X59" s="70">
        <v>0</v>
      </c>
      <c r="Y59" s="70">
        <v>6</v>
      </c>
      <c r="Z59" s="70">
        <v>2</v>
      </c>
      <c r="AA59" s="79">
        <v>9</v>
      </c>
      <c r="AB59" s="79">
        <v>76</v>
      </c>
      <c r="AC59" s="82">
        <f t="shared" ref="AC59:AC60" si="120">SUM(Q59:AA59)</f>
        <v>115</v>
      </c>
      <c r="AD59" s="84">
        <f t="shared" si="117"/>
        <v>108.99299999999999</v>
      </c>
      <c r="AE59" s="97">
        <f t="shared" si="118"/>
        <v>286</v>
      </c>
      <c r="AF59" s="97">
        <f t="shared" si="119"/>
        <v>1171</v>
      </c>
      <c r="AG59" s="103">
        <f t="shared" si="9"/>
        <v>0.6875</v>
      </c>
    </row>
    <row r="60" spans="1:33" ht="13.5" customHeight="1">
      <c r="A60" s="71">
        <f t="shared" si="5"/>
        <v>0.69791666666666663</v>
      </c>
      <c r="B60" s="72">
        <v>11</v>
      </c>
      <c r="C60" s="73">
        <v>0</v>
      </c>
      <c r="D60" s="73">
        <v>74</v>
      </c>
      <c r="E60" s="73">
        <v>15</v>
      </c>
      <c r="F60" s="73">
        <v>0</v>
      </c>
      <c r="G60" s="73">
        <v>0</v>
      </c>
      <c r="H60" s="73">
        <v>0</v>
      </c>
      <c r="I60" s="73">
        <v>0</v>
      </c>
      <c r="J60" s="73">
        <v>6</v>
      </c>
      <c r="K60" s="73">
        <v>0</v>
      </c>
      <c r="L60" s="80">
        <v>31</v>
      </c>
      <c r="M60" s="80">
        <v>81</v>
      </c>
      <c r="N60" s="85">
        <f t="shared" si="115"/>
        <v>137</v>
      </c>
      <c r="O60" s="86">
        <f t="shared" si="116"/>
        <v>135.66300000000001</v>
      </c>
      <c r="P60" s="87">
        <f t="shared" si="7"/>
        <v>0.69791666666666663</v>
      </c>
      <c r="Q60" s="72">
        <v>30</v>
      </c>
      <c r="R60" s="73">
        <v>5</v>
      </c>
      <c r="S60" s="73">
        <v>82</v>
      </c>
      <c r="T60" s="73">
        <v>5</v>
      </c>
      <c r="U60" s="73">
        <v>0</v>
      </c>
      <c r="V60" s="73">
        <v>0</v>
      </c>
      <c r="W60" s="73">
        <v>1</v>
      </c>
      <c r="X60" s="73">
        <v>0</v>
      </c>
      <c r="Y60" s="73">
        <v>3</v>
      </c>
      <c r="Z60" s="73">
        <v>0</v>
      </c>
      <c r="AA60" s="80">
        <v>11</v>
      </c>
      <c r="AB60" s="80">
        <v>99</v>
      </c>
      <c r="AC60" s="85">
        <f t="shared" si="120"/>
        <v>137</v>
      </c>
      <c r="AD60" s="86">
        <f t="shared" si="117"/>
        <v>118.49</v>
      </c>
      <c r="AE60" s="98">
        <f t="shared" si="118"/>
        <v>274</v>
      </c>
      <c r="AF60" s="98">
        <f t="shared" si="119"/>
        <v>1183</v>
      </c>
      <c r="AG60" s="104">
        <f t="shared" si="9"/>
        <v>0.69791666666666663</v>
      </c>
    </row>
    <row r="61" spans="1:33" s="59" customFormat="1" ht="12" customHeight="1">
      <c r="A61" s="74" t="s">
        <v>23</v>
      </c>
      <c r="B61" s="75">
        <f t="shared" ref="B61:M61" si="121">SUM(B57:B60)</f>
        <v>63</v>
      </c>
      <c r="C61" s="76">
        <f t="shared" si="121"/>
        <v>8</v>
      </c>
      <c r="D61" s="76">
        <f t="shared" si="121"/>
        <v>346</v>
      </c>
      <c r="E61" s="76">
        <f t="shared" si="121"/>
        <v>67</v>
      </c>
      <c r="F61" s="76">
        <f t="shared" si="121"/>
        <v>5</v>
      </c>
      <c r="G61" s="76">
        <f t="shared" si="121"/>
        <v>0</v>
      </c>
      <c r="H61" s="76">
        <f t="shared" si="121"/>
        <v>3</v>
      </c>
      <c r="I61" s="76">
        <f t="shared" si="121"/>
        <v>0</v>
      </c>
      <c r="J61" s="76">
        <f t="shared" si="121"/>
        <v>26</v>
      </c>
      <c r="K61" s="76">
        <f t="shared" si="121"/>
        <v>2</v>
      </c>
      <c r="L61" s="76">
        <f t="shared" si="121"/>
        <v>113</v>
      </c>
      <c r="M61" s="81">
        <f t="shared" si="121"/>
        <v>244</v>
      </c>
      <c r="N61" s="88">
        <f t="shared" ref="N61:O61" si="122">SUM(N57:N60)</f>
        <v>633</v>
      </c>
      <c r="O61" s="89">
        <f t="shared" si="122"/>
        <v>622.97900000000004</v>
      </c>
      <c r="P61" s="74" t="s">
        <v>23</v>
      </c>
      <c r="Q61" s="75">
        <f t="shared" ref="Q61:W61" si="123">SUM(Q57:Q60)</f>
        <v>80</v>
      </c>
      <c r="R61" s="76">
        <f t="shared" si="123"/>
        <v>13</v>
      </c>
      <c r="S61" s="76">
        <f t="shared" si="123"/>
        <v>317</v>
      </c>
      <c r="T61" s="76">
        <f t="shared" si="123"/>
        <v>37</v>
      </c>
      <c r="U61" s="76">
        <f t="shared" si="123"/>
        <v>2</v>
      </c>
      <c r="V61" s="76">
        <f t="shared" si="123"/>
        <v>2</v>
      </c>
      <c r="W61" s="76">
        <f t="shared" si="123"/>
        <v>4</v>
      </c>
      <c r="X61" s="76">
        <v>0</v>
      </c>
      <c r="Y61" s="76">
        <f t="shared" ref="Y61:AB61" si="124">SUM(Y57:Y60)</f>
        <v>17</v>
      </c>
      <c r="Z61" s="76">
        <f t="shared" si="124"/>
        <v>2</v>
      </c>
      <c r="AA61" s="81">
        <f t="shared" si="124"/>
        <v>47</v>
      </c>
      <c r="AB61" s="81">
        <f t="shared" si="124"/>
        <v>290</v>
      </c>
      <c r="AC61" s="88">
        <f t="shared" ref="AC61:AD61" si="125">SUM(AC57:AC60)</f>
        <v>580</v>
      </c>
      <c r="AD61" s="89">
        <f t="shared" si="125"/>
        <v>488.14</v>
      </c>
      <c r="AE61" s="99"/>
      <c r="AF61" s="99"/>
      <c r="AG61" s="74"/>
    </row>
    <row r="62" spans="1:33" ht="13.5" customHeight="1">
      <c r="A62" s="77">
        <f>A60+"00:15"</f>
        <v>0.70833333333333326</v>
      </c>
      <c r="B62" s="66">
        <v>38</v>
      </c>
      <c r="C62" s="67">
        <v>5</v>
      </c>
      <c r="D62" s="67">
        <v>74</v>
      </c>
      <c r="E62" s="67">
        <v>16</v>
      </c>
      <c r="F62" s="67">
        <v>2</v>
      </c>
      <c r="G62" s="67">
        <v>0</v>
      </c>
      <c r="H62" s="67">
        <v>0</v>
      </c>
      <c r="I62" s="67">
        <v>1</v>
      </c>
      <c r="J62" s="67">
        <v>3</v>
      </c>
      <c r="K62" s="67">
        <v>0</v>
      </c>
      <c r="L62" s="78">
        <v>27</v>
      </c>
      <c r="M62" s="78">
        <v>84</v>
      </c>
      <c r="N62" s="82">
        <f t="shared" ref="N62:N65" si="126">SUM(B62:L62)</f>
        <v>166</v>
      </c>
      <c r="O62" s="83">
        <f t="shared" ref="O62:O65" si="127">(B62*0.333)+(C62*0.5)+(D62*1)+(E62*1)+(F62*2)+(G62*2)+(H62*2)+(I62*2)+(J62*2)+(K62*2)+(L62*1)</f>
        <v>144.154</v>
      </c>
      <c r="P62" s="77">
        <f t="shared" si="7"/>
        <v>0.70833333333333326</v>
      </c>
      <c r="Q62" s="66">
        <v>37</v>
      </c>
      <c r="R62" s="67">
        <v>4</v>
      </c>
      <c r="S62" s="67">
        <v>83</v>
      </c>
      <c r="T62" s="67">
        <v>9</v>
      </c>
      <c r="U62" s="67">
        <v>0</v>
      </c>
      <c r="V62" s="67">
        <v>0</v>
      </c>
      <c r="W62" s="67">
        <v>0</v>
      </c>
      <c r="X62" s="67">
        <v>0</v>
      </c>
      <c r="Y62" s="67">
        <v>5</v>
      </c>
      <c r="Z62" s="67">
        <v>0</v>
      </c>
      <c r="AA62" s="78">
        <v>15</v>
      </c>
      <c r="AB62" s="78">
        <v>140</v>
      </c>
      <c r="AC62" s="82">
        <f t="shared" ref="AC62:AC65" si="128">SUM(Q62:AA62)</f>
        <v>153</v>
      </c>
      <c r="AD62" s="83">
        <f t="shared" ref="AD62:AD65" si="129">(Q62*0.333)+(R62*0.5)+(S62*1)+(T62*1)+(U62*2)+(V62*2)+(W62*2)+(X62*2)+(Y62*2)+(Z62*2)+(AA62*1)</f>
        <v>131.321</v>
      </c>
      <c r="AE62" s="97">
        <f t="shared" ref="AE62:AE65" si="130">SUM(N62,AC62)</f>
        <v>319</v>
      </c>
      <c r="AF62" s="97">
        <f>SUM(AE62:AE65)</f>
        <v>1227</v>
      </c>
      <c r="AG62" s="103">
        <f t="shared" si="9"/>
        <v>0.70833333333333326</v>
      </c>
    </row>
    <row r="63" spans="1:33" ht="13.5" customHeight="1">
      <c r="A63" s="68">
        <f t="shared" si="5"/>
        <v>0.71874999999999989</v>
      </c>
      <c r="B63" s="69">
        <v>20</v>
      </c>
      <c r="C63" s="70">
        <v>4</v>
      </c>
      <c r="D63" s="70">
        <v>82</v>
      </c>
      <c r="E63" s="70">
        <v>12</v>
      </c>
      <c r="F63" s="70">
        <v>0</v>
      </c>
      <c r="G63" s="70">
        <v>0</v>
      </c>
      <c r="H63" s="70">
        <v>0</v>
      </c>
      <c r="I63" s="70">
        <v>0</v>
      </c>
      <c r="J63" s="70">
        <v>8</v>
      </c>
      <c r="K63" s="70">
        <v>1</v>
      </c>
      <c r="L63" s="79">
        <v>21</v>
      </c>
      <c r="M63" s="79">
        <v>99</v>
      </c>
      <c r="N63" s="82">
        <f t="shared" si="126"/>
        <v>148</v>
      </c>
      <c r="O63" s="84">
        <f t="shared" si="127"/>
        <v>141.66</v>
      </c>
      <c r="P63" s="77">
        <f t="shared" si="7"/>
        <v>0.71874999999999989</v>
      </c>
      <c r="Q63" s="69">
        <v>22</v>
      </c>
      <c r="R63" s="70">
        <v>6</v>
      </c>
      <c r="S63" s="70">
        <v>90</v>
      </c>
      <c r="T63" s="70">
        <v>8</v>
      </c>
      <c r="U63" s="70">
        <v>1</v>
      </c>
      <c r="V63" s="70">
        <v>0</v>
      </c>
      <c r="W63" s="70">
        <v>1</v>
      </c>
      <c r="X63" s="70">
        <v>0</v>
      </c>
      <c r="Y63" s="70">
        <v>3</v>
      </c>
      <c r="Z63" s="70">
        <v>0</v>
      </c>
      <c r="AA63" s="79">
        <v>13</v>
      </c>
      <c r="AB63" s="79">
        <v>133</v>
      </c>
      <c r="AC63" s="82">
        <f t="shared" si="128"/>
        <v>144</v>
      </c>
      <c r="AD63" s="84">
        <f t="shared" si="129"/>
        <v>131.32599999999999</v>
      </c>
      <c r="AE63" s="97">
        <f t="shared" si="130"/>
        <v>292</v>
      </c>
      <c r="AF63" s="97">
        <f t="shared" ref="AF63:AF65" si="131">SUM(AE63:AE67)</f>
        <v>1244</v>
      </c>
      <c r="AG63" s="103">
        <f t="shared" si="9"/>
        <v>0.71874999999999989</v>
      </c>
    </row>
    <row r="64" spans="1:33" ht="13.5" customHeight="1">
      <c r="A64" s="68">
        <f t="shared" si="5"/>
        <v>0.72916666666666652</v>
      </c>
      <c r="B64" s="69">
        <v>32</v>
      </c>
      <c r="C64" s="70">
        <v>3</v>
      </c>
      <c r="D64" s="70">
        <v>60</v>
      </c>
      <c r="E64" s="70">
        <v>10</v>
      </c>
      <c r="F64" s="70">
        <v>1</v>
      </c>
      <c r="G64" s="70">
        <v>0</v>
      </c>
      <c r="H64" s="70">
        <v>0</v>
      </c>
      <c r="I64" s="70">
        <v>0</v>
      </c>
      <c r="J64" s="70">
        <v>3</v>
      </c>
      <c r="K64" s="70">
        <v>1</v>
      </c>
      <c r="L64" s="79">
        <v>18</v>
      </c>
      <c r="M64" s="79">
        <v>115</v>
      </c>
      <c r="N64" s="82">
        <f t="shared" si="126"/>
        <v>128</v>
      </c>
      <c r="O64" s="84">
        <f t="shared" si="127"/>
        <v>110.15600000000001</v>
      </c>
      <c r="P64" s="77">
        <f t="shared" si="7"/>
        <v>0.72916666666666652</v>
      </c>
      <c r="Q64" s="69">
        <v>34</v>
      </c>
      <c r="R64" s="70">
        <v>3</v>
      </c>
      <c r="S64" s="70">
        <v>111</v>
      </c>
      <c r="T64" s="70">
        <v>11</v>
      </c>
      <c r="U64" s="70">
        <v>0</v>
      </c>
      <c r="V64" s="70">
        <v>0</v>
      </c>
      <c r="W64" s="70">
        <v>0</v>
      </c>
      <c r="X64" s="70">
        <v>0</v>
      </c>
      <c r="Y64" s="70">
        <v>4</v>
      </c>
      <c r="Z64" s="70">
        <v>0</v>
      </c>
      <c r="AA64" s="79">
        <v>7</v>
      </c>
      <c r="AB64" s="79">
        <v>172</v>
      </c>
      <c r="AC64" s="82">
        <f t="shared" si="128"/>
        <v>170</v>
      </c>
      <c r="AD64" s="84">
        <f t="shared" si="129"/>
        <v>149.822</v>
      </c>
      <c r="AE64" s="97">
        <f t="shared" si="130"/>
        <v>298</v>
      </c>
      <c r="AF64" s="97">
        <f t="shared" si="131"/>
        <v>1279</v>
      </c>
      <c r="AG64" s="103">
        <f t="shared" si="9"/>
        <v>0.72916666666666652</v>
      </c>
    </row>
    <row r="65" spans="1:33" ht="13.5" customHeight="1">
      <c r="A65" s="71">
        <f t="shared" si="5"/>
        <v>0.73958333333333315</v>
      </c>
      <c r="B65" s="72">
        <v>40</v>
      </c>
      <c r="C65" s="73">
        <v>4</v>
      </c>
      <c r="D65" s="73">
        <v>65</v>
      </c>
      <c r="E65" s="73">
        <v>9</v>
      </c>
      <c r="F65" s="73">
        <v>1</v>
      </c>
      <c r="G65" s="73">
        <v>0</v>
      </c>
      <c r="H65" s="73">
        <v>0</v>
      </c>
      <c r="I65" s="73">
        <v>0</v>
      </c>
      <c r="J65" s="73">
        <v>4</v>
      </c>
      <c r="K65" s="73">
        <v>1</v>
      </c>
      <c r="L65" s="80">
        <v>17</v>
      </c>
      <c r="M65" s="80">
        <v>112</v>
      </c>
      <c r="N65" s="85">
        <f t="shared" si="126"/>
        <v>141</v>
      </c>
      <c r="O65" s="86">
        <f t="shared" si="127"/>
        <v>118.32</v>
      </c>
      <c r="P65" s="87">
        <f t="shared" si="7"/>
        <v>0.73958333333333315</v>
      </c>
      <c r="Q65" s="72">
        <v>44</v>
      </c>
      <c r="R65" s="73">
        <v>10</v>
      </c>
      <c r="S65" s="73">
        <v>93</v>
      </c>
      <c r="T65" s="73">
        <v>6</v>
      </c>
      <c r="U65" s="73">
        <v>2</v>
      </c>
      <c r="V65" s="73">
        <v>0</v>
      </c>
      <c r="W65" s="73">
        <v>1</v>
      </c>
      <c r="X65" s="73">
        <v>0</v>
      </c>
      <c r="Y65" s="73">
        <v>6</v>
      </c>
      <c r="Z65" s="73">
        <v>0</v>
      </c>
      <c r="AA65" s="80">
        <v>15</v>
      </c>
      <c r="AB65" s="80">
        <v>203</v>
      </c>
      <c r="AC65" s="85">
        <f t="shared" si="128"/>
        <v>177</v>
      </c>
      <c r="AD65" s="86">
        <f t="shared" si="129"/>
        <v>151.65199999999999</v>
      </c>
      <c r="AE65" s="98">
        <f t="shared" si="130"/>
        <v>318</v>
      </c>
      <c r="AF65" s="98">
        <f t="shared" si="131"/>
        <v>1503</v>
      </c>
      <c r="AG65" s="104">
        <f t="shared" si="9"/>
        <v>0.73958333333333315</v>
      </c>
    </row>
    <row r="66" spans="1:33" s="59" customFormat="1" ht="12" customHeight="1">
      <c r="A66" s="74" t="s">
        <v>23</v>
      </c>
      <c r="B66" s="75">
        <f t="shared" ref="B66:M66" si="132">SUM(B62:B65)</f>
        <v>130</v>
      </c>
      <c r="C66" s="76">
        <f t="shared" si="132"/>
        <v>16</v>
      </c>
      <c r="D66" s="76">
        <f t="shared" si="132"/>
        <v>281</v>
      </c>
      <c r="E66" s="76">
        <f t="shared" si="132"/>
        <v>47</v>
      </c>
      <c r="F66" s="76">
        <f t="shared" si="132"/>
        <v>4</v>
      </c>
      <c r="G66" s="76">
        <f t="shared" si="132"/>
        <v>0</v>
      </c>
      <c r="H66" s="76">
        <f t="shared" si="132"/>
        <v>0</v>
      </c>
      <c r="I66" s="76">
        <f t="shared" si="132"/>
        <v>1</v>
      </c>
      <c r="J66" s="76">
        <f t="shared" si="132"/>
        <v>18</v>
      </c>
      <c r="K66" s="76">
        <f t="shared" si="132"/>
        <v>3</v>
      </c>
      <c r="L66" s="76">
        <f t="shared" si="132"/>
        <v>83</v>
      </c>
      <c r="M66" s="81">
        <f t="shared" si="132"/>
        <v>410</v>
      </c>
      <c r="N66" s="88">
        <f t="shared" ref="N66:O66" si="133">SUM(N62:N65)</f>
        <v>583</v>
      </c>
      <c r="O66" s="89">
        <f t="shared" si="133"/>
        <v>514.29</v>
      </c>
      <c r="P66" s="74" t="s">
        <v>23</v>
      </c>
      <c r="Q66" s="75">
        <f t="shared" ref="Q66:W66" si="134">SUM(Q62:Q65)</f>
        <v>137</v>
      </c>
      <c r="R66" s="76">
        <f t="shared" si="134"/>
        <v>23</v>
      </c>
      <c r="S66" s="76">
        <f t="shared" si="134"/>
        <v>377</v>
      </c>
      <c r="T66" s="76">
        <f t="shared" si="134"/>
        <v>34</v>
      </c>
      <c r="U66" s="76">
        <f t="shared" si="134"/>
        <v>3</v>
      </c>
      <c r="V66" s="76">
        <f t="shared" si="134"/>
        <v>0</v>
      </c>
      <c r="W66" s="76">
        <f t="shared" si="134"/>
        <v>2</v>
      </c>
      <c r="X66" s="76">
        <v>0</v>
      </c>
      <c r="Y66" s="76">
        <f t="shared" ref="Y66:AB66" si="135">SUM(Y62:Y65)</f>
        <v>18</v>
      </c>
      <c r="Z66" s="76">
        <f t="shared" si="135"/>
        <v>0</v>
      </c>
      <c r="AA66" s="81">
        <f t="shared" si="135"/>
        <v>50</v>
      </c>
      <c r="AB66" s="81">
        <f t="shared" si="135"/>
        <v>648</v>
      </c>
      <c r="AC66" s="88">
        <f t="shared" ref="AC66:AD66" si="136">SUM(AC62:AC65)</f>
        <v>644</v>
      </c>
      <c r="AD66" s="89">
        <f t="shared" si="136"/>
        <v>564.12099999999998</v>
      </c>
      <c r="AE66" s="99"/>
      <c r="AF66" s="99"/>
      <c r="AG66" s="74"/>
    </row>
    <row r="67" spans="1:33" ht="13.5" customHeight="1">
      <c r="A67" s="77">
        <f>A65+"00:15"</f>
        <v>0.74999999999999978</v>
      </c>
      <c r="B67" s="66">
        <v>42</v>
      </c>
      <c r="C67" s="67">
        <v>5</v>
      </c>
      <c r="D67" s="67">
        <v>70</v>
      </c>
      <c r="E67" s="67">
        <v>5</v>
      </c>
      <c r="F67" s="67">
        <v>0</v>
      </c>
      <c r="G67" s="67">
        <v>0</v>
      </c>
      <c r="H67" s="67">
        <v>0</v>
      </c>
      <c r="I67" s="67">
        <v>0</v>
      </c>
      <c r="J67" s="67">
        <v>5</v>
      </c>
      <c r="K67" s="67">
        <v>0</v>
      </c>
      <c r="L67" s="78">
        <v>33</v>
      </c>
      <c r="M67" s="78">
        <v>140</v>
      </c>
      <c r="N67" s="82">
        <f t="shared" ref="N67:N70" si="137">SUM(B67:L67)</f>
        <v>160</v>
      </c>
      <c r="O67" s="83">
        <f t="shared" ref="O67:O70" si="138">(B67*0.333)+(C67*0.5)+(D67*1)+(E67*1)+(F67*2)+(G67*2)+(H67*2)+(I67*2)+(J67*2)+(K67*2)+(L67*1)</f>
        <v>134.48599999999999</v>
      </c>
      <c r="P67" s="77">
        <f t="shared" si="7"/>
        <v>0.74999999999999978</v>
      </c>
      <c r="Q67" s="66">
        <v>29</v>
      </c>
      <c r="R67" s="67">
        <v>3</v>
      </c>
      <c r="S67" s="67">
        <v>118</v>
      </c>
      <c r="T67" s="67">
        <v>7</v>
      </c>
      <c r="U67" s="67">
        <v>0</v>
      </c>
      <c r="V67" s="67">
        <v>0</v>
      </c>
      <c r="W67" s="67">
        <v>2</v>
      </c>
      <c r="X67" s="67">
        <v>0</v>
      </c>
      <c r="Y67" s="67">
        <v>3</v>
      </c>
      <c r="Z67" s="67">
        <v>0</v>
      </c>
      <c r="AA67" s="78">
        <v>14</v>
      </c>
      <c r="AB67" s="78">
        <v>209</v>
      </c>
      <c r="AC67" s="82">
        <f t="shared" ref="AC67:AC70" si="139">SUM(Q67:AA67)</f>
        <v>176</v>
      </c>
      <c r="AD67" s="83">
        <f t="shared" ref="AD67:AD70" si="140">(Q67*0.333)+(R67*0.5)+(S67*1)+(T67*1)+(U67*2)+(V67*2)+(W67*2)+(X67*2)+(Y67*2)+(Z67*2)+(AA67*1)</f>
        <v>160.15700000000001</v>
      </c>
      <c r="AE67" s="97">
        <f t="shared" ref="AE67:AE70" si="141">SUM(N67,AC67)</f>
        <v>336</v>
      </c>
      <c r="AF67" s="97">
        <f>SUM(AE67:AE70)</f>
        <v>1525</v>
      </c>
      <c r="AG67" s="103">
        <f t="shared" si="9"/>
        <v>0.74999999999999978</v>
      </c>
    </row>
    <row r="68" spans="1:33" ht="13.5" customHeight="1">
      <c r="A68" s="68">
        <f t="shared" si="5"/>
        <v>0.76041666666666641</v>
      </c>
      <c r="B68" s="69">
        <v>31</v>
      </c>
      <c r="C68" s="70">
        <v>0</v>
      </c>
      <c r="D68" s="70">
        <v>76</v>
      </c>
      <c r="E68" s="70">
        <v>13</v>
      </c>
      <c r="F68" s="70">
        <v>0</v>
      </c>
      <c r="G68" s="70">
        <v>0</v>
      </c>
      <c r="H68" s="70">
        <v>0</v>
      </c>
      <c r="I68" s="70">
        <v>0</v>
      </c>
      <c r="J68" s="70">
        <v>4</v>
      </c>
      <c r="K68" s="70">
        <v>2</v>
      </c>
      <c r="L68" s="79">
        <v>21</v>
      </c>
      <c r="M68" s="79">
        <v>123</v>
      </c>
      <c r="N68" s="82">
        <f t="shared" si="137"/>
        <v>147</v>
      </c>
      <c r="O68" s="84">
        <f t="shared" si="138"/>
        <v>132.32300000000001</v>
      </c>
      <c r="P68" s="77">
        <f t="shared" si="7"/>
        <v>0.76041666666666641</v>
      </c>
      <c r="Q68" s="69">
        <v>40</v>
      </c>
      <c r="R68" s="70">
        <v>5</v>
      </c>
      <c r="S68" s="70">
        <v>110</v>
      </c>
      <c r="T68" s="70">
        <v>7</v>
      </c>
      <c r="U68" s="70">
        <v>0</v>
      </c>
      <c r="V68" s="70">
        <v>0</v>
      </c>
      <c r="W68" s="70">
        <v>0</v>
      </c>
      <c r="X68" s="70">
        <v>0</v>
      </c>
      <c r="Y68" s="70">
        <v>3</v>
      </c>
      <c r="Z68" s="70">
        <v>0</v>
      </c>
      <c r="AA68" s="79">
        <v>15</v>
      </c>
      <c r="AB68" s="79">
        <v>161</v>
      </c>
      <c r="AC68" s="82">
        <f t="shared" si="139"/>
        <v>180</v>
      </c>
      <c r="AD68" s="84">
        <f t="shared" si="140"/>
        <v>153.82</v>
      </c>
      <c r="AE68" s="97">
        <f t="shared" si="141"/>
        <v>327</v>
      </c>
      <c r="AF68" s="97">
        <f>SUM(AE68:AE70)</f>
        <v>1189</v>
      </c>
      <c r="AG68" s="103">
        <f t="shared" si="9"/>
        <v>0.76041666666666641</v>
      </c>
    </row>
    <row r="69" spans="1:33" ht="13.5" customHeight="1">
      <c r="A69" s="68">
        <f t="shared" si="5"/>
        <v>0.77083333333333304</v>
      </c>
      <c r="B69" s="69">
        <v>32</v>
      </c>
      <c r="C69" s="70">
        <v>2</v>
      </c>
      <c r="D69" s="70">
        <v>95</v>
      </c>
      <c r="E69" s="70">
        <v>11</v>
      </c>
      <c r="F69" s="70">
        <v>2</v>
      </c>
      <c r="G69" s="70">
        <v>0</v>
      </c>
      <c r="H69" s="70">
        <v>0</v>
      </c>
      <c r="I69" s="70">
        <v>0</v>
      </c>
      <c r="J69" s="70">
        <v>5</v>
      </c>
      <c r="K69" s="70">
        <v>1</v>
      </c>
      <c r="L69" s="79">
        <v>40</v>
      </c>
      <c r="M69" s="79">
        <v>124</v>
      </c>
      <c r="N69" s="82">
        <f t="shared" si="137"/>
        <v>188</v>
      </c>
      <c r="O69" s="84">
        <f t="shared" si="138"/>
        <v>173.65600000000001</v>
      </c>
      <c r="P69" s="77">
        <f t="shared" si="7"/>
        <v>0.77083333333333304</v>
      </c>
      <c r="Q69" s="69">
        <v>25</v>
      </c>
      <c r="R69" s="70">
        <v>3</v>
      </c>
      <c r="S69" s="70">
        <v>129</v>
      </c>
      <c r="T69" s="70">
        <v>5</v>
      </c>
      <c r="U69" s="70">
        <v>0</v>
      </c>
      <c r="V69" s="70">
        <v>0</v>
      </c>
      <c r="W69" s="70">
        <v>0</v>
      </c>
      <c r="X69" s="70">
        <v>0</v>
      </c>
      <c r="Y69" s="70">
        <v>6</v>
      </c>
      <c r="Z69" s="70">
        <v>2</v>
      </c>
      <c r="AA69" s="79">
        <v>14</v>
      </c>
      <c r="AB69" s="79">
        <v>150</v>
      </c>
      <c r="AC69" s="82">
        <f>SUM(Q69:AB69)</f>
        <v>334</v>
      </c>
      <c r="AD69" s="84">
        <f t="shared" si="140"/>
        <v>173.82499999999999</v>
      </c>
      <c r="AE69" s="97">
        <f t="shared" si="141"/>
        <v>522</v>
      </c>
      <c r="AF69" s="97">
        <f>SUM(AE69:AE70)</f>
        <v>862</v>
      </c>
      <c r="AG69" s="103">
        <f t="shared" si="9"/>
        <v>0.77083333333333304</v>
      </c>
    </row>
    <row r="70" spans="1:33" ht="13.5" customHeight="1">
      <c r="A70" s="71">
        <f t="shared" si="5"/>
        <v>0.78124999999999967</v>
      </c>
      <c r="B70" s="72">
        <v>30</v>
      </c>
      <c r="C70" s="73">
        <v>3</v>
      </c>
      <c r="D70" s="73">
        <v>93</v>
      </c>
      <c r="E70" s="73">
        <v>8</v>
      </c>
      <c r="F70" s="73">
        <v>0</v>
      </c>
      <c r="G70" s="73">
        <v>1</v>
      </c>
      <c r="H70" s="73">
        <v>0</v>
      </c>
      <c r="I70" s="73">
        <v>0</v>
      </c>
      <c r="J70" s="73">
        <v>4</v>
      </c>
      <c r="K70" s="73">
        <v>0</v>
      </c>
      <c r="L70" s="80">
        <v>40</v>
      </c>
      <c r="M70" s="80">
        <v>79</v>
      </c>
      <c r="N70" s="85">
        <f t="shared" si="137"/>
        <v>179</v>
      </c>
      <c r="O70" s="86">
        <f t="shared" si="138"/>
        <v>162.49</v>
      </c>
      <c r="P70" s="87">
        <f t="shared" si="7"/>
        <v>0.78124999999999967</v>
      </c>
      <c r="Q70" s="72">
        <v>34</v>
      </c>
      <c r="R70" s="73">
        <v>3</v>
      </c>
      <c r="S70" s="73">
        <v>87</v>
      </c>
      <c r="T70" s="73">
        <v>12</v>
      </c>
      <c r="U70" s="73">
        <v>1</v>
      </c>
      <c r="V70" s="73">
        <v>0</v>
      </c>
      <c r="W70" s="73">
        <v>0</v>
      </c>
      <c r="X70" s="73">
        <v>0</v>
      </c>
      <c r="Y70" s="73">
        <v>6</v>
      </c>
      <c r="Z70" s="73">
        <v>0</v>
      </c>
      <c r="AA70" s="80">
        <v>18</v>
      </c>
      <c r="AB70" s="80">
        <v>139</v>
      </c>
      <c r="AC70" s="82">
        <f t="shared" si="139"/>
        <v>161</v>
      </c>
      <c r="AD70" s="86">
        <f t="shared" si="140"/>
        <v>143.822</v>
      </c>
      <c r="AE70" s="98">
        <f t="shared" si="141"/>
        <v>340</v>
      </c>
      <c r="AF70" s="98">
        <f>SUM(AE70:AE70)</f>
        <v>340</v>
      </c>
      <c r="AG70" s="104">
        <f t="shared" si="9"/>
        <v>0.78124999999999967</v>
      </c>
    </row>
    <row r="71" spans="1:33" s="59" customFormat="1" ht="12" customHeight="1">
      <c r="A71" s="74" t="s">
        <v>23</v>
      </c>
      <c r="B71" s="75">
        <f>SUM(B67:B70)</f>
        <v>135</v>
      </c>
      <c r="C71" s="76">
        <f t="shared" ref="C71:O71" si="142">SUM(C67:C70)</f>
        <v>10</v>
      </c>
      <c r="D71" s="76">
        <f t="shared" si="142"/>
        <v>334</v>
      </c>
      <c r="E71" s="76">
        <f t="shared" si="142"/>
        <v>37</v>
      </c>
      <c r="F71" s="76">
        <f t="shared" si="142"/>
        <v>2</v>
      </c>
      <c r="G71" s="76">
        <f t="shared" si="142"/>
        <v>1</v>
      </c>
      <c r="H71" s="76">
        <f t="shared" si="142"/>
        <v>0</v>
      </c>
      <c r="I71" s="76">
        <f t="shared" si="142"/>
        <v>0</v>
      </c>
      <c r="J71" s="76">
        <f t="shared" si="142"/>
        <v>18</v>
      </c>
      <c r="K71" s="76">
        <f t="shared" si="142"/>
        <v>3</v>
      </c>
      <c r="L71" s="81">
        <f t="shared" si="142"/>
        <v>134</v>
      </c>
      <c r="M71" s="81">
        <f t="shared" si="142"/>
        <v>466</v>
      </c>
      <c r="N71" s="88">
        <f t="shared" si="142"/>
        <v>674</v>
      </c>
      <c r="O71" s="89">
        <f t="shared" si="142"/>
        <v>602.95499999999993</v>
      </c>
      <c r="P71" s="74" t="s">
        <v>23</v>
      </c>
      <c r="Q71" s="75">
        <f t="shared" ref="Q71:AD71" si="143">SUM(Q67:Q70)</f>
        <v>128</v>
      </c>
      <c r="R71" s="76">
        <f t="shared" si="143"/>
        <v>14</v>
      </c>
      <c r="S71" s="76">
        <f t="shared" si="143"/>
        <v>444</v>
      </c>
      <c r="T71" s="76">
        <f t="shared" si="143"/>
        <v>31</v>
      </c>
      <c r="U71" s="76">
        <f t="shared" si="143"/>
        <v>1</v>
      </c>
      <c r="V71" s="76">
        <f t="shared" si="143"/>
        <v>0</v>
      </c>
      <c r="W71" s="76">
        <f t="shared" si="143"/>
        <v>2</v>
      </c>
      <c r="X71" s="76">
        <f t="shared" si="143"/>
        <v>0</v>
      </c>
      <c r="Y71" s="76">
        <f t="shared" si="143"/>
        <v>18</v>
      </c>
      <c r="Z71" s="76">
        <f t="shared" si="143"/>
        <v>2</v>
      </c>
      <c r="AA71" s="81">
        <f t="shared" si="143"/>
        <v>61</v>
      </c>
      <c r="AB71" s="81">
        <f t="shared" si="143"/>
        <v>659</v>
      </c>
      <c r="AC71" s="88">
        <f t="shared" si="143"/>
        <v>851</v>
      </c>
      <c r="AD71" s="89">
        <f t="shared" si="143"/>
        <v>631.62400000000002</v>
      </c>
      <c r="AE71" s="99"/>
      <c r="AF71" s="99"/>
      <c r="AG71" s="74"/>
    </row>
    <row r="72" spans="1:33" s="59" customFormat="1" ht="12" customHeight="1">
      <c r="A72" s="74" t="s">
        <v>24</v>
      </c>
      <c r="B72" s="75">
        <f>SUM(B61,B66,B71)</f>
        <v>328</v>
      </c>
      <c r="C72" s="76">
        <f t="shared" ref="C72:O72" si="144">SUM(C61,C66,C71)</f>
        <v>34</v>
      </c>
      <c r="D72" s="76">
        <f t="shared" si="144"/>
        <v>961</v>
      </c>
      <c r="E72" s="76">
        <f t="shared" si="144"/>
        <v>151</v>
      </c>
      <c r="F72" s="76">
        <f t="shared" si="144"/>
        <v>11</v>
      </c>
      <c r="G72" s="76">
        <f t="shared" si="144"/>
        <v>1</v>
      </c>
      <c r="H72" s="76">
        <f t="shared" si="144"/>
        <v>3</v>
      </c>
      <c r="I72" s="76">
        <f t="shared" si="144"/>
        <v>1</v>
      </c>
      <c r="J72" s="76">
        <f t="shared" si="144"/>
        <v>62</v>
      </c>
      <c r="K72" s="76">
        <f t="shared" si="144"/>
        <v>8</v>
      </c>
      <c r="L72" s="81">
        <f t="shared" si="144"/>
        <v>330</v>
      </c>
      <c r="M72" s="81">
        <f t="shared" si="144"/>
        <v>1120</v>
      </c>
      <c r="N72" s="88">
        <f t="shared" si="144"/>
        <v>1890</v>
      </c>
      <c r="O72" s="89">
        <f t="shared" si="144"/>
        <v>1740.2239999999999</v>
      </c>
      <c r="P72" s="74" t="s">
        <v>24</v>
      </c>
      <c r="Q72" s="75">
        <f>SUM(Q61,Q66,Q71)</f>
        <v>345</v>
      </c>
      <c r="R72" s="76">
        <f t="shared" ref="R72:AD72" si="145">SUM(R61,R66,R71)</f>
        <v>50</v>
      </c>
      <c r="S72" s="76">
        <f t="shared" si="145"/>
        <v>1138</v>
      </c>
      <c r="T72" s="76">
        <f t="shared" si="145"/>
        <v>102</v>
      </c>
      <c r="U72" s="76">
        <f t="shared" si="145"/>
        <v>6</v>
      </c>
      <c r="V72" s="76">
        <f t="shared" si="145"/>
        <v>2</v>
      </c>
      <c r="W72" s="76">
        <f t="shared" si="145"/>
        <v>8</v>
      </c>
      <c r="X72" s="76">
        <f t="shared" si="145"/>
        <v>0</v>
      </c>
      <c r="Y72" s="76">
        <f t="shared" si="145"/>
        <v>53</v>
      </c>
      <c r="Z72" s="76">
        <f t="shared" si="145"/>
        <v>4</v>
      </c>
      <c r="AA72" s="81">
        <f t="shared" si="145"/>
        <v>158</v>
      </c>
      <c r="AB72" s="81">
        <f t="shared" si="145"/>
        <v>1597</v>
      </c>
      <c r="AC72" s="88">
        <f t="shared" si="145"/>
        <v>2075</v>
      </c>
      <c r="AD72" s="89">
        <f t="shared" si="145"/>
        <v>1683.885</v>
      </c>
      <c r="AE72" s="99"/>
      <c r="AF72" s="99"/>
      <c r="AG72" s="74"/>
    </row>
    <row r="73" spans="1:33" ht="13.5" customHeight="1">
      <c r="A73" s="105" t="s">
        <v>25</v>
      </c>
      <c r="B73" s="106">
        <f>SUM(B13,B18,B23,B29,B34,B39,B45,B50,B55,B61,B66,B71)</f>
        <v>958</v>
      </c>
      <c r="C73" s="107">
        <f t="shared" ref="C73:AD73" si="146">SUM(C13,C18,C23,C29,C34,C39,C45,C50,C55,C61,C66,C71)</f>
        <v>123</v>
      </c>
      <c r="D73" s="107">
        <f t="shared" si="146"/>
        <v>3992</v>
      </c>
      <c r="E73" s="107">
        <f t="shared" si="146"/>
        <v>795</v>
      </c>
      <c r="F73" s="107">
        <f t="shared" si="146"/>
        <v>104</v>
      </c>
      <c r="G73" s="107">
        <f t="shared" si="146"/>
        <v>16</v>
      </c>
      <c r="H73" s="107">
        <f t="shared" si="146"/>
        <v>42</v>
      </c>
      <c r="I73" s="107">
        <f t="shared" si="146"/>
        <v>8</v>
      </c>
      <c r="J73" s="107">
        <f t="shared" si="146"/>
        <v>243</v>
      </c>
      <c r="K73" s="107">
        <f t="shared" si="146"/>
        <v>20</v>
      </c>
      <c r="L73" s="109">
        <f t="shared" si="146"/>
        <v>1228</v>
      </c>
      <c r="M73" s="109">
        <f t="shared" si="146"/>
        <v>4129</v>
      </c>
      <c r="N73" s="110">
        <f t="shared" si="146"/>
        <v>7529</v>
      </c>
      <c r="O73" s="111">
        <f t="shared" si="146"/>
        <v>7261.5140000000001</v>
      </c>
      <c r="P73" s="105" t="s">
        <v>25</v>
      </c>
      <c r="Q73" s="106">
        <f t="shared" si="146"/>
        <v>936</v>
      </c>
      <c r="R73" s="107">
        <f t="shared" si="146"/>
        <v>117</v>
      </c>
      <c r="S73" s="107">
        <f t="shared" si="146"/>
        <v>3337</v>
      </c>
      <c r="T73" s="107">
        <f t="shared" si="146"/>
        <v>708</v>
      </c>
      <c r="U73" s="107">
        <f t="shared" si="146"/>
        <v>87</v>
      </c>
      <c r="V73" s="107">
        <f t="shared" si="146"/>
        <v>12</v>
      </c>
      <c r="W73" s="107">
        <f t="shared" si="146"/>
        <v>29</v>
      </c>
      <c r="X73" s="107">
        <f t="shared" si="146"/>
        <v>0</v>
      </c>
      <c r="Y73" s="107">
        <f t="shared" si="146"/>
        <v>231</v>
      </c>
      <c r="Z73" s="107">
        <f t="shared" si="146"/>
        <v>19</v>
      </c>
      <c r="AA73" s="109">
        <f t="shared" si="146"/>
        <v>794</v>
      </c>
      <c r="AB73" s="109">
        <f t="shared" si="146"/>
        <v>3691</v>
      </c>
      <c r="AC73" s="110">
        <f t="shared" si="146"/>
        <v>6482</v>
      </c>
      <c r="AD73" s="111">
        <f t="shared" si="146"/>
        <v>5971.1880000000001</v>
      </c>
      <c r="AF73" s="97">
        <f>MAX(AF9:AF70)</f>
        <v>1573</v>
      </c>
      <c r="AG73" s="112">
        <f>VLOOKUP(AF73,AF9:AG70,2,FALSE)</f>
        <v>0.34375000000000044</v>
      </c>
    </row>
    <row r="74" spans="1:33" ht="15" customHeight="1">
      <c r="A74" s="108"/>
      <c r="P74" s="108"/>
    </row>
    <row r="75" spans="1:33" ht="15" customHeight="1">
      <c r="A75" s="108"/>
      <c r="P75" s="108"/>
    </row>
    <row r="76" spans="1:33" ht="15" customHeight="1">
      <c r="A76" s="108"/>
      <c r="P76" s="108"/>
    </row>
    <row r="77" spans="1:33" ht="15" customHeight="1">
      <c r="A77" s="108"/>
      <c r="P77" s="108"/>
    </row>
    <row r="78" spans="1:33" ht="15" customHeight="1">
      <c r="A78" s="108"/>
      <c r="P78" s="108"/>
    </row>
    <row r="79" spans="1:33" ht="15" customHeight="1">
      <c r="A79" s="108"/>
      <c r="P79" s="108"/>
    </row>
    <row r="80" spans="1:33" ht="15" customHeight="1">
      <c r="A80" s="108"/>
      <c r="P80" s="108"/>
    </row>
    <row r="81" spans="1:16" ht="15" customHeight="1">
      <c r="A81" s="108"/>
      <c r="P81" s="108"/>
    </row>
    <row r="82" spans="1:16" ht="15" customHeight="1">
      <c r="A82" s="108"/>
      <c r="P82" s="108"/>
    </row>
    <row r="83" spans="1:16" ht="15" customHeight="1">
      <c r="A83" s="108"/>
      <c r="P83" s="108"/>
    </row>
    <row r="84" spans="1:16" ht="15" customHeight="1">
      <c r="A84" s="108"/>
      <c r="P84" s="108"/>
    </row>
    <row r="85" spans="1:16" ht="15" customHeight="1">
      <c r="A85" s="108"/>
      <c r="P85" s="108"/>
    </row>
    <row r="86" spans="1:16" ht="15" customHeight="1">
      <c r="A86" s="108"/>
      <c r="P86" s="108"/>
    </row>
    <row r="87" spans="1:16" ht="15" customHeight="1">
      <c r="A87" s="108"/>
      <c r="P87" s="108"/>
    </row>
    <row r="88" spans="1:16" ht="15" customHeight="1">
      <c r="A88" s="108"/>
      <c r="P88" s="108"/>
    </row>
    <row r="89" spans="1:16" ht="15" customHeight="1">
      <c r="A89" s="108"/>
      <c r="P89" s="108"/>
    </row>
    <row r="90" spans="1:16" ht="15" customHeight="1">
      <c r="A90" s="108"/>
      <c r="P90" s="108"/>
    </row>
    <row r="91" spans="1:16" ht="15" customHeight="1">
      <c r="A91" s="108"/>
      <c r="P91" s="108"/>
    </row>
    <row r="92" spans="1:16" ht="15" customHeight="1">
      <c r="A92" s="108"/>
      <c r="P92" s="108"/>
    </row>
    <row r="93" spans="1:16" ht="15" customHeight="1">
      <c r="A93" s="108"/>
      <c r="P93" s="108"/>
    </row>
    <row r="94" spans="1:16" ht="15" customHeight="1">
      <c r="A94" s="108"/>
      <c r="P94" s="108"/>
    </row>
    <row r="95" spans="1:16" ht="15" customHeight="1">
      <c r="A95" s="108"/>
      <c r="P95" s="108"/>
    </row>
    <row r="96" spans="1:16" ht="15" customHeight="1">
      <c r="A96" s="108"/>
      <c r="P96" s="108"/>
    </row>
    <row r="97" spans="1:16" ht="15" customHeight="1">
      <c r="A97" s="108"/>
      <c r="P97" s="108"/>
    </row>
    <row r="98" spans="1:16" ht="15" customHeight="1">
      <c r="A98" s="108"/>
      <c r="P98" s="108"/>
    </row>
    <row r="99" spans="1:16" ht="15" customHeight="1">
      <c r="A99" s="108"/>
      <c r="P99" s="108"/>
    </row>
    <row r="100" spans="1:16" ht="15" customHeight="1">
      <c r="A100" s="108"/>
      <c r="P100" s="108"/>
    </row>
    <row r="101" spans="1:16" ht="15" customHeight="1">
      <c r="A101" s="108"/>
      <c r="P101" s="108"/>
    </row>
    <row r="102" spans="1:16" ht="15" customHeight="1">
      <c r="A102" s="108"/>
      <c r="P102" s="108"/>
    </row>
    <row r="103" spans="1:16" ht="15" customHeight="1">
      <c r="A103" s="108"/>
      <c r="P103" s="108"/>
    </row>
    <row r="104" spans="1:16" ht="15" customHeight="1">
      <c r="A104" s="108"/>
      <c r="P104" s="108"/>
    </row>
    <row r="105" spans="1:16" ht="15" customHeight="1">
      <c r="A105" s="108"/>
      <c r="P105" s="108"/>
    </row>
    <row r="106" spans="1:16" ht="15" customHeight="1">
      <c r="A106" s="108"/>
      <c r="P106" s="108"/>
    </row>
    <row r="107" spans="1:16" ht="15" customHeight="1">
      <c r="A107" s="108"/>
      <c r="P107" s="108"/>
    </row>
    <row r="108" spans="1:16" ht="15" customHeight="1">
      <c r="A108" s="108"/>
      <c r="P108" s="108"/>
    </row>
    <row r="109" spans="1:16" ht="15" customHeight="1">
      <c r="A109" s="108"/>
      <c r="P109" s="108"/>
    </row>
    <row r="110" spans="1:16" ht="15" customHeight="1">
      <c r="A110" s="108"/>
      <c r="P110" s="108"/>
    </row>
    <row r="111" spans="1:16" ht="15" customHeight="1">
      <c r="A111" s="108"/>
      <c r="P111" s="108"/>
    </row>
    <row r="112" spans="1:16" ht="15" customHeight="1">
      <c r="A112" s="108"/>
      <c r="P112" s="108"/>
    </row>
    <row r="113" spans="1:16" ht="15" customHeight="1">
      <c r="A113" s="108"/>
      <c r="P113" s="108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9" customWidth="1"/>
    <col min="8" max="10" width="3.7109375" style="159" customWidth="1"/>
    <col min="11" max="18" width="5.28515625" style="159" customWidth="1"/>
    <col min="19" max="21" width="3.7109375" style="159" customWidth="1"/>
    <col min="22" max="23" width="5.28515625" style="159" customWidth="1"/>
    <col min="24" max="108" width="5.28515625" style="132" customWidth="1"/>
    <col min="109" max="16384" width="5.42578125" style="132"/>
  </cols>
  <sheetData>
    <row r="1" spans="1:23" s="113" customFormat="1" ht="19.5" customHeight="1">
      <c r="A1" s="198" t="s">
        <v>34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</row>
    <row r="2" spans="1:23" s="113" customFormat="1" ht="19.5" customHeight="1">
      <c r="A2" s="199" t="s">
        <v>35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200"/>
    </row>
    <row r="3" spans="1:23" s="113" customFormat="1" ht="19.5" customHeight="1">
      <c r="A3" s="201" t="s">
        <v>26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3"/>
    </row>
    <row r="4" spans="1:23" s="113" customFormat="1" ht="15.95" customHeight="1">
      <c r="A4" s="195" t="s">
        <v>1</v>
      </c>
      <c r="B4" s="195"/>
      <c r="C4" s="204">
        <v>1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</row>
    <row r="5" spans="1:23" s="113" customFormat="1" ht="15.95" customHeight="1">
      <c r="A5" s="195" t="s">
        <v>2</v>
      </c>
      <c r="B5" s="195"/>
      <c r="C5" s="197" t="s">
        <v>36</v>
      </c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</row>
    <row r="6" spans="1:23" s="113" customFormat="1" ht="15.75" customHeight="1">
      <c r="A6" s="195" t="s">
        <v>3</v>
      </c>
      <c r="B6" s="195"/>
      <c r="C6" s="196">
        <v>43410</v>
      </c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</row>
    <row r="7" spans="1:23" s="113" customFormat="1" ht="15.75" customHeight="1" thickBot="1">
      <c r="A7" s="114" t="s">
        <v>27</v>
      </c>
      <c r="B7" s="115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</row>
    <row r="8" spans="1:23" s="117" customFormat="1" ht="14.45" customHeight="1" thickTop="1">
      <c r="A8" s="190" t="s">
        <v>4</v>
      </c>
      <c r="B8" s="192" t="s">
        <v>28</v>
      </c>
      <c r="C8" s="193"/>
      <c r="D8" s="193"/>
      <c r="E8" s="193"/>
      <c r="F8" s="193"/>
      <c r="G8" s="193"/>
      <c r="H8" s="193"/>
      <c r="I8" s="193"/>
      <c r="J8" s="194"/>
      <c r="K8" s="184" t="s">
        <v>29</v>
      </c>
      <c r="L8" s="184" t="s">
        <v>30</v>
      </c>
      <c r="M8" s="192" t="s">
        <v>31</v>
      </c>
      <c r="N8" s="193"/>
      <c r="O8" s="193"/>
      <c r="P8" s="193"/>
      <c r="Q8" s="193"/>
      <c r="R8" s="193"/>
      <c r="S8" s="193"/>
      <c r="T8" s="193"/>
      <c r="U8" s="194"/>
      <c r="V8" s="184" t="s">
        <v>29</v>
      </c>
      <c r="W8" s="184" t="s">
        <v>30</v>
      </c>
    </row>
    <row r="9" spans="1:23" s="117" customFormat="1" ht="14.45" customHeight="1">
      <c r="A9" s="185"/>
      <c r="B9" s="187" t="s">
        <v>32</v>
      </c>
      <c r="C9" s="188"/>
      <c r="D9" s="188"/>
      <c r="E9" s="188"/>
      <c r="F9" s="188"/>
      <c r="G9" s="188"/>
      <c r="H9" s="188"/>
      <c r="I9" s="188"/>
      <c r="J9" s="189"/>
      <c r="K9" s="185"/>
      <c r="L9" s="185"/>
      <c r="M9" s="187" t="s">
        <v>32</v>
      </c>
      <c r="N9" s="188"/>
      <c r="O9" s="188"/>
      <c r="P9" s="188"/>
      <c r="Q9" s="188"/>
      <c r="R9" s="188"/>
      <c r="S9" s="188"/>
      <c r="T9" s="188"/>
      <c r="U9" s="189"/>
      <c r="V9" s="185"/>
      <c r="W9" s="185"/>
    </row>
    <row r="10" spans="1:23" s="117" customFormat="1" ht="14.45" customHeight="1" thickBot="1">
      <c r="A10" s="191"/>
      <c r="B10" s="118">
        <v>1</v>
      </c>
      <c r="C10" s="119">
        <v>2</v>
      </c>
      <c r="D10" s="119">
        <v>3</v>
      </c>
      <c r="E10" s="119">
        <v>4</v>
      </c>
      <c r="F10" s="119">
        <v>5</v>
      </c>
      <c r="G10" s="119">
        <v>6</v>
      </c>
      <c r="H10" s="119">
        <v>7</v>
      </c>
      <c r="I10" s="119">
        <v>8</v>
      </c>
      <c r="J10" s="120">
        <v>9</v>
      </c>
      <c r="K10" s="186"/>
      <c r="L10" s="186"/>
      <c r="M10" s="121">
        <f>$B$10</f>
        <v>1</v>
      </c>
      <c r="N10" s="122">
        <f>$C$10</f>
        <v>2</v>
      </c>
      <c r="O10" s="122">
        <f>$D$10</f>
        <v>3</v>
      </c>
      <c r="P10" s="122">
        <f>$E$10</f>
        <v>4</v>
      </c>
      <c r="Q10" s="122">
        <f>$F$10</f>
        <v>5</v>
      </c>
      <c r="R10" s="122">
        <f>$G$10</f>
        <v>6</v>
      </c>
      <c r="S10" s="122">
        <f>$H$10</f>
        <v>7</v>
      </c>
      <c r="T10" s="122">
        <f>$I$10</f>
        <v>8</v>
      </c>
      <c r="U10" s="123">
        <f>$J$10</f>
        <v>9</v>
      </c>
      <c r="V10" s="186"/>
      <c r="W10" s="186"/>
    </row>
    <row r="11" spans="1:23" ht="14.45" customHeight="1" thickTop="1">
      <c r="A11" s="124">
        <v>0.29166666666666669</v>
      </c>
      <c r="B11" s="125">
        <v>4</v>
      </c>
      <c r="C11" s="126">
        <v>1</v>
      </c>
      <c r="D11" s="126">
        <v>0</v>
      </c>
      <c r="E11" s="126">
        <v>0</v>
      </c>
      <c r="F11" s="126">
        <v>0</v>
      </c>
      <c r="G11" s="126">
        <v>0</v>
      </c>
      <c r="H11" s="126">
        <v>0</v>
      </c>
      <c r="I11" s="126">
        <v>0</v>
      </c>
      <c r="J11" s="127">
        <v>0</v>
      </c>
      <c r="K11" s="128">
        <f>SUM(B11:J11)</f>
        <v>5</v>
      </c>
      <c r="L11" s="128">
        <f>SUM(1*B11,2*C11,3*D11,4*E11,5*F11,6*G11,7*H11,8*I11,9*J11)</f>
        <v>6</v>
      </c>
      <c r="M11" s="125">
        <v>24</v>
      </c>
      <c r="N11" s="126">
        <v>1</v>
      </c>
      <c r="O11" s="126">
        <v>0</v>
      </c>
      <c r="P11" s="126">
        <v>0</v>
      </c>
      <c r="Q11" s="126">
        <v>0</v>
      </c>
      <c r="R11" s="126">
        <v>0</v>
      </c>
      <c r="S11" s="126">
        <v>0</v>
      </c>
      <c r="T11" s="129">
        <v>0</v>
      </c>
      <c r="U11" s="130">
        <v>0</v>
      </c>
      <c r="V11" s="131">
        <f>SUM(M11:U11)</f>
        <v>25</v>
      </c>
      <c r="W11" s="131">
        <f>SUM(1*M11,2*N11,3*O11,4*P11,5*Q11,6*R11,7*S11,8*T11,9*U11)</f>
        <v>26</v>
      </c>
    </row>
    <row r="12" spans="1:23" ht="14.45" customHeight="1">
      <c r="A12" s="133">
        <f t="shared" ref="A12:A22" si="0">A11+"00:15"</f>
        <v>0.30208333333333337</v>
      </c>
      <c r="B12" s="134">
        <v>8</v>
      </c>
      <c r="C12" s="135">
        <v>2</v>
      </c>
      <c r="D12" s="135">
        <v>0</v>
      </c>
      <c r="E12" s="135">
        <v>0</v>
      </c>
      <c r="F12" s="135">
        <v>0</v>
      </c>
      <c r="G12" s="135">
        <v>0</v>
      </c>
      <c r="H12" s="135">
        <v>0</v>
      </c>
      <c r="I12" s="135">
        <v>0</v>
      </c>
      <c r="J12" s="136">
        <v>0</v>
      </c>
      <c r="K12" s="137">
        <f t="shared" ref="K12:K22" si="1">SUM(B12:J12)</f>
        <v>10</v>
      </c>
      <c r="L12" s="137">
        <f t="shared" ref="L12:L22" si="2">SUM(1*B12,2*C12,3*D12,4*E12,5*F12,6*G12,7*H12,8*I12,9*J12)</f>
        <v>12</v>
      </c>
      <c r="M12" s="134">
        <v>22</v>
      </c>
      <c r="N12" s="135">
        <v>3</v>
      </c>
      <c r="O12" s="135">
        <v>0</v>
      </c>
      <c r="P12" s="135">
        <v>0</v>
      </c>
      <c r="Q12" s="135">
        <v>0</v>
      </c>
      <c r="R12" s="135">
        <v>0</v>
      </c>
      <c r="S12" s="135">
        <v>0</v>
      </c>
      <c r="T12" s="138">
        <v>0</v>
      </c>
      <c r="U12" s="139">
        <v>0</v>
      </c>
      <c r="V12" s="140">
        <f t="shared" ref="V12:V22" si="3">SUM(M12:U12)</f>
        <v>25</v>
      </c>
      <c r="W12" s="140">
        <f t="shared" ref="W12:W22" si="4">SUM(1*M12,2*N12,3*O12,4*P12,5*Q12,6*R12,7*S12,8*T12,9*U12)</f>
        <v>28</v>
      </c>
    </row>
    <row r="13" spans="1:23" ht="14.45" customHeight="1">
      <c r="A13" s="133">
        <f t="shared" si="0"/>
        <v>0.31250000000000006</v>
      </c>
      <c r="B13" s="134">
        <v>11</v>
      </c>
      <c r="C13" s="135">
        <v>2</v>
      </c>
      <c r="D13" s="135">
        <v>0</v>
      </c>
      <c r="E13" s="135">
        <v>0</v>
      </c>
      <c r="F13" s="135">
        <v>0</v>
      </c>
      <c r="G13" s="135">
        <v>0</v>
      </c>
      <c r="H13" s="135">
        <v>0</v>
      </c>
      <c r="I13" s="135">
        <v>0</v>
      </c>
      <c r="J13" s="136">
        <v>0</v>
      </c>
      <c r="K13" s="137">
        <f t="shared" si="1"/>
        <v>13</v>
      </c>
      <c r="L13" s="137">
        <f t="shared" si="2"/>
        <v>15</v>
      </c>
      <c r="M13" s="134">
        <v>22</v>
      </c>
      <c r="N13" s="135">
        <v>1</v>
      </c>
      <c r="O13" s="135">
        <v>1</v>
      </c>
      <c r="P13" s="135">
        <v>1</v>
      </c>
      <c r="Q13" s="135">
        <v>0</v>
      </c>
      <c r="R13" s="135">
        <v>0</v>
      </c>
      <c r="S13" s="135">
        <v>0</v>
      </c>
      <c r="T13" s="138">
        <v>0</v>
      </c>
      <c r="U13" s="139">
        <v>0</v>
      </c>
      <c r="V13" s="140">
        <f t="shared" si="3"/>
        <v>25</v>
      </c>
      <c r="W13" s="140">
        <f t="shared" si="4"/>
        <v>31</v>
      </c>
    </row>
    <row r="14" spans="1:23" ht="14.45" customHeight="1">
      <c r="A14" s="141">
        <f t="shared" si="0"/>
        <v>0.32291666666666674</v>
      </c>
      <c r="B14" s="142">
        <v>9</v>
      </c>
      <c r="C14" s="143">
        <v>5</v>
      </c>
      <c r="D14" s="143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4">
        <v>0</v>
      </c>
      <c r="K14" s="145">
        <f t="shared" si="1"/>
        <v>14</v>
      </c>
      <c r="L14" s="145">
        <f t="shared" si="2"/>
        <v>19</v>
      </c>
      <c r="M14" s="142">
        <v>22</v>
      </c>
      <c r="N14" s="143">
        <v>2</v>
      </c>
      <c r="O14" s="143">
        <v>1</v>
      </c>
      <c r="P14" s="143">
        <v>0</v>
      </c>
      <c r="Q14" s="143">
        <v>0</v>
      </c>
      <c r="R14" s="143">
        <v>0</v>
      </c>
      <c r="S14" s="143">
        <v>0</v>
      </c>
      <c r="T14" s="146">
        <v>0</v>
      </c>
      <c r="U14" s="147">
        <v>0</v>
      </c>
      <c r="V14" s="148">
        <f t="shared" si="3"/>
        <v>25</v>
      </c>
      <c r="W14" s="148">
        <f t="shared" si="4"/>
        <v>29</v>
      </c>
    </row>
    <row r="15" spans="1:23" ht="14.45" customHeight="1">
      <c r="A15" s="149">
        <f>A14+"00:15"</f>
        <v>0.33333333333333343</v>
      </c>
      <c r="B15" s="125">
        <v>4</v>
      </c>
      <c r="C15" s="126">
        <v>3</v>
      </c>
      <c r="D15" s="126">
        <v>0</v>
      </c>
      <c r="E15" s="126">
        <v>0</v>
      </c>
      <c r="F15" s="126">
        <v>0</v>
      </c>
      <c r="G15" s="126">
        <v>0</v>
      </c>
      <c r="H15" s="126">
        <v>0</v>
      </c>
      <c r="I15" s="126">
        <v>0</v>
      </c>
      <c r="J15" s="127">
        <v>0</v>
      </c>
      <c r="K15" s="128">
        <f t="shared" si="1"/>
        <v>7</v>
      </c>
      <c r="L15" s="128">
        <f t="shared" si="2"/>
        <v>10</v>
      </c>
      <c r="M15" s="125">
        <v>24</v>
      </c>
      <c r="N15" s="126">
        <v>1</v>
      </c>
      <c r="O15" s="126">
        <v>0</v>
      </c>
      <c r="P15" s="126">
        <v>0</v>
      </c>
      <c r="Q15" s="126">
        <v>0</v>
      </c>
      <c r="R15" s="126">
        <v>0</v>
      </c>
      <c r="S15" s="126">
        <v>0</v>
      </c>
      <c r="T15" s="129">
        <v>0</v>
      </c>
      <c r="U15" s="130">
        <v>0</v>
      </c>
      <c r="V15" s="131">
        <f t="shared" si="3"/>
        <v>25</v>
      </c>
      <c r="W15" s="131">
        <f t="shared" si="4"/>
        <v>26</v>
      </c>
    </row>
    <row r="16" spans="1:23" ht="14.45" customHeight="1">
      <c r="A16" s="133">
        <f t="shared" si="0"/>
        <v>0.34375000000000011</v>
      </c>
      <c r="B16" s="134">
        <v>9</v>
      </c>
      <c r="C16" s="135">
        <v>10</v>
      </c>
      <c r="D16" s="135">
        <v>3</v>
      </c>
      <c r="E16" s="135">
        <v>0</v>
      </c>
      <c r="F16" s="135">
        <v>0</v>
      </c>
      <c r="G16" s="135">
        <v>0</v>
      </c>
      <c r="H16" s="135">
        <v>0</v>
      </c>
      <c r="I16" s="135">
        <v>0</v>
      </c>
      <c r="J16" s="136">
        <v>0</v>
      </c>
      <c r="K16" s="137">
        <f t="shared" si="1"/>
        <v>22</v>
      </c>
      <c r="L16" s="137">
        <f t="shared" si="2"/>
        <v>38</v>
      </c>
      <c r="M16" s="134">
        <v>23</v>
      </c>
      <c r="N16" s="135">
        <v>1</v>
      </c>
      <c r="O16" s="135">
        <v>1</v>
      </c>
      <c r="P16" s="135">
        <v>0</v>
      </c>
      <c r="Q16" s="135">
        <v>0</v>
      </c>
      <c r="R16" s="135">
        <v>0</v>
      </c>
      <c r="S16" s="135">
        <v>0</v>
      </c>
      <c r="T16" s="138">
        <v>0</v>
      </c>
      <c r="U16" s="139">
        <v>0</v>
      </c>
      <c r="V16" s="140">
        <f t="shared" si="3"/>
        <v>25</v>
      </c>
      <c r="W16" s="140">
        <f t="shared" si="4"/>
        <v>28</v>
      </c>
    </row>
    <row r="17" spans="1:23" ht="14.45" customHeight="1">
      <c r="A17" s="133">
        <f t="shared" si="0"/>
        <v>0.3541666666666668</v>
      </c>
      <c r="B17" s="134">
        <v>6</v>
      </c>
      <c r="C17" s="135">
        <v>4</v>
      </c>
      <c r="D17" s="135">
        <v>0</v>
      </c>
      <c r="E17" s="135">
        <v>1</v>
      </c>
      <c r="F17" s="135">
        <v>0</v>
      </c>
      <c r="G17" s="135">
        <v>0</v>
      </c>
      <c r="H17" s="135">
        <v>0</v>
      </c>
      <c r="I17" s="135">
        <v>0</v>
      </c>
      <c r="J17" s="136">
        <v>0</v>
      </c>
      <c r="K17" s="137">
        <f t="shared" si="1"/>
        <v>11</v>
      </c>
      <c r="L17" s="137">
        <f t="shared" si="2"/>
        <v>18</v>
      </c>
      <c r="M17" s="134">
        <v>23</v>
      </c>
      <c r="N17" s="135">
        <v>1</v>
      </c>
      <c r="O17" s="135">
        <v>0</v>
      </c>
      <c r="P17" s="135">
        <v>1</v>
      </c>
      <c r="Q17" s="135">
        <v>0</v>
      </c>
      <c r="R17" s="135">
        <v>0</v>
      </c>
      <c r="S17" s="135">
        <v>0</v>
      </c>
      <c r="T17" s="138">
        <v>0</v>
      </c>
      <c r="U17" s="139">
        <v>0</v>
      </c>
      <c r="V17" s="140">
        <f t="shared" si="3"/>
        <v>25</v>
      </c>
      <c r="W17" s="140">
        <f t="shared" si="4"/>
        <v>29</v>
      </c>
    </row>
    <row r="18" spans="1:23" ht="14.45" customHeight="1">
      <c r="A18" s="141">
        <f t="shared" si="0"/>
        <v>0.36458333333333348</v>
      </c>
      <c r="B18" s="142">
        <v>6</v>
      </c>
      <c r="C18" s="143">
        <v>8</v>
      </c>
      <c r="D18" s="143">
        <v>1</v>
      </c>
      <c r="E18" s="143">
        <v>0</v>
      </c>
      <c r="F18" s="143">
        <v>0</v>
      </c>
      <c r="G18" s="143">
        <v>0</v>
      </c>
      <c r="H18" s="143">
        <v>0</v>
      </c>
      <c r="I18" s="143">
        <v>0</v>
      </c>
      <c r="J18" s="144">
        <v>0</v>
      </c>
      <c r="K18" s="145">
        <f t="shared" si="1"/>
        <v>15</v>
      </c>
      <c r="L18" s="145">
        <f t="shared" si="2"/>
        <v>25</v>
      </c>
      <c r="M18" s="142">
        <v>21</v>
      </c>
      <c r="N18" s="143">
        <v>3</v>
      </c>
      <c r="O18" s="143">
        <v>1</v>
      </c>
      <c r="P18" s="143">
        <v>0</v>
      </c>
      <c r="Q18" s="143">
        <v>0</v>
      </c>
      <c r="R18" s="143">
        <v>0</v>
      </c>
      <c r="S18" s="143">
        <v>0</v>
      </c>
      <c r="T18" s="146">
        <v>0</v>
      </c>
      <c r="U18" s="147">
        <v>0</v>
      </c>
      <c r="V18" s="148">
        <f t="shared" si="3"/>
        <v>25</v>
      </c>
      <c r="W18" s="148">
        <f t="shared" si="4"/>
        <v>30</v>
      </c>
    </row>
    <row r="19" spans="1:23" ht="14.45" customHeight="1">
      <c r="A19" s="149">
        <f>A18+"00:15"</f>
        <v>0.37500000000000017</v>
      </c>
      <c r="B19" s="125">
        <v>16</v>
      </c>
      <c r="C19" s="126">
        <v>14</v>
      </c>
      <c r="D19" s="126">
        <v>0</v>
      </c>
      <c r="E19" s="126">
        <v>1</v>
      </c>
      <c r="F19" s="126">
        <v>0</v>
      </c>
      <c r="G19" s="126">
        <v>0</v>
      </c>
      <c r="H19" s="126">
        <v>0</v>
      </c>
      <c r="I19" s="126">
        <v>0</v>
      </c>
      <c r="J19" s="127">
        <v>0</v>
      </c>
      <c r="K19" s="128">
        <f t="shared" si="1"/>
        <v>31</v>
      </c>
      <c r="L19" s="128">
        <f t="shared" si="2"/>
        <v>48</v>
      </c>
      <c r="M19" s="125">
        <v>22</v>
      </c>
      <c r="N19" s="126">
        <v>2</v>
      </c>
      <c r="O19" s="126">
        <v>0</v>
      </c>
      <c r="P19" s="126">
        <v>1</v>
      </c>
      <c r="Q19" s="126">
        <v>0</v>
      </c>
      <c r="R19" s="126">
        <v>0</v>
      </c>
      <c r="S19" s="126">
        <v>0</v>
      </c>
      <c r="T19" s="129">
        <v>0</v>
      </c>
      <c r="U19" s="130">
        <v>0</v>
      </c>
      <c r="V19" s="131">
        <f t="shared" si="3"/>
        <v>25</v>
      </c>
      <c r="W19" s="131">
        <f t="shared" si="4"/>
        <v>30</v>
      </c>
    </row>
    <row r="20" spans="1:23" ht="14.45" customHeight="1">
      <c r="A20" s="133">
        <f t="shared" si="0"/>
        <v>0.38541666666666685</v>
      </c>
      <c r="B20" s="134">
        <v>8</v>
      </c>
      <c r="C20" s="135">
        <v>15</v>
      </c>
      <c r="D20" s="135">
        <v>3</v>
      </c>
      <c r="E20" s="135">
        <v>0</v>
      </c>
      <c r="F20" s="135">
        <v>0</v>
      </c>
      <c r="G20" s="135">
        <v>0</v>
      </c>
      <c r="H20" s="135">
        <v>0</v>
      </c>
      <c r="I20" s="135">
        <v>0</v>
      </c>
      <c r="J20" s="136">
        <v>0</v>
      </c>
      <c r="K20" s="137">
        <f t="shared" si="1"/>
        <v>26</v>
      </c>
      <c r="L20" s="137">
        <f t="shared" si="2"/>
        <v>47</v>
      </c>
      <c r="M20" s="134">
        <v>21</v>
      </c>
      <c r="N20" s="135">
        <v>3</v>
      </c>
      <c r="O20" s="135">
        <v>1</v>
      </c>
      <c r="P20" s="135">
        <v>0</v>
      </c>
      <c r="Q20" s="135">
        <v>0</v>
      </c>
      <c r="R20" s="135">
        <v>0</v>
      </c>
      <c r="S20" s="135">
        <v>0</v>
      </c>
      <c r="T20" s="138">
        <v>0</v>
      </c>
      <c r="U20" s="139">
        <v>0</v>
      </c>
      <c r="V20" s="140">
        <f t="shared" si="3"/>
        <v>25</v>
      </c>
      <c r="W20" s="140">
        <f t="shared" si="4"/>
        <v>30</v>
      </c>
    </row>
    <row r="21" spans="1:23" ht="14.45" customHeight="1">
      <c r="A21" s="133">
        <f t="shared" si="0"/>
        <v>0.39583333333333354</v>
      </c>
      <c r="B21" s="134">
        <v>17</v>
      </c>
      <c r="C21" s="135">
        <v>7</v>
      </c>
      <c r="D21" s="135">
        <v>1</v>
      </c>
      <c r="E21" s="135">
        <v>0</v>
      </c>
      <c r="F21" s="135">
        <v>0</v>
      </c>
      <c r="G21" s="135">
        <v>0</v>
      </c>
      <c r="H21" s="135">
        <v>1</v>
      </c>
      <c r="I21" s="135">
        <v>0</v>
      </c>
      <c r="J21" s="136">
        <v>0</v>
      </c>
      <c r="K21" s="137">
        <f t="shared" si="1"/>
        <v>26</v>
      </c>
      <c r="L21" s="137">
        <f t="shared" si="2"/>
        <v>41</v>
      </c>
      <c r="M21" s="134">
        <v>21</v>
      </c>
      <c r="N21" s="135">
        <v>3</v>
      </c>
      <c r="O21" s="135">
        <v>1</v>
      </c>
      <c r="P21" s="135">
        <v>0</v>
      </c>
      <c r="Q21" s="135">
        <v>0</v>
      </c>
      <c r="R21" s="135">
        <v>0</v>
      </c>
      <c r="S21" s="135">
        <v>0</v>
      </c>
      <c r="T21" s="138">
        <v>0</v>
      </c>
      <c r="U21" s="139">
        <v>0</v>
      </c>
      <c r="V21" s="140">
        <f t="shared" si="3"/>
        <v>25</v>
      </c>
      <c r="W21" s="140">
        <f t="shared" si="4"/>
        <v>30</v>
      </c>
    </row>
    <row r="22" spans="1:23" ht="14.45" customHeight="1" thickBot="1">
      <c r="A22" s="141">
        <f t="shared" si="0"/>
        <v>0.40625000000000022</v>
      </c>
      <c r="B22" s="142">
        <v>22</v>
      </c>
      <c r="C22" s="143">
        <v>9</v>
      </c>
      <c r="D22" s="143">
        <v>0</v>
      </c>
      <c r="E22" s="143">
        <v>0</v>
      </c>
      <c r="F22" s="143">
        <v>0</v>
      </c>
      <c r="G22" s="143">
        <v>0</v>
      </c>
      <c r="H22" s="143">
        <v>0</v>
      </c>
      <c r="I22" s="143">
        <v>0</v>
      </c>
      <c r="J22" s="144">
        <v>0</v>
      </c>
      <c r="K22" s="145">
        <f t="shared" si="1"/>
        <v>31</v>
      </c>
      <c r="L22" s="145">
        <f t="shared" si="2"/>
        <v>40</v>
      </c>
      <c r="M22" s="142">
        <v>21</v>
      </c>
      <c r="N22" s="143">
        <v>2</v>
      </c>
      <c r="O22" s="143">
        <v>1</v>
      </c>
      <c r="P22" s="143">
        <v>1</v>
      </c>
      <c r="Q22" s="143">
        <v>0</v>
      </c>
      <c r="R22" s="143">
        <v>0</v>
      </c>
      <c r="S22" s="143">
        <v>0</v>
      </c>
      <c r="T22" s="146">
        <v>0</v>
      </c>
      <c r="U22" s="147">
        <v>0</v>
      </c>
      <c r="V22" s="148">
        <f t="shared" si="3"/>
        <v>25</v>
      </c>
      <c r="W22" s="148">
        <f t="shared" si="4"/>
        <v>32</v>
      </c>
    </row>
    <row r="23" spans="1:23" ht="14.45" customHeight="1" thickTop="1" thickBot="1">
      <c r="A23" s="150" t="s">
        <v>25</v>
      </c>
      <c r="B23" s="151">
        <f>SUM(B11:B22)</f>
        <v>120</v>
      </c>
      <c r="C23" s="152">
        <f>SUM(C11:C22)*2</f>
        <v>160</v>
      </c>
      <c r="D23" s="152">
        <f>SUM(D11:D22)*3</f>
        <v>24</v>
      </c>
      <c r="E23" s="152">
        <f>SUM(E11:E22)*4</f>
        <v>8</v>
      </c>
      <c r="F23" s="152">
        <f>SUM(F11:F22)*5</f>
        <v>0</v>
      </c>
      <c r="G23" s="152">
        <f>SUM(G11:G22)*6</f>
        <v>0</v>
      </c>
      <c r="H23" s="152">
        <f>SUM(H11:H22)*7</f>
        <v>7</v>
      </c>
      <c r="I23" s="152">
        <f>SUM(I11:I22)*8</f>
        <v>0</v>
      </c>
      <c r="J23" s="153">
        <f>SUM(J11:J22)*9</f>
        <v>0</v>
      </c>
      <c r="K23" s="154">
        <f>SUM(K11:K22)</f>
        <v>211</v>
      </c>
      <c r="L23" s="154">
        <f>SUM(L11:L22)</f>
        <v>319</v>
      </c>
      <c r="M23" s="151">
        <f>SUM(M11:M22)</f>
        <v>266</v>
      </c>
      <c r="N23" s="152">
        <f>SUM(N11:N22)*2</f>
        <v>46</v>
      </c>
      <c r="O23" s="152">
        <f>SUM(O11:O22)*3</f>
        <v>21</v>
      </c>
      <c r="P23" s="152">
        <f>SUM(P11:P22)*4</f>
        <v>16</v>
      </c>
      <c r="Q23" s="152">
        <f>SUM(Q11:Q22)*5</f>
        <v>0</v>
      </c>
      <c r="R23" s="152">
        <f>SUM(R11:R22)*6</f>
        <v>0</v>
      </c>
      <c r="S23" s="152">
        <f>SUM(S11:S22)*7</f>
        <v>0</v>
      </c>
      <c r="T23" s="152">
        <f>SUM(T11:T22)*8</f>
        <v>0</v>
      </c>
      <c r="U23" s="153">
        <f>SUM(U11:U22)*9</f>
        <v>0</v>
      </c>
      <c r="V23" s="154">
        <f>SUM(V11:V22)</f>
        <v>300</v>
      </c>
      <c r="W23" s="154">
        <f>SUM(W11:W22)</f>
        <v>349</v>
      </c>
    </row>
    <row r="24" spans="1:23" ht="15" customHeight="1" thickTop="1">
      <c r="A24" s="155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</row>
    <row r="25" spans="1:23" s="158" customFormat="1" ht="15" customHeight="1" thickBot="1">
      <c r="A25" s="157" t="s">
        <v>33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</row>
    <row r="26" spans="1:23" s="117" customFormat="1" ht="14.45" customHeight="1" thickTop="1">
      <c r="A26" s="190" t="s">
        <v>4</v>
      </c>
      <c r="B26" s="192" t="str">
        <f>B8</f>
        <v xml:space="preserve">TAXIS - All </v>
      </c>
      <c r="C26" s="193"/>
      <c r="D26" s="193"/>
      <c r="E26" s="193"/>
      <c r="F26" s="193"/>
      <c r="G26" s="193"/>
      <c r="H26" s="193"/>
      <c r="I26" s="193"/>
      <c r="J26" s="194"/>
      <c r="K26" s="184" t="s">
        <v>29</v>
      </c>
      <c r="L26" s="184" t="s">
        <v>30</v>
      </c>
      <c r="M26" s="192" t="str">
        <f>M8</f>
        <v>CARS - 5 sample X 5</v>
      </c>
      <c r="N26" s="193"/>
      <c r="O26" s="193"/>
      <c r="P26" s="193"/>
      <c r="Q26" s="193"/>
      <c r="R26" s="193"/>
      <c r="S26" s="193"/>
      <c r="T26" s="193"/>
      <c r="U26" s="194"/>
      <c r="V26" s="184" t="s">
        <v>29</v>
      </c>
      <c r="W26" s="184" t="s">
        <v>30</v>
      </c>
    </row>
    <row r="27" spans="1:23" s="117" customFormat="1" ht="14.45" customHeight="1">
      <c r="A27" s="185"/>
      <c r="B27" s="187" t="s">
        <v>32</v>
      </c>
      <c r="C27" s="188"/>
      <c r="D27" s="188"/>
      <c r="E27" s="188"/>
      <c r="F27" s="188"/>
      <c r="G27" s="188"/>
      <c r="H27" s="188"/>
      <c r="I27" s="188"/>
      <c r="J27" s="189"/>
      <c r="K27" s="185"/>
      <c r="L27" s="185"/>
      <c r="M27" s="187" t="s">
        <v>32</v>
      </c>
      <c r="N27" s="188"/>
      <c r="O27" s="188"/>
      <c r="P27" s="188"/>
      <c r="Q27" s="188"/>
      <c r="R27" s="188"/>
      <c r="S27" s="188"/>
      <c r="T27" s="188"/>
      <c r="U27" s="189"/>
      <c r="V27" s="185"/>
      <c r="W27" s="185"/>
    </row>
    <row r="28" spans="1:23" s="117" customFormat="1" ht="14.45" customHeight="1" thickBot="1">
      <c r="A28" s="191"/>
      <c r="B28" s="118">
        <v>1</v>
      </c>
      <c r="C28" s="119">
        <v>2</v>
      </c>
      <c r="D28" s="119">
        <v>3</v>
      </c>
      <c r="E28" s="119">
        <v>4</v>
      </c>
      <c r="F28" s="119">
        <v>5</v>
      </c>
      <c r="G28" s="119">
        <v>6</v>
      </c>
      <c r="H28" s="119">
        <v>7</v>
      </c>
      <c r="I28" s="119">
        <v>8</v>
      </c>
      <c r="J28" s="120">
        <v>9</v>
      </c>
      <c r="K28" s="186"/>
      <c r="L28" s="186"/>
      <c r="M28" s="121">
        <f>$B$10</f>
        <v>1</v>
      </c>
      <c r="N28" s="122">
        <f>$C$10</f>
        <v>2</v>
      </c>
      <c r="O28" s="122">
        <f>$D$10</f>
        <v>3</v>
      </c>
      <c r="P28" s="122">
        <f>$E$10</f>
        <v>4</v>
      </c>
      <c r="Q28" s="122">
        <f>$F$10</f>
        <v>5</v>
      </c>
      <c r="R28" s="122">
        <f>$G$10</f>
        <v>6</v>
      </c>
      <c r="S28" s="122">
        <f>$H$10</f>
        <v>7</v>
      </c>
      <c r="T28" s="122">
        <f>$I$10</f>
        <v>8</v>
      </c>
      <c r="U28" s="123">
        <f>$J$10</f>
        <v>9</v>
      </c>
      <c r="V28" s="186"/>
      <c r="W28" s="186"/>
    </row>
    <row r="29" spans="1:23" ht="14.45" customHeight="1" thickTop="1">
      <c r="A29" s="124">
        <v>0.66666666666666663</v>
      </c>
      <c r="B29" s="125">
        <v>7</v>
      </c>
      <c r="C29" s="126">
        <v>4</v>
      </c>
      <c r="D29" s="126">
        <v>0</v>
      </c>
      <c r="E29" s="126">
        <v>0</v>
      </c>
      <c r="F29" s="126">
        <v>0</v>
      </c>
      <c r="G29" s="126">
        <v>0</v>
      </c>
      <c r="H29" s="126">
        <v>0</v>
      </c>
      <c r="I29" s="126">
        <v>0</v>
      </c>
      <c r="J29" s="127">
        <v>0</v>
      </c>
      <c r="K29" s="128">
        <f>SUM(B29:J29)</f>
        <v>11</v>
      </c>
      <c r="L29" s="128">
        <f>SUM(1*B29,2*C29,3*D29,4*E29,5*F29,6*G29,7*H29,8*I29,9*J29)</f>
        <v>15</v>
      </c>
      <c r="M29" s="125">
        <v>24</v>
      </c>
      <c r="N29" s="126">
        <v>1</v>
      </c>
      <c r="O29" s="126">
        <v>0</v>
      </c>
      <c r="P29" s="126">
        <v>0</v>
      </c>
      <c r="Q29" s="126">
        <v>0</v>
      </c>
      <c r="R29" s="126">
        <v>0</v>
      </c>
      <c r="S29" s="126">
        <v>0</v>
      </c>
      <c r="T29" s="129">
        <v>0</v>
      </c>
      <c r="U29" s="130">
        <v>0</v>
      </c>
      <c r="V29" s="131">
        <f>SUM(M29:U29)</f>
        <v>25</v>
      </c>
      <c r="W29" s="131">
        <f>SUM(1*M29,2*N29,3*O29,4*P29,5*Q29,6*R29,7*S29,8*T29,9*U29)</f>
        <v>26</v>
      </c>
    </row>
    <row r="30" spans="1:23" ht="14.45" customHeight="1">
      <c r="A30" s="133">
        <f t="shared" ref="A30:A40" si="5">A29+"00:15"</f>
        <v>0.67708333333333326</v>
      </c>
      <c r="B30" s="134">
        <v>14</v>
      </c>
      <c r="C30" s="135">
        <v>2</v>
      </c>
      <c r="D30" s="135">
        <v>0</v>
      </c>
      <c r="E30" s="135">
        <v>0</v>
      </c>
      <c r="F30" s="135">
        <v>0</v>
      </c>
      <c r="G30" s="135">
        <v>0</v>
      </c>
      <c r="H30" s="135">
        <v>0</v>
      </c>
      <c r="I30" s="135">
        <v>0</v>
      </c>
      <c r="J30" s="136">
        <v>0</v>
      </c>
      <c r="K30" s="137">
        <f t="shared" ref="K30:K40" si="6">SUM(B30:J30)</f>
        <v>16</v>
      </c>
      <c r="L30" s="137">
        <f t="shared" ref="L30:L40" si="7">SUM(1*B30,2*C30,3*D30,4*E30,5*F30,6*G30,7*H30,8*I30,9*J30)</f>
        <v>18</v>
      </c>
      <c r="M30" s="134">
        <v>22</v>
      </c>
      <c r="N30" s="135">
        <v>2</v>
      </c>
      <c r="O30" s="135">
        <v>1</v>
      </c>
      <c r="P30" s="135">
        <v>0</v>
      </c>
      <c r="Q30" s="135">
        <v>0</v>
      </c>
      <c r="R30" s="135">
        <v>0</v>
      </c>
      <c r="S30" s="135">
        <v>0</v>
      </c>
      <c r="T30" s="138">
        <v>0</v>
      </c>
      <c r="U30" s="139">
        <v>0</v>
      </c>
      <c r="V30" s="140">
        <f t="shared" ref="V30:V40" si="8">SUM(M30:U30)</f>
        <v>25</v>
      </c>
      <c r="W30" s="140">
        <f t="shared" ref="W30:W40" si="9">SUM(1*M30,2*N30,3*O30,4*P30,5*Q30,6*R30,7*S30,8*T30,9*U30)</f>
        <v>29</v>
      </c>
    </row>
    <row r="31" spans="1:23" ht="14.45" customHeight="1">
      <c r="A31" s="133">
        <f t="shared" si="5"/>
        <v>0.68749999999999989</v>
      </c>
      <c r="B31" s="134">
        <v>4</v>
      </c>
      <c r="C31" s="135">
        <v>5</v>
      </c>
      <c r="D31" s="135">
        <v>0</v>
      </c>
      <c r="E31" s="135">
        <v>0</v>
      </c>
      <c r="F31" s="135">
        <v>0</v>
      </c>
      <c r="G31" s="135">
        <v>0</v>
      </c>
      <c r="H31" s="135">
        <v>0</v>
      </c>
      <c r="I31" s="135">
        <v>0</v>
      </c>
      <c r="J31" s="136">
        <v>0</v>
      </c>
      <c r="K31" s="137">
        <f t="shared" si="6"/>
        <v>9</v>
      </c>
      <c r="L31" s="137">
        <f t="shared" si="7"/>
        <v>14</v>
      </c>
      <c r="M31" s="134">
        <v>23</v>
      </c>
      <c r="N31" s="135">
        <v>2</v>
      </c>
      <c r="O31" s="135">
        <v>0</v>
      </c>
      <c r="P31" s="135">
        <v>0</v>
      </c>
      <c r="Q31" s="135">
        <v>0</v>
      </c>
      <c r="R31" s="135">
        <v>0</v>
      </c>
      <c r="S31" s="135">
        <v>0</v>
      </c>
      <c r="T31" s="138">
        <v>0</v>
      </c>
      <c r="U31" s="139">
        <v>0</v>
      </c>
      <c r="V31" s="140">
        <f t="shared" si="8"/>
        <v>25</v>
      </c>
      <c r="W31" s="140">
        <f t="shared" si="9"/>
        <v>27</v>
      </c>
    </row>
    <row r="32" spans="1:23" ht="14.45" customHeight="1">
      <c r="A32" s="141">
        <f t="shared" si="5"/>
        <v>0.69791666666666652</v>
      </c>
      <c r="B32" s="142">
        <v>7</v>
      </c>
      <c r="C32" s="143">
        <v>4</v>
      </c>
      <c r="D32" s="143">
        <v>0</v>
      </c>
      <c r="E32" s="143">
        <v>0</v>
      </c>
      <c r="F32" s="143">
        <v>0</v>
      </c>
      <c r="G32" s="143">
        <v>0</v>
      </c>
      <c r="H32" s="143">
        <v>0</v>
      </c>
      <c r="I32" s="143">
        <v>0</v>
      </c>
      <c r="J32" s="144">
        <v>0</v>
      </c>
      <c r="K32" s="145">
        <f t="shared" si="6"/>
        <v>11</v>
      </c>
      <c r="L32" s="145">
        <f t="shared" si="7"/>
        <v>15</v>
      </c>
      <c r="M32" s="142">
        <v>23</v>
      </c>
      <c r="N32" s="143">
        <v>1</v>
      </c>
      <c r="O32" s="143">
        <v>0</v>
      </c>
      <c r="P32" s="143">
        <v>1</v>
      </c>
      <c r="Q32" s="143">
        <v>0</v>
      </c>
      <c r="R32" s="143">
        <v>0</v>
      </c>
      <c r="S32" s="143">
        <v>0</v>
      </c>
      <c r="T32" s="146">
        <v>0</v>
      </c>
      <c r="U32" s="147">
        <v>0</v>
      </c>
      <c r="V32" s="148">
        <f t="shared" si="8"/>
        <v>25</v>
      </c>
      <c r="W32" s="148">
        <f t="shared" si="9"/>
        <v>29</v>
      </c>
    </row>
    <row r="33" spans="1:23" ht="14.45" customHeight="1">
      <c r="A33" s="149">
        <f>A32+"00:15"</f>
        <v>0.70833333333333315</v>
      </c>
      <c r="B33" s="125">
        <v>9</v>
      </c>
      <c r="C33" s="126">
        <v>4</v>
      </c>
      <c r="D33" s="126">
        <v>1</v>
      </c>
      <c r="E33" s="126">
        <v>1</v>
      </c>
      <c r="F33" s="126">
        <v>0</v>
      </c>
      <c r="G33" s="126">
        <v>0</v>
      </c>
      <c r="H33" s="126">
        <v>0</v>
      </c>
      <c r="I33" s="126">
        <v>0</v>
      </c>
      <c r="J33" s="127">
        <v>0</v>
      </c>
      <c r="K33" s="128">
        <f t="shared" si="6"/>
        <v>15</v>
      </c>
      <c r="L33" s="128">
        <f t="shared" si="7"/>
        <v>24</v>
      </c>
      <c r="M33" s="125">
        <v>23</v>
      </c>
      <c r="N33" s="126">
        <v>2</v>
      </c>
      <c r="O33" s="126">
        <v>0</v>
      </c>
      <c r="P33" s="126">
        <v>0</v>
      </c>
      <c r="Q33" s="126">
        <v>0</v>
      </c>
      <c r="R33" s="126">
        <v>0</v>
      </c>
      <c r="S33" s="126">
        <v>0</v>
      </c>
      <c r="T33" s="129">
        <v>0</v>
      </c>
      <c r="U33" s="130">
        <v>0</v>
      </c>
      <c r="V33" s="131">
        <f t="shared" si="8"/>
        <v>25</v>
      </c>
      <c r="W33" s="131">
        <f t="shared" si="9"/>
        <v>27</v>
      </c>
    </row>
    <row r="34" spans="1:23" ht="14.45" customHeight="1">
      <c r="A34" s="133">
        <f t="shared" si="5"/>
        <v>0.71874999999999978</v>
      </c>
      <c r="B34" s="134">
        <v>8</v>
      </c>
      <c r="C34" s="135">
        <v>4</v>
      </c>
      <c r="D34" s="135">
        <v>1</v>
      </c>
      <c r="E34" s="135">
        <v>0</v>
      </c>
      <c r="F34" s="135">
        <v>0</v>
      </c>
      <c r="G34" s="135">
        <v>0</v>
      </c>
      <c r="H34" s="135">
        <v>0</v>
      </c>
      <c r="I34" s="135">
        <v>0</v>
      </c>
      <c r="J34" s="136">
        <v>0</v>
      </c>
      <c r="K34" s="137">
        <f t="shared" si="6"/>
        <v>13</v>
      </c>
      <c r="L34" s="137">
        <f t="shared" si="7"/>
        <v>19</v>
      </c>
      <c r="M34" s="134">
        <v>20</v>
      </c>
      <c r="N34" s="135">
        <v>3</v>
      </c>
      <c r="O34" s="135">
        <v>1</v>
      </c>
      <c r="P34" s="135">
        <v>1</v>
      </c>
      <c r="Q34" s="135">
        <v>0</v>
      </c>
      <c r="R34" s="135">
        <v>0</v>
      </c>
      <c r="S34" s="135">
        <v>0</v>
      </c>
      <c r="T34" s="138">
        <v>0</v>
      </c>
      <c r="U34" s="139">
        <v>0</v>
      </c>
      <c r="V34" s="140">
        <f t="shared" si="8"/>
        <v>25</v>
      </c>
      <c r="W34" s="140">
        <f t="shared" si="9"/>
        <v>33</v>
      </c>
    </row>
    <row r="35" spans="1:23" ht="14.45" customHeight="1">
      <c r="A35" s="133">
        <f t="shared" si="5"/>
        <v>0.72916666666666641</v>
      </c>
      <c r="B35" s="134">
        <v>2</v>
      </c>
      <c r="C35" s="135">
        <v>4</v>
      </c>
      <c r="D35" s="135">
        <v>1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6">
        <v>0</v>
      </c>
      <c r="K35" s="137">
        <f t="shared" si="6"/>
        <v>7</v>
      </c>
      <c r="L35" s="137">
        <f t="shared" si="7"/>
        <v>13</v>
      </c>
      <c r="M35" s="134">
        <v>20</v>
      </c>
      <c r="N35" s="135">
        <v>3</v>
      </c>
      <c r="O35" s="135">
        <v>1</v>
      </c>
      <c r="P35" s="135">
        <v>1</v>
      </c>
      <c r="Q35" s="135">
        <v>0</v>
      </c>
      <c r="R35" s="135">
        <v>0</v>
      </c>
      <c r="S35" s="135">
        <v>0</v>
      </c>
      <c r="T35" s="138">
        <v>0</v>
      </c>
      <c r="U35" s="139">
        <v>0</v>
      </c>
      <c r="V35" s="140">
        <f t="shared" si="8"/>
        <v>25</v>
      </c>
      <c r="W35" s="140">
        <f t="shared" si="9"/>
        <v>33</v>
      </c>
    </row>
    <row r="36" spans="1:23" ht="14.45" customHeight="1">
      <c r="A36" s="141">
        <f t="shared" si="5"/>
        <v>0.73958333333333304</v>
      </c>
      <c r="B36" s="142">
        <v>8</v>
      </c>
      <c r="C36" s="143">
        <v>6</v>
      </c>
      <c r="D36" s="143">
        <v>1</v>
      </c>
      <c r="E36" s="143">
        <v>0</v>
      </c>
      <c r="F36" s="143">
        <v>0</v>
      </c>
      <c r="G36" s="143">
        <v>0</v>
      </c>
      <c r="H36" s="143">
        <v>0</v>
      </c>
      <c r="I36" s="143">
        <v>0</v>
      </c>
      <c r="J36" s="144">
        <v>0</v>
      </c>
      <c r="K36" s="145">
        <f t="shared" si="6"/>
        <v>15</v>
      </c>
      <c r="L36" s="145">
        <f t="shared" si="7"/>
        <v>23</v>
      </c>
      <c r="M36" s="142">
        <v>23</v>
      </c>
      <c r="N36" s="143">
        <v>1</v>
      </c>
      <c r="O36" s="143">
        <v>1</v>
      </c>
      <c r="P36" s="143">
        <v>0</v>
      </c>
      <c r="Q36" s="143">
        <v>0</v>
      </c>
      <c r="R36" s="143">
        <v>0</v>
      </c>
      <c r="S36" s="143">
        <v>0</v>
      </c>
      <c r="T36" s="146">
        <v>0</v>
      </c>
      <c r="U36" s="147">
        <v>0</v>
      </c>
      <c r="V36" s="148">
        <f t="shared" si="8"/>
        <v>25</v>
      </c>
      <c r="W36" s="148">
        <f t="shared" si="9"/>
        <v>28</v>
      </c>
    </row>
    <row r="37" spans="1:23" ht="14.45" customHeight="1">
      <c r="A37" s="149">
        <f>A36+"00:15"</f>
        <v>0.74999999999999967</v>
      </c>
      <c r="B37" s="125">
        <v>11</v>
      </c>
      <c r="C37" s="126">
        <v>3</v>
      </c>
      <c r="D37" s="126">
        <v>0</v>
      </c>
      <c r="E37" s="126">
        <v>0</v>
      </c>
      <c r="F37" s="126">
        <v>0</v>
      </c>
      <c r="G37" s="126">
        <v>0</v>
      </c>
      <c r="H37" s="126">
        <v>0</v>
      </c>
      <c r="I37" s="126">
        <v>0</v>
      </c>
      <c r="J37" s="127">
        <v>0</v>
      </c>
      <c r="K37" s="128">
        <f t="shared" si="6"/>
        <v>14</v>
      </c>
      <c r="L37" s="128">
        <f t="shared" si="7"/>
        <v>17</v>
      </c>
      <c r="M37" s="125">
        <v>19</v>
      </c>
      <c r="N37" s="126">
        <v>4</v>
      </c>
      <c r="O37" s="126">
        <v>2</v>
      </c>
      <c r="P37" s="126">
        <v>0</v>
      </c>
      <c r="Q37" s="126">
        <v>0</v>
      </c>
      <c r="R37" s="126">
        <v>0</v>
      </c>
      <c r="S37" s="126">
        <v>0</v>
      </c>
      <c r="T37" s="129">
        <v>0</v>
      </c>
      <c r="U37" s="130">
        <v>0</v>
      </c>
      <c r="V37" s="131">
        <f t="shared" si="8"/>
        <v>25</v>
      </c>
      <c r="W37" s="131">
        <f t="shared" si="9"/>
        <v>33</v>
      </c>
    </row>
    <row r="38" spans="1:23" ht="14.45" customHeight="1">
      <c r="A38" s="133">
        <f t="shared" si="5"/>
        <v>0.7604166666666663</v>
      </c>
      <c r="B38" s="134">
        <v>11</v>
      </c>
      <c r="C38" s="135">
        <v>4</v>
      </c>
      <c r="D38" s="135">
        <v>0</v>
      </c>
      <c r="E38" s="135">
        <v>0</v>
      </c>
      <c r="F38" s="135">
        <v>0</v>
      </c>
      <c r="G38" s="135">
        <v>0</v>
      </c>
      <c r="H38" s="135">
        <v>0</v>
      </c>
      <c r="I38" s="135">
        <v>0</v>
      </c>
      <c r="J38" s="136">
        <v>0</v>
      </c>
      <c r="K38" s="137">
        <f t="shared" si="6"/>
        <v>15</v>
      </c>
      <c r="L38" s="137">
        <f t="shared" si="7"/>
        <v>19</v>
      </c>
      <c r="M38" s="134">
        <v>22</v>
      </c>
      <c r="N38" s="135">
        <v>2</v>
      </c>
      <c r="O38" s="135">
        <v>0</v>
      </c>
      <c r="P38" s="135">
        <v>0</v>
      </c>
      <c r="Q38" s="135">
        <v>1</v>
      </c>
      <c r="R38" s="135">
        <v>0</v>
      </c>
      <c r="S38" s="135">
        <v>0</v>
      </c>
      <c r="T38" s="138">
        <v>0</v>
      </c>
      <c r="U38" s="139">
        <v>0</v>
      </c>
      <c r="V38" s="140">
        <f t="shared" si="8"/>
        <v>25</v>
      </c>
      <c r="W38" s="140">
        <f t="shared" si="9"/>
        <v>31</v>
      </c>
    </row>
    <row r="39" spans="1:23" ht="14.45" customHeight="1">
      <c r="A39" s="133">
        <f t="shared" si="5"/>
        <v>0.77083333333333293</v>
      </c>
      <c r="B39" s="134">
        <v>8</v>
      </c>
      <c r="C39" s="135">
        <v>6</v>
      </c>
      <c r="D39" s="135">
        <v>0</v>
      </c>
      <c r="E39" s="135">
        <v>0</v>
      </c>
      <c r="F39" s="135">
        <v>0</v>
      </c>
      <c r="G39" s="135">
        <v>0</v>
      </c>
      <c r="H39" s="135">
        <v>0</v>
      </c>
      <c r="I39" s="135">
        <v>0</v>
      </c>
      <c r="J39" s="136">
        <v>0</v>
      </c>
      <c r="K39" s="137">
        <f t="shared" si="6"/>
        <v>14</v>
      </c>
      <c r="L39" s="137">
        <f t="shared" si="7"/>
        <v>20</v>
      </c>
      <c r="M39" s="134">
        <v>22</v>
      </c>
      <c r="N39" s="135">
        <v>2</v>
      </c>
      <c r="O39" s="135">
        <v>1</v>
      </c>
      <c r="P39" s="135">
        <v>0</v>
      </c>
      <c r="Q39" s="135">
        <v>0</v>
      </c>
      <c r="R39" s="135">
        <v>0</v>
      </c>
      <c r="S39" s="135">
        <v>0</v>
      </c>
      <c r="T39" s="138">
        <v>0</v>
      </c>
      <c r="U39" s="139">
        <v>0</v>
      </c>
      <c r="V39" s="140">
        <f t="shared" si="8"/>
        <v>25</v>
      </c>
      <c r="W39" s="140">
        <f t="shared" si="9"/>
        <v>29</v>
      </c>
    </row>
    <row r="40" spans="1:23" ht="14.45" customHeight="1" thickBot="1">
      <c r="A40" s="141">
        <f t="shared" si="5"/>
        <v>0.78124999999999956</v>
      </c>
      <c r="B40" s="142">
        <v>12</v>
      </c>
      <c r="C40" s="143">
        <v>6</v>
      </c>
      <c r="D40" s="143">
        <v>0</v>
      </c>
      <c r="E40" s="143">
        <v>0</v>
      </c>
      <c r="F40" s="143">
        <v>0</v>
      </c>
      <c r="G40" s="143">
        <v>0</v>
      </c>
      <c r="H40" s="143">
        <v>0</v>
      </c>
      <c r="I40" s="143">
        <v>0</v>
      </c>
      <c r="J40" s="144">
        <v>0</v>
      </c>
      <c r="K40" s="145">
        <f t="shared" si="6"/>
        <v>18</v>
      </c>
      <c r="L40" s="145">
        <f t="shared" si="7"/>
        <v>24</v>
      </c>
      <c r="M40" s="142">
        <v>22</v>
      </c>
      <c r="N40" s="143">
        <v>3</v>
      </c>
      <c r="O40" s="143">
        <v>0</v>
      </c>
      <c r="P40" s="143">
        <v>0</v>
      </c>
      <c r="Q40" s="143">
        <v>0</v>
      </c>
      <c r="R40" s="143">
        <v>0</v>
      </c>
      <c r="S40" s="143">
        <v>0</v>
      </c>
      <c r="T40" s="146">
        <v>0</v>
      </c>
      <c r="U40" s="147">
        <v>0</v>
      </c>
      <c r="V40" s="148">
        <f t="shared" si="8"/>
        <v>25</v>
      </c>
      <c r="W40" s="148">
        <f t="shared" si="9"/>
        <v>28</v>
      </c>
    </row>
    <row r="41" spans="1:23" ht="14.45" customHeight="1" thickTop="1" thickBot="1">
      <c r="A41" s="150" t="s">
        <v>25</v>
      </c>
      <c r="B41" s="151">
        <f>SUM(B29:B40)</f>
        <v>101</v>
      </c>
      <c r="C41" s="152">
        <f>SUM(C29:C40)*2</f>
        <v>104</v>
      </c>
      <c r="D41" s="152">
        <f>SUM(D29:D40)*3</f>
        <v>12</v>
      </c>
      <c r="E41" s="152">
        <f>SUM(E29:E40)*4</f>
        <v>4</v>
      </c>
      <c r="F41" s="152">
        <f>SUM(F29:F40)*5</f>
        <v>0</v>
      </c>
      <c r="G41" s="152">
        <f>SUM(G29:G40)*6</f>
        <v>0</v>
      </c>
      <c r="H41" s="152">
        <f>SUM(H29:H40)*7</f>
        <v>0</v>
      </c>
      <c r="I41" s="152">
        <f>SUM(I29:I40)*8</f>
        <v>0</v>
      </c>
      <c r="J41" s="153">
        <f>SUM(J29:J40)*9</f>
        <v>0</v>
      </c>
      <c r="K41" s="154">
        <f>SUM(K29:K40)</f>
        <v>158</v>
      </c>
      <c r="L41" s="154">
        <f>SUM(L29:L40)</f>
        <v>221</v>
      </c>
      <c r="M41" s="151">
        <f>SUM(M29:M40)</f>
        <v>263</v>
      </c>
      <c r="N41" s="152">
        <f>SUM(N29:N40)*2</f>
        <v>52</v>
      </c>
      <c r="O41" s="152">
        <f>SUM(O29:O40)*3</f>
        <v>21</v>
      </c>
      <c r="P41" s="152">
        <f>SUM(P29:P40)*4</f>
        <v>12</v>
      </c>
      <c r="Q41" s="152">
        <f>SUM(Q29:Q40)*5</f>
        <v>5</v>
      </c>
      <c r="R41" s="152">
        <f>SUM(R29:R40)*6</f>
        <v>0</v>
      </c>
      <c r="S41" s="152">
        <f>SUM(S29:S40)*7</f>
        <v>0</v>
      </c>
      <c r="T41" s="152">
        <f>SUM(T29:T40)*8</f>
        <v>0</v>
      </c>
      <c r="U41" s="153">
        <f>SUM(U29:U40)*9</f>
        <v>0</v>
      </c>
      <c r="V41" s="154">
        <f>SUM(V29:V40)</f>
        <v>300</v>
      </c>
      <c r="W41" s="154">
        <f>SUM(W29:W40)</f>
        <v>353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A7" sqref="A7:A8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80" t="s">
        <v>34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222" t="str">
        <f>A1</f>
        <v>9390 / DCC Cordon Counts</v>
      </c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37"/>
      <c r="AF1" s="38"/>
      <c r="AG1" s="44"/>
    </row>
    <row r="2" spans="1:33" s="1" customFormat="1" ht="12.75" customHeight="1">
      <c r="A2" s="181" t="s">
        <v>35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223" t="str">
        <f>A2</f>
        <v>November 2018</v>
      </c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37"/>
      <c r="AF2" s="38"/>
      <c r="AG2" s="44"/>
    </row>
    <row r="3" spans="1:33" s="1" customFormat="1" ht="12.75" customHeight="1">
      <c r="A3" s="183" t="s">
        <v>0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224" t="str">
        <f>A3</f>
        <v>Link/Pedestrian Counts</v>
      </c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39"/>
      <c r="AF3" s="40"/>
      <c r="AG3" s="45"/>
    </row>
    <row r="4" spans="1:33" s="1" customFormat="1" ht="12.75" customHeight="1">
      <c r="A4" s="209" t="s">
        <v>1</v>
      </c>
      <c r="B4" s="209"/>
      <c r="C4" s="219">
        <v>1</v>
      </c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09" t="s">
        <v>1</v>
      </c>
      <c r="Q4" s="209"/>
      <c r="R4" s="220">
        <f t="shared" ref="R4:R6" si="0">C4</f>
        <v>1</v>
      </c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37"/>
      <c r="AF4" s="38"/>
      <c r="AG4" s="44"/>
    </row>
    <row r="5" spans="1:33" s="1" customFormat="1" ht="12.75" customHeight="1">
      <c r="A5" s="209" t="s">
        <v>2</v>
      </c>
      <c r="B5" s="209"/>
      <c r="C5" s="221" t="s">
        <v>36</v>
      </c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09" t="s">
        <v>2</v>
      </c>
      <c r="Q5" s="209"/>
      <c r="R5" s="221" t="str">
        <f t="shared" si="0"/>
        <v>Ringsend Road</v>
      </c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37"/>
      <c r="AF5" s="38"/>
      <c r="AG5" s="44"/>
    </row>
    <row r="6" spans="1:33" s="1" customFormat="1" ht="12.75" customHeight="1">
      <c r="A6" s="209" t="s">
        <v>3</v>
      </c>
      <c r="B6" s="209"/>
      <c r="C6" s="210">
        <v>43411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09" t="s">
        <v>3</v>
      </c>
      <c r="Q6" s="209"/>
      <c r="R6" s="211">
        <f t="shared" si="0"/>
        <v>43411</v>
      </c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37"/>
      <c r="AF6" s="38"/>
    </row>
    <row r="7" spans="1:33" s="2" customFormat="1" ht="13.5" customHeight="1">
      <c r="A7" s="215" t="s">
        <v>4</v>
      </c>
      <c r="B7" s="212" t="s">
        <v>5</v>
      </c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4"/>
      <c r="N7" s="217" t="s">
        <v>6</v>
      </c>
      <c r="O7" s="217" t="s">
        <v>7</v>
      </c>
      <c r="P7" s="215" t="s">
        <v>4</v>
      </c>
      <c r="Q7" s="212" t="s">
        <v>8</v>
      </c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4"/>
      <c r="AC7" s="217" t="s">
        <v>6</v>
      </c>
      <c r="AD7" s="217" t="s">
        <v>7</v>
      </c>
      <c r="AE7" s="205" t="s">
        <v>9</v>
      </c>
      <c r="AF7" s="207" t="s">
        <v>10</v>
      </c>
      <c r="AG7" s="46"/>
    </row>
    <row r="8" spans="1:33" s="2" customFormat="1" ht="13.5" customHeight="1">
      <c r="A8" s="216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8"/>
      <c r="O8" s="218"/>
      <c r="P8" s="216"/>
      <c r="Q8" s="34" t="str">
        <f>$B$8</f>
        <v>P/C</v>
      </c>
      <c r="R8" s="35" t="str">
        <f>$C$8</f>
        <v>M/C</v>
      </c>
      <c r="S8" s="35" t="str">
        <f>$D$8</f>
        <v>Car</v>
      </c>
      <c r="T8" s="35" t="str">
        <f>$E$8</f>
        <v>LGV</v>
      </c>
      <c r="U8" s="35" t="str">
        <f>$F$8</f>
        <v>HGV 2X</v>
      </c>
      <c r="V8" s="35" t="str">
        <f>$G$8</f>
        <v>HGV 3X</v>
      </c>
      <c r="W8" s="35" t="str">
        <f>$H$8</f>
        <v>HGV 4x</v>
      </c>
      <c r="X8" s="35" t="str">
        <f>$I$8</f>
        <v>HGV 5+X</v>
      </c>
      <c r="Y8" s="35" t="str">
        <f>$J$8</f>
        <v>Dbus</v>
      </c>
      <c r="Z8" s="35" t="str">
        <f>$K$8</f>
        <v>Obus</v>
      </c>
      <c r="AA8" s="36" t="str">
        <f>L8</f>
        <v>Taxi</v>
      </c>
      <c r="AB8" s="36" t="str">
        <f>$M$8</f>
        <v>Ped</v>
      </c>
      <c r="AC8" s="218"/>
      <c r="AD8" s="218"/>
      <c r="AE8" s="206"/>
      <c r="AF8" s="208"/>
      <c r="AG8" s="46"/>
    </row>
    <row r="9" spans="1:33" ht="13.5" customHeight="1">
      <c r="A9" s="9">
        <v>0.29166666666666702</v>
      </c>
      <c r="B9" s="10">
        <v>7</v>
      </c>
      <c r="C9" s="11">
        <v>1</v>
      </c>
      <c r="D9" s="11">
        <v>87</v>
      </c>
      <c r="E9" s="11">
        <v>12</v>
      </c>
      <c r="F9" s="11">
        <v>3</v>
      </c>
      <c r="G9" s="11">
        <v>3</v>
      </c>
      <c r="H9" s="11">
        <v>2</v>
      </c>
      <c r="I9" s="11">
        <v>0</v>
      </c>
      <c r="J9" s="11">
        <v>9</v>
      </c>
      <c r="K9" s="11">
        <v>1</v>
      </c>
      <c r="L9" s="22">
        <v>10</v>
      </c>
      <c r="M9" s="22">
        <v>35</v>
      </c>
      <c r="N9" s="26">
        <f>SUM(B9:L9)</f>
        <v>135</v>
      </c>
      <c r="O9" s="27">
        <f t="shared" ref="O9:O12" si="1">(B9*0.333)+(C9*0.5)+(D9*1)+(E9*1)+(F9*2)+(G9*2)+(H9*2)+(I9*2)+(J9*2)+(K9*2)+(L9*1)</f>
        <v>147.83100000000002</v>
      </c>
      <c r="P9" s="21">
        <f>$A9</f>
        <v>0.29166666666666702</v>
      </c>
      <c r="Q9" s="10">
        <v>11</v>
      </c>
      <c r="R9" s="11">
        <v>0</v>
      </c>
      <c r="S9" s="11">
        <v>98</v>
      </c>
      <c r="T9" s="11">
        <v>18</v>
      </c>
      <c r="U9" s="11">
        <v>0</v>
      </c>
      <c r="V9" s="11">
        <v>0</v>
      </c>
      <c r="W9" s="11">
        <v>0</v>
      </c>
      <c r="X9" s="11">
        <v>0</v>
      </c>
      <c r="Y9" s="11">
        <v>3</v>
      </c>
      <c r="Z9" s="11">
        <v>1</v>
      </c>
      <c r="AA9" s="22">
        <v>8</v>
      </c>
      <c r="AB9" s="22">
        <v>30</v>
      </c>
      <c r="AC9" s="26">
        <f t="shared" ref="AC9:AC12" si="2">SUM(Q9:AA9)</f>
        <v>139</v>
      </c>
      <c r="AD9" s="27">
        <f t="shared" ref="AD9:AD12" si="3">(Q9*0.333)+(R9*0.5)+(S9*1)+(T9*1)+(U9*2)+(V9*2)+(W9*2)+(X9*2)+(Y9*2)+(Z9*2)+(AA9*1)</f>
        <v>135.66300000000001</v>
      </c>
      <c r="AE9" s="41">
        <f t="shared" ref="AE9:AE12" si="4">SUM(N9,AC9)</f>
        <v>274</v>
      </c>
      <c r="AF9" s="41">
        <f>SUM(AE9:AE12)</f>
        <v>1220</v>
      </c>
      <c r="AG9" s="47">
        <f>$A9</f>
        <v>0.29166666666666702</v>
      </c>
    </row>
    <row r="10" spans="1:33" ht="13.5" customHeight="1">
      <c r="A10" s="12">
        <f t="shared" ref="A10:A70" si="5">A9+"00:15"</f>
        <v>0.3020833333333337</v>
      </c>
      <c r="B10" s="13">
        <v>17</v>
      </c>
      <c r="C10" s="14">
        <v>1</v>
      </c>
      <c r="D10" s="14">
        <v>112</v>
      </c>
      <c r="E10" s="14">
        <v>10</v>
      </c>
      <c r="F10" s="14">
        <v>3</v>
      </c>
      <c r="G10" s="14">
        <v>1</v>
      </c>
      <c r="H10" s="14">
        <v>2</v>
      </c>
      <c r="I10" s="14">
        <v>0</v>
      </c>
      <c r="J10" s="14">
        <v>11</v>
      </c>
      <c r="K10" s="14">
        <v>0</v>
      </c>
      <c r="L10" s="23">
        <v>6</v>
      </c>
      <c r="M10" s="23">
        <v>58</v>
      </c>
      <c r="N10" s="26">
        <f t="shared" ref="N10:N22" si="6">SUM(B10:L10)</f>
        <v>163</v>
      </c>
      <c r="O10" s="28">
        <f t="shared" si="1"/>
        <v>168.161</v>
      </c>
      <c r="P10" s="21">
        <f t="shared" ref="P10:P70" si="7">$A10</f>
        <v>0.3020833333333337</v>
      </c>
      <c r="Q10" s="13">
        <v>8</v>
      </c>
      <c r="R10" s="14">
        <v>1</v>
      </c>
      <c r="S10" s="14">
        <v>85</v>
      </c>
      <c r="T10" s="14">
        <v>32</v>
      </c>
      <c r="U10" s="14">
        <v>1</v>
      </c>
      <c r="V10" s="14">
        <v>0</v>
      </c>
      <c r="W10" s="14">
        <v>1</v>
      </c>
      <c r="X10" s="14">
        <v>0</v>
      </c>
      <c r="Y10" s="14">
        <v>4</v>
      </c>
      <c r="Z10" s="14">
        <v>0</v>
      </c>
      <c r="AA10" s="23">
        <v>20</v>
      </c>
      <c r="AB10" s="23">
        <v>34</v>
      </c>
      <c r="AC10" s="26">
        <f t="shared" si="2"/>
        <v>152</v>
      </c>
      <c r="AD10" s="28">
        <f t="shared" si="3"/>
        <v>152.16399999999999</v>
      </c>
      <c r="AE10" s="41">
        <f t="shared" si="4"/>
        <v>315</v>
      </c>
      <c r="AF10" s="41">
        <f t="shared" ref="AF10:AF12" si="8">SUM(AE10:AE14)</f>
        <v>1282</v>
      </c>
      <c r="AG10" s="47">
        <f t="shared" ref="AG10:AG70" si="9">$A10</f>
        <v>0.3020833333333337</v>
      </c>
    </row>
    <row r="11" spans="1:33" ht="13.5" customHeight="1">
      <c r="A11" s="12">
        <f t="shared" si="5"/>
        <v>0.31250000000000039</v>
      </c>
      <c r="B11" s="13">
        <v>11</v>
      </c>
      <c r="C11" s="14">
        <v>2</v>
      </c>
      <c r="D11" s="14">
        <v>121</v>
      </c>
      <c r="E11" s="14">
        <v>17</v>
      </c>
      <c r="F11" s="14">
        <v>2</v>
      </c>
      <c r="G11" s="14">
        <v>0</v>
      </c>
      <c r="H11" s="14">
        <v>0</v>
      </c>
      <c r="I11" s="14">
        <v>0</v>
      </c>
      <c r="J11" s="14">
        <v>7</v>
      </c>
      <c r="K11" s="14">
        <v>0</v>
      </c>
      <c r="L11" s="23">
        <v>16</v>
      </c>
      <c r="M11" s="23">
        <v>70</v>
      </c>
      <c r="N11" s="26">
        <f t="shared" si="6"/>
        <v>176</v>
      </c>
      <c r="O11" s="28">
        <f t="shared" si="1"/>
        <v>176.66300000000001</v>
      </c>
      <c r="P11" s="21">
        <f t="shared" si="7"/>
        <v>0.31250000000000039</v>
      </c>
      <c r="Q11" s="13">
        <v>11</v>
      </c>
      <c r="R11" s="14">
        <v>1</v>
      </c>
      <c r="S11" s="14">
        <v>77</v>
      </c>
      <c r="T11" s="14">
        <v>17</v>
      </c>
      <c r="U11" s="14">
        <v>1</v>
      </c>
      <c r="V11" s="14">
        <v>0</v>
      </c>
      <c r="W11" s="14">
        <v>0</v>
      </c>
      <c r="X11" s="14">
        <v>0</v>
      </c>
      <c r="Y11" s="14">
        <v>2</v>
      </c>
      <c r="Z11" s="14">
        <v>0</v>
      </c>
      <c r="AA11" s="23">
        <v>15</v>
      </c>
      <c r="AB11" s="23">
        <v>41</v>
      </c>
      <c r="AC11" s="26">
        <f t="shared" si="2"/>
        <v>124</v>
      </c>
      <c r="AD11" s="28">
        <f t="shared" si="3"/>
        <v>119.163</v>
      </c>
      <c r="AE11" s="41">
        <f t="shared" si="4"/>
        <v>300</v>
      </c>
      <c r="AF11" s="41">
        <f t="shared" si="8"/>
        <v>1311</v>
      </c>
      <c r="AG11" s="47">
        <f t="shared" si="9"/>
        <v>0.31250000000000039</v>
      </c>
    </row>
    <row r="12" spans="1:33" ht="13.5" customHeight="1">
      <c r="A12" s="15">
        <f t="shared" si="5"/>
        <v>0.32291666666666707</v>
      </c>
      <c r="B12" s="16">
        <v>14</v>
      </c>
      <c r="C12" s="17">
        <v>0</v>
      </c>
      <c r="D12" s="17">
        <v>138</v>
      </c>
      <c r="E12" s="17">
        <v>15</v>
      </c>
      <c r="F12" s="17">
        <v>2</v>
      </c>
      <c r="G12" s="17">
        <v>0</v>
      </c>
      <c r="H12" s="17">
        <v>0</v>
      </c>
      <c r="I12" s="17">
        <v>0</v>
      </c>
      <c r="J12" s="17">
        <v>5</v>
      </c>
      <c r="K12" s="17">
        <v>0</v>
      </c>
      <c r="L12" s="24">
        <v>16</v>
      </c>
      <c r="M12" s="24">
        <v>118</v>
      </c>
      <c r="N12" s="29">
        <f t="shared" si="6"/>
        <v>190</v>
      </c>
      <c r="O12" s="30">
        <f t="shared" si="1"/>
        <v>187.66200000000001</v>
      </c>
      <c r="P12" s="31">
        <f t="shared" si="7"/>
        <v>0.32291666666666707</v>
      </c>
      <c r="Q12" s="16">
        <v>23</v>
      </c>
      <c r="R12" s="17">
        <v>3</v>
      </c>
      <c r="S12" s="17">
        <v>80</v>
      </c>
      <c r="T12" s="17">
        <v>13</v>
      </c>
      <c r="U12" s="17">
        <v>3</v>
      </c>
      <c r="V12" s="17">
        <v>0</v>
      </c>
      <c r="W12" s="17">
        <v>0</v>
      </c>
      <c r="X12" s="17">
        <v>0</v>
      </c>
      <c r="Y12" s="17">
        <v>3</v>
      </c>
      <c r="Z12" s="17">
        <v>0</v>
      </c>
      <c r="AA12" s="24">
        <v>16</v>
      </c>
      <c r="AB12" s="24">
        <v>76</v>
      </c>
      <c r="AC12" s="29">
        <f t="shared" si="2"/>
        <v>141</v>
      </c>
      <c r="AD12" s="30">
        <f t="shared" si="3"/>
        <v>130.15899999999999</v>
      </c>
      <c r="AE12" s="42">
        <f t="shared" si="4"/>
        <v>331</v>
      </c>
      <c r="AF12" s="42">
        <f t="shared" si="8"/>
        <v>1349</v>
      </c>
      <c r="AG12" s="48">
        <f t="shared" si="9"/>
        <v>0.32291666666666707</v>
      </c>
    </row>
    <row r="13" spans="1:33" s="3" customFormat="1" ht="12" customHeight="1">
      <c r="A13" s="18" t="s">
        <v>23</v>
      </c>
      <c r="B13" s="75">
        <f t="shared" ref="B13:M13" si="10">SUM(B9:B12)</f>
        <v>49</v>
      </c>
      <c r="C13" s="76">
        <f t="shared" si="10"/>
        <v>4</v>
      </c>
      <c r="D13" s="76">
        <f t="shared" si="10"/>
        <v>458</v>
      </c>
      <c r="E13" s="76">
        <f t="shared" si="10"/>
        <v>54</v>
      </c>
      <c r="F13" s="76">
        <f t="shared" si="10"/>
        <v>10</v>
      </c>
      <c r="G13" s="76">
        <f t="shared" si="10"/>
        <v>4</v>
      </c>
      <c r="H13" s="76">
        <f t="shared" si="10"/>
        <v>4</v>
      </c>
      <c r="I13" s="76">
        <f t="shared" si="10"/>
        <v>0</v>
      </c>
      <c r="J13" s="76">
        <f t="shared" si="10"/>
        <v>32</v>
      </c>
      <c r="K13" s="76">
        <f t="shared" si="10"/>
        <v>1</v>
      </c>
      <c r="L13" s="76">
        <f t="shared" si="10"/>
        <v>48</v>
      </c>
      <c r="M13" s="81">
        <f t="shared" si="10"/>
        <v>281</v>
      </c>
      <c r="N13" s="32">
        <f t="shared" ref="N13:O13" si="11">SUM(N9:N12)</f>
        <v>664</v>
      </c>
      <c r="O13" s="33">
        <f t="shared" si="11"/>
        <v>680.31700000000001</v>
      </c>
      <c r="P13" s="18" t="s">
        <v>23</v>
      </c>
      <c r="Q13" s="75">
        <f t="shared" ref="Q13:W13" si="12">SUM(Q9:Q12)</f>
        <v>53</v>
      </c>
      <c r="R13" s="76">
        <f t="shared" si="12"/>
        <v>5</v>
      </c>
      <c r="S13" s="76">
        <f t="shared" si="12"/>
        <v>340</v>
      </c>
      <c r="T13" s="76">
        <f t="shared" si="12"/>
        <v>80</v>
      </c>
      <c r="U13" s="76">
        <f t="shared" si="12"/>
        <v>5</v>
      </c>
      <c r="V13" s="76">
        <f t="shared" si="12"/>
        <v>0</v>
      </c>
      <c r="W13" s="76">
        <f t="shared" si="12"/>
        <v>1</v>
      </c>
      <c r="X13" s="76">
        <v>0</v>
      </c>
      <c r="Y13" s="76">
        <f t="shared" ref="Y13:AB13" si="13">SUM(Y9:Y12)</f>
        <v>12</v>
      </c>
      <c r="Z13" s="76">
        <f t="shared" si="13"/>
        <v>1</v>
      </c>
      <c r="AA13" s="81">
        <f t="shared" si="13"/>
        <v>59</v>
      </c>
      <c r="AB13" s="81">
        <f t="shared" si="13"/>
        <v>181</v>
      </c>
      <c r="AC13" s="32">
        <f t="shared" ref="AC13:AD13" si="14">SUM(AC9:AC12)</f>
        <v>556</v>
      </c>
      <c r="AD13" s="33">
        <f t="shared" si="14"/>
        <v>537.149</v>
      </c>
      <c r="AE13" s="43"/>
      <c r="AF13" s="43"/>
      <c r="AG13" s="18"/>
    </row>
    <row r="14" spans="1:33" ht="13.5" customHeight="1">
      <c r="A14" s="21">
        <f>A12+"00:15"</f>
        <v>0.33333333333333376</v>
      </c>
      <c r="B14" s="10">
        <v>11</v>
      </c>
      <c r="C14" s="11">
        <v>3</v>
      </c>
      <c r="D14" s="11">
        <v>142</v>
      </c>
      <c r="E14" s="11">
        <v>15</v>
      </c>
      <c r="F14" s="11">
        <v>4</v>
      </c>
      <c r="G14" s="11">
        <v>0</v>
      </c>
      <c r="H14" s="11">
        <v>0</v>
      </c>
      <c r="I14" s="11">
        <v>0</v>
      </c>
      <c r="J14" s="11">
        <v>7</v>
      </c>
      <c r="K14" s="11">
        <v>1</v>
      </c>
      <c r="L14" s="22">
        <v>19</v>
      </c>
      <c r="M14" s="22">
        <v>97</v>
      </c>
      <c r="N14" s="26">
        <f t="shared" si="6"/>
        <v>202</v>
      </c>
      <c r="O14" s="27">
        <f t="shared" ref="O14:O17" si="15">(B14*0.333)+(C14*0.5)+(D14*1)+(E14*1)+(F14*2)+(G14*2)+(H14*2)+(I14*2)+(J14*2)+(K14*2)+(L14*1)</f>
        <v>205.16300000000001</v>
      </c>
      <c r="P14" s="21">
        <f t="shared" si="7"/>
        <v>0.33333333333333376</v>
      </c>
      <c r="Q14" s="10">
        <v>17</v>
      </c>
      <c r="R14" s="11">
        <v>2</v>
      </c>
      <c r="S14" s="11">
        <v>64</v>
      </c>
      <c r="T14" s="11">
        <v>24</v>
      </c>
      <c r="U14" s="11">
        <v>0</v>
      </c>
      <c r="V14" s="11">
        <v>0</v>
      </c>
      <c r="W14" s="11">
        <v>2</v>
      </c>
      <c r="X14" s="11">
        <v>0</v>
      </c>
      <c r="Y14" s="11">
        <v>4</v>
      </c>
      <c r="Z14" s="11">
        <v>0</v>
      </c>
      <c r="AA14" s="22">
        <v>21</v>
      </c>
      <c r="AB14" s="22">
        <v>73</v>
      </c>
      <c r="AC14" s="26">
        <f t="shared" ref="AC14:AC17" si="16">SUM(Q14:AA14)</f>
        <v>134</v>
      </c>
      <c r="AD14" s="27">
        <f t="shared" ref="AD14:AD17" si="17">(Q14*0.333)+(R14*0.5)+(S14*1)+(T14*1)+(U14*2)+(V14*2)+(W14*2)+(X14*2)+(Y14*2)+(Z14*2)+(AA14*1)</f>
        <v>127.661</v>
      </c>
      <c r="AE14" s="41">
        <f t="shared" ref="AE14:AE17" si="18">SUM(N14,AC14)</f>
        <v>336</v>
      </c>
      <c r="AF14" s="41">
        <f>SUM(AE14:AE17)</f>
        <v>1395</v>
      </c>
      <c r="AG14" s="47">
        <f t="shared" si="9"/>
        <v>0.33333333333333376</v>
      </c>
    </row>
    <row r="15" spans="1:33" ht="13.5" customHeight="1">
      <c r="A15" s="12">
        <f t="shared" si="5"/>
        <v>0.34375000000000044</v>
      </c>
      <c r="B15" s="13">
        <v>24</v>
      </c>
      <c r="C15" s="14">
        <v>6</v>
      </c>
      <c r="D15" s="14">
        <v>136</v>
      </c>
      <c r="E15" s="14">
        <v>9</v>
      </c>
      <c r="F15" s="14">
        <v>2</v>
      </c>
      <c r="G15" s="14">
        <v>2</v>
      </c>
      <c r="H15" s="14">
        <v>1</v>
      </c>
      <c r="I15" s="14">
        <v>1</v>
      </c>
      <c r="J15" s="14">
        <v>5</v>
      </c>
      <c r="K15" s="14">
        <v>0</v>
      </c>
      <c r="L15" s="23">
        <v>17</v>
      </c>
      <c r="M15" s="23">
        <v>210</v>
      </c>
      <c r="N15" s="26">
        <f t="shared" si="6"/>
        <v>203</v>
      </c>
      <c r="O15" s="28">
        <f t="shared" si="15"/>
        <v>194.99199999999999</v>
      </c>
      <c r="P15" s="21">
        <f t="shared" si="7"/>
        <v>0.34375000000000044</v>
      </c>
      <c r="Q15" s="13">
        <v>32</v>
      </c>
      <c r="R15" s="14">
        <v>3</v>
      </c>
      <c r="S15" s="14">
        <v>70</v>
      </c>
      <c r="T15" s="14">
        <v>9</v>
      </c>
      <c r="U15" s="14">
        <v>3</v>
      </c>
      <c r="V15" s="14">
        <v>1</v>
      </c>
      <c r="W15" s="14">
        <v>0</v>
      </c>
      <c r="X15" s="14">
        <v>0</v>
      </c>
      <c r="Y15" s="14">
        <v>3</v>
      </c>
      <c r="Z15" s="14">
        <v>0</v>
      </c>
      <c r="AA15" s="23">
        <v>20</v>
      </c>
      <c r="AB15" s="23">
        <v>93</v>
      </c>
      <c r="AC15" s="26">
        <f t="shared" si="16"/>
        <v>141</v>
      </c>
      <c r="AD15" s="28">
        <f t="shared" si="17"/>
        <v>125.15600000000001</v>
      </c>
      <c r="AE15" s="41">
        <f t="shared" si="18"/>
        <v>344</v>
      </c>
      <c r="AF15" s="41">
        <f t="shared" ref="AF15:AF17" si="19">SUM(AE15:AE19)</f>
        <v>1394</v>
      </c>
      <c r="AG15" s="47">
        <f t="shared" si="9"/>
        <v>0.34375000000000044</v>
      </c>
    </row>
    <row r="16" spans="1:33" ht="13.5" customHeight="1">
      <c r="A16" s="12">
        <f t="shared" si="5"/>
        <v>0.35416666666666713</v>
      </c>
      <c r="B16" s="13">
        <v>24</v>
      </c>
      <c r="C16" s="14">
        <v>4</v>
      </c>
      <c r="D16" s="14">
        <v>137</v>
      </c>
      <c r="E16" s="14">
        <v>15</v>
      </c>
      <c r="F16" s="14">
        <v>3</v>
      </c>
      <c r="G16" s="14">
        <v>3</v>
      </c>
      <c r="H16" s="14">
        <v>0</v>
      </c>
      <c r="I16" s="14">
        <v>1</v>
      </c>
      <c r="J16" s="14">
        <v>4</v>
      </c>
      <c r="K16" s="14">
        <v>0</v>
      </c>
      <c r="L16" s="23">
        <v>17</v>
      </c>
      <c r="M16" s="23">
        <v>215</v>
      </c>
      <c r="N16" s="26">
        <f t="shared" si="6"/>
        <v>208</v>
      </c>
      <c r="O16" s="28">
        <f t="shared" si="15"/>
        <v>200.99199999999999</v>
      </c>
      <c r="P16" s="21">
        <f t="shared" si="7"/>
        <v>0.35416666666666713</v>
      </c>
      <c r="Q16" s="13">
        <v>25</v>
      </c>
      <c r="R16" s="14">
        <v>2</v>
      </c>
      <c r="S16" s="14">
        <v>73</v>
      </c>
      <c r="T16" s="14">
        <v>10</v>
      </c>
      <c r="U16" s="14">
        <v>2</v>
      </c>
      <c r="V16" s="14">
        <v>0</v>
      </c>
      <c r="W16" s="14">
        <v>0</v>
      </c>
      <c r="X16" s="14">
        <v>0</v>
      </c>
      <c r="Y16" s="14">
        <v>3</v>
      </c>
      <c r="Z16" s="14">
        <v>0</v>
      </c>
      <c r="AA16" s="23">
        <v>15</v>
      </c>
      <c r="AB16" s="23">
        <v>135</v>
      </c>
      <c r="AC16" s="26">
        <f t="shared" si="16"/>
        <v>130</v>
      </c>
      <c r="AD16" s="28">
        <f t="shared" si="17"/>
        <v>117.325</v>
      </c>
      <c r="AE16" s="41">
        <f t="shared" si="18"/>
        <v>338</v>
      </c>
      <c r="AF16" s="41">
        <f t="shared" si="19"/>
        <v>1349</v>
      </c>
      <c r="AG16" s="47">
        <f t="shared" si="9"/>
        <v>0.35416666666666713</v>
      </c>
    </row>
    <row r="17" spans="1:33" ht="13.5" customHeight="1">
      <c r="A17" s="15">
        <f t="shared" si="5"/>
        <v>0.36458333333333381</v>
      </c>
      <c r="B17" s="16">
        <v>56</v>
      </c>
      <c r="C17" s="17">
        <v>3</v>
      </c>
      <c r="D17" s="17">
        <v>137</v>
      </c>
      <c r="E17" s="17">
        <v>15</v>
      </c>
      <c r="F17" s="17">
        <v>6</v>
      </c>
      <c r="G17" s="17">
        <v>0</v>
      </c>
      <c r="H17" s="17">
        <v>1</v>
      </c>
      <c r="I17" s="17">
        <v>0</v>
      </c>
      <c r="J17" s="17">
        <v>4</v>
      </c>
      <c r="K17" s="17">
        <v>0</v>
      </c>
      <c r="L17" s="24">
        <v>23</v>
      </c>
      <c r="M17" s="24">
        <v>294</v>
      </c>
      <c r="N17" s="29">
        <f t="shared" si="6"/>
        <v>245</v>
      </c>
      <c r="O17" s="30">
        <f t="shared" si="15"/>
        <v>217.148</v>
      </c>
      <c r="P17" s="31">
        <f t="shared" si="7"/>
        <v>0.36458333333333381</v>
      </c>
      <c r="Q17" s="16">
        <v>31</v>
      </c>
      <c r="R17" s="17">
        <v>1</v>
      </c>
      <c r="S17" s="17">
        <v>58</v>
      </c>
      <c r="T17" s="17">
        <v>11</v>
      </c>
      <c r="U17" s="17">
        <v>5</v>
      </c>
      <c r="V17" s="17">
        <v>1</v>
      </c>
      <c r="W17" s="17">
        <v>0</v>
      </c>
      <c r="X17" s="17">
        <v>0</v>
      </c>
      <c r="Y17" s="17">
        <v>7</v>
      </c>
      <c r="Z17" s="17">
        <v>1</v>
      </c>
      <c r="AA17" s="24">
        <v>17</v>
      </c>
      <c r="AB17" s="24">
        <v>143</v>
      </c>
      <c r="AC17" s="29">
        <f t="shared" si="16"/>
        <v>132</v>
      </c>
      <c r="AD17" s="30">
        <f t="shared" si="17"/>
        <v>124.82300000000001</v>
      </c>
      <c r="AE17" s="42">
        <f t="shared" si="18"/>
        <v>377</v>
      </c>
      <c r="AF17" s="42">
        <f t="shared" si="19"/>
        <v>1323</v>
      </c>
      <c r="AG17" s="48">
        <f t="shared" si="9"/>
        <v>0.36458333333333381</v>
      </c>
    </row>
    <row r="18" spans="1:33" s="3" customFormat="1" ht="12" customHeight="1">
      <c r="A18" s="18" t="s">
        <v>23</v>
      </c>
      <c r="B18" s="75">
        <f t="shared" ref="B18:M18" si="20">SUM(B14:B17)</f>
        <v>115</v>
      </c>
      <c r="C18" s="76">
        <f t="shared" si="20"/>
        <v>16</v>
      </c>
      <c r="D18" s="76">
        <f t="shared" si="20"/>
        <v>552</v>
      </c>
      <c r="E18" s="76">
        <f t="shared" si="20"/>
        <v>54</v>
      </c>
      <c r="F18" s="76">
        <f t="shared" si="20"/>
        <v>15</v>
      </c>
      <c r="G18" s="76">
        <f t="shared" si="20"/>
        <v>5</v>
      </c>
      <c r="H18" s="76">
        <f t="shared" si="20"/>
        <v>2</v>
      </c>
      <c r="I18" s="76">
        <f t="shared" si="20"/>
        <v>2</v>
      </c>
      <c r="J18" s="76">
        <f t="shared" si="20"/>
        <v>20</v>
      </c>
      <c r="K18" s="76">
        <f t="shared" si="20"/>
        <v>1</v>
      </c>
      <c r="L18" s="76">
        <f t="shared" si="20"/>
        <v>76</v>
      </c>
      <c r="M18" s="81">
        <f t="shared" si="20"/>
        <v>816</v>
      </c>
      <c r="N18" s="32">
        <f t="shared" ref="N18:O18" si="21">SUM(N14:N17)</f>
        <v>858</v>
      </c>
      <c r="O18" s="33">
        <f t="shared" si="21"/>
        <v>818.29499999999996</v>
      </c>
      <c r="P18" s="18" t="s">
        <v>23</v>
      </c>
      <c r="Q18" s="75">
        <f t="shared" ref="Q18:W18" si="22">SUM(Q14:Q17)</f>
        <v>105</v>
      </c>
      <c r="R18" s="76">
        <f t="shared" si="22"/>
        <v>8</v>
      </c>
      <c r="S18" s="76">
        <f t="shared" si="22"/>
        <v>265</v>
      </c>
      <c r="T18" s="76">
        <f t="shared" si="22"/>
        <v>54</v>
      </c>
      <c r="U18" s="76">
        <f t="shared" si="22"/>
        <v>10</v>
      </c>
      <c r="V18" s="76">
        <f t="shared" si="22"/>
        <v>2</v>
      </c>
      <c r="W18" s="76">
        <f t="shared" si="22"/>
        <v>2</v>
      </c>
      <c r="X18" s="76">
        <v>0</v>
      </c>
      <c r="Y18" s="76">
        <f t="shared" ref="Y18:AB18" si="23">SUM(Y14:Y17)</f>
        <v>17</v>
      </c>
      <c r="Z18" s="76">
        <f t="shared" si="23"/>
        <v>1</v>
      </c>
      <c r="AA18" s="81">
        <f t="shared" si="23"/>
        <v>73</v>
      </c>
      <c r="AB18" s="81">
        <f t="shared" si="23"/>
        <v>444</v>
      </c>
      <c r="AC18" s="32">
        <f t="shared" ref="AC18:AD18" si="24">SUM(AC14:AC17)</f>
        <v>537</v>
      </c>
      <c r="AD18" s="33">
        <f t="shared" si="24"/>
        <v>494.96500000000003</v>
      </c>
      <c r="AE18" s="43"/>
      <c r="AF18" s="43"/>
      <c r="AG18" s="18"/>
    </row>
    <row r="19" spans="1:33" ht="13.5" customHeight="1">
      <c r="A19" s="21">
        <f>A17+"00:15"</f>
        <v>0.3750000000000005</v>
      </c>
      <c r="B19" s="10">
        <v>28</v>
      </c>
      <c r="C19" s="11">
        <v>4</v>
      </c>
      <c r="D19" s="11">
        <v>129</v>
      </c>
      <c r="E19" s="11">
        <v>7</v>
      </c>
      <c r="F19" s="11">
        <v>0</v>
      </c>
      <c r="G19" s="11">
        <v>0</v>
      </c>
      <c r="H19" s="11">
        <v>1</v>
      </c>
      <c r="I19" s="11">
        <v>0</v>
      </c>
      <c r="J19" s="11">
        <v>4</v>
      </c>
      <c r="K19" s="11">
        <v>0</v>
      </c>
      <c r="L19" s="22">
        <v>18</v>
      </c>
      <c r="M19" s="22">
        <v>208</v>
      </c>
      <c r="N19" s="26">
        <f t="shared" si="6"/>
        <v>191</v>
      </c>
      <c r="O19" s="27">
        <f t="shared" ref="O19:O22" si="25">(B19*0.333)+(C19*0.5)+(D19*1)+(E19*1)+(F19*2)+(G19*2)+(H19*2)+(I19*2)+(J19*2)+(K19*2)+(L19*1)</f>
        <v>175.32400000000001</v>
      </c>
      <c r="P19" s="21">
        <f t="shared" si="7"/>
        <v>0.3750000000000005</v>
      </c>
      <c r="Q19" s="10">
        <v>23</v>
      </c>
      <c r="R19" s="11">
        <v>1</v>
      </c>
      <c r="S19" s="11">
        <v>65</v>
      </c>
      <c r="T19" s="11">
        <v>22</v>
      </c>
      <c r="U19" s="11">
        <v>2</v>
      </c>
      <c r="V19" s="11">
        <v>2</v>
      </c>
      <c r="W19" s="11">
        <v>0</v>
      </c>
      <c r="X19" s="11">
        <v>0</v>
      </c>
      <c r="Y19" s="11">
        <v>3</v>
      </c>
      <c r="Z19" s="11">
        <v>3</v>
      </c>
      <c r="AA19" s="22">
        <v>23</v>
      </c>
      <c r="AB19" s="22">
        <v>90</v>
      </c>
      <c r="AC19" s="26">
        <f t="shared" ref="AC19:AC22" si="26">SUM(Q19:AA19)</f>
        <v>144</v>
      </c>
      <c r="AD19" s="27">
        <f t="shared" ref="AD19:AD22" si="27">(Q19*0.333)+(R19*0.5)+(S19*1)+(T19*1)+(U19*2)+(V19*2)+(W19*2)+(X19*2)+(Y19*2)+(Z19*2)+(AA19*1)</f>
        <v>138.15899999999999</v>
      </c>
      <c r="AE19" s="41">
        <f t="shared" ref="AE19:AE22" si="28">SUM(N19,AC19)</f>
        <v>335</v>
      </c>
      <c r="AF19" s="41">
        <f>SUM(AE19:AE22)</f>
        <v>1232</v>
      </c>
      <c r="AG19" s="47">
        <f t="shared" si="9"/>
        <v>0.3750000000000005</v>
      </c>
    </row>
    <row r="20" spans="1:33" ht="13.5" customHeight="1">
      <c r="A20" s="12">
        <f t="shared" si="5"/>
        <v>0.38541666666666718</v>
      </c>
      <c r="B20" s="13">
        <v>24</v>
      </c>
      <c r="C20" s="14">
        <v>2</v>
      </c>
      <c r="D20" s="14">
        <v>115</v>
      </c>
      <c r="E20" s="14">
        <v>10</v>
      </c>
      <c r="F20" s="14">
        <v>6</v>
      </c>
      <c r="G20" s="14">
        <v>0</v>
      </c>
      <c r="H20" s="14">
        <v>1</v>
      </c>
      <c r="I20" s="14">
        <v>2</v>
      </c>
      <c r="J20" s="14">
        <v>2</v>
      </c>
      <c r="K20" s="14">
        <v>0</v>
      </c>
      <c r="L20" s="23">
        <v>26</v>
      </c>
      <c r="M20" s="23">
        <v>95</v>
      </c>
      <c r="N20" s="26">
        <f t="shared" si="6"/>
        <v>188</v>
      </c>
      <c r="O20" s="28">
        <f t="shared" si="25"/>
        <v>181.99200000000002</v>
      </c>
      <c r="P20" s="21">
        <f t="shared" si="7"/>
        <v>0.38541666666666718</v>
      </c>
      <c r="Q20" s="13">
        <v>17</v>
      </c>
      <c r="R20" s="14">
        <v>0</v>
      </c>
      <c r="S20" s="14">
        <v>46</v>
      </c>
      <c r="T20" s="14">
        <v>15</v>
      </c>
      <c r="U20" s="14">
        <v>2</v>
      </c>
      <c r="V20" s="14">
        <v>1</v>
      </c>
      <c r="W20" s="14">
        <v>0</v>
      </c>
      <c r="X20" s="14">
        <v>0</v>
      </c>
      <c r="Y20" s="14">
        <v>6</v>
      </c>
      <c r="Z20" s="14">
        <v>0</v>
      </c>
      <c r="AA20" s="23">
        <v>24</v>
      </c>
      <c r="AB20" s="23">
        <v>84</v>
      </c>
      <c r="AC20" s="26">
        <f t="shared" si="26"/>
        <v>111</v>
      </c>
      <c r="AD20" s="28">
        <f t="shared" si="27"/>
        <v>108.661</v>
      </c>
      <c r="AE20" s="41">
        <f t="shared" si="28"/>
        <v>299</v>
      </c>
      <c r="AF20" s="41">
        <f t="shared" ref="AF20:AF22" si="29">SUM(AE20:AE25)</f>
        <v>1168</v>
      </c>
      <c r="AG20" s="47">
        <f t="shared" si="9"/>
        <v>0.38541666666666718</v>
      </c>
    </row>
    <row r="21" spans="1:33" ht="13.5" customHeight="1">
      <c r="A21" s="12">
        <f t="shared" si="5"/>
        <v>0.39583333333333387</v>
      </c>
      <c r="B21" s="13">
        <v>17</v>
      </c>
      <c r="C21" s="14">
        <v>1</v>
      </c>
      <c r="D21" s="14">
        <v>122</v>
      </c>
      <c r="E21" s="14">
        <v>18</v>
      </c>
      <c r="F21" s="14">
        <v>4</v>
      </c>
      <c r="G21" s="14">
        <v>0</v>
      </c>
      <c r="H21" s="14">
        <v>3</v>
      </c>
      <c r="I21" s="14">
        <v>0</v>
      </c>
      <c r="J21" s="14">
        <v>6</v>
      </c>
      <c r="K21" s="14">
        <v>0</v>
      </c>
      <c r="L21" s="23">
        <v>32</v>
      </c>
      <c r="M21" s="23">
        <v>95</v>
      </c>
      <c r="N21" s="26">
        <f t="shared" si="6"/>
        <v>203</v>
      </c>
      <c r="O21" s="28">
        <f t="shared" si="25"/>
        <v>204.161</v>
      </c>
      <c r="P21" s="21">
        <f t="shared" si="7"/>
        <v>0.39583333333333387</v>
      </c>
      <c r="Q21" s="13">
        <v>10</v>
      </c>
      <c r="R21" s="14">
        <v>0</v>
      </c>
      <c r="S21" s="14">
        <v>47</v>
      </c>
      <c r="T21" s="14">
        <v>20</v>
      </c>
      <c r="U21" s="14">
        <v>3</v>
      </c>
      <c r="V21" s="14">
        <v>1</v>
      </c>
      <c r="W21" s="14">
        <v>0</v>
      </c>
      <c r="X21" s="14">
        <v>0</v>
      </c>
      <c r="Y21" s="14">
        <v>5</v>
      </c>
      <c r="Z21" s="14">
        <v>0</v>
      </c>
      <c r="AA21" s="23">
        <v>23</v>
      </c>
      <c r="AB21" s="23">
        <v>46</v>
      </c>
      <c r="AC21" s="26">
        <f t="shared" si="26"/>
        <v>109</v>
      </c>
      <c r="AD21" s="28">
        <f t="shared" si="27"/>
        <v>111.33</v>
      </c>
      <c r="AE21" s="41">
        <f t="shared" si="28"/>
        <v>312</v>
      </c>
      <c r="AF21" s="41">
        <f t="shared" si="29"/>
        <v>1134</v>
      </c>
      <c r="AG21" s="47">
        <f t="shared" si="9"/>
        <v>0.39583333333333387</v>
      </c>
    </row>
    <row r="22" spans="1:33" ht="13.5" customHeight="1">
      <c r="A22" s="15">
        <f t="shared" si="5"/>
        <v>0.40625000000000056</v>
      </c>
      <c r="B22" s="16">
        <v>17</v>
      </c>
      <c r="C22" s="17">
        <v>0</v>
      </c>
      <c r="D22" s="17">
        <v>118</v>
      </c>
      <c r="E22" s="17">
        <v>12</v>
      </c>
      <c r="F22" s="17">
        <v>3</v>
      </c>
      <c r="G22" s="17">
        <v>0</v>
      </c>
      <c r="H22" s="17">
        <v>0</v>
      </c>
      <c r="I22" s="17">
        <v>0</v>
      </c>
      <c r="J22" s="17">
        <v>7</v>
      </c>
      <c r="K22" s="17">
        <v>0</v>
      </c>
      <c r="L22" s="24">
        <v>25</v>
      </c>
      <c r="M22" s="24">
        <v>83</v>
      </c>
      <c r="N22" s="29">
        <f t="shared" si="6"/>
        <v>182</v>
      </c>
      <c r="O22" s="30">
        <f t="shared" si="25"/>
        <v>180.661</v>
      </c>
      <c r="P22" s="31">
        <f t="shared" si="7"/>
        <v>0.40625000000000056</v>
      </c>
      <c r="Q22" s="16">
        <v>20</v>
      </c>
      <c r="R22" s="17">
        <v>1</v>
      </c>
      <c r="S22" s="17">
        <v>43</v>
      </c>
      <c r="T22" s="17">
        <v>12</v>
      </c>
      <c r="U22" s="17">
        <v>3</v>
      </c>
      <c r="V22" s="17">
        <v>1</v>
      </c>
      <c r="W22" s="17">
        <v>1</v>
      </c>
      <c r="X22" s="17">
        <v>0</v>
      </c>
      <c r="Y22" s="17">
        <v>11</v>
      </c>
      <c r="Z22" s="17">
        <v>1</v>
      </c>
      <c r="AA22" s="24">
        <v>11</v>
      </c>
      <c r="AB22" s="24">
        <v>46</v>
      </c>
      <c r="AC22" s="29">
        <f t="shared" si="26"/>
        <v>104</v>
      </c>
      <c r="AD22" s="30">
        <f t="shared" si="27"/>
        <v>107.16</v>
      </c>
      <c r="AE22" s="42">
        <f t="shared" si="28"/>
        <v>286</v>
      </c>
      <c r="AF22" s="42">
        <f t="shared" si="29"/>
        <v>1061</v>
      </c>
      <c r="AG22" s="48">
        <f t="shared" si="9"/>
        <v>0.40625000000000056</v>
      </c>
    </row>
    <row r="23" spans="1:33" s="3" customFormat="1" ht="12" customHeight="1">
      <c r="A23" s="18" t="s">
        <v>23</v>
      </c>
      <c r="B23" s="75">
        <f t="shared" ref="B23:M23" si="30">SUM(B19:B22)</f>
        <v>86</v>
      </c>
      <c r="C23" s="76">
        <f t="shared" si="30"/>
        <v>7</v>
      </c>
      <c r="D23" s="76">
        <f t="shared" si="30"/>
        <v>484</v>
      </c>
      <c r="E23" s="76">
        <f t="shared" si="30"/>
        <v>47</v>
      </c>
      <c r="F23" s="76">
        <f t="shared" si="30"/>
        <v>13</v>
      </c>
      <c r="G23" s="76">
        <f t="shared" si="30"/>
        <v>0</v>
      </c>
      <c r="H23" s="76">
        <f t="shared" si="30"/>
        <v>5</v>
      </c>
      <c r="I23" s="76">
        <f t="shared" si="30"/>
        <v>2</v>
      </c>
      <c r="J23" s="76">
        <f t="shared" si="30"/>
        <v>19</v>
      </c>
      <c r="K23" s="76">
        <f t="shared" si="30"/>
        <v>0</v>
      </c>
      <c r="L23" s="76">
        <f t="shared" si="30"/>
        <v>101</v>
      </c>
      <c r="M23" s="81">
        <f t="shared" si="30"/>
        <v>481</v>
      </c>
      <c r="N23" s="32">
        <f t="shared" ref="N23:O23" si="31">SUM(N19:N22)</f>
        <v>764</v>
      </c>
      <c r="O23" s="33">
        <f t="shared" si="31"/>
        <v>742.13800000000015</v>
      </c>
      <c r="P23" s="18" t="s">
        <v>23</v>
      </c>
      <c r="Q23" s="75">
        <f t="shared" ref="Q23:W23" si="32">SUM(Q19:Q22)</f>
        <v>70</v>
      </c>
      <c r="R23" s="76">
        <f t="shared" si="32"/>
        <v>2</v>
      </c>
      <c r="S23" s="76">
        <f t="shared" si="32"/>
        <v>201</v>
      </c>
      <c r="T23" s="76">
        <f t="shared" si="32"/>
        <v>69</v>
      </c>
      <c r="U23" s="76">
        <f t="shared" si="32"/>
        <v>10</v>
      </c>
      <c r="V23" s="76">
        <f t="shared" si="32"/>
        <v>5</v>
      </c>
      <c r="W23" s="76">
        <f t="shared" si="32"/>
        <v>1</v>
      </c>
      <c r="X23" s="76">
        <v>0</v>
      </c>
      <c r="Y23" s="76">
        <f t="shared" ref="Y23:AB23" si="33">SUM(Y19:Y22)</f>
        <v>25</v>
      </c>
      <c r="Z23" s="76">
        <f t="shared" si="33"/>
        <v>4</v>
      </c>
      <c r="AA23" s="81">
        <f t="shared" si="33"/>
        <v>81</v>
      </c>
      <c r="AB23" s="81">
        <f t="shared" si="33"/>
        <v>266</v>
      </c>
      <c r="AC23" s="32">
        <f t="shared" ref="AC23:AD23" si="34">SUM(AC19:AC22)</f>
        <v>468</v>
      </c>
      <c r="AD23" s="33">
        <f t="shared" si="34"/>
        <v>465.30999999999995</v>
      </c>
      <c r="AE23" s="43"/>
      <c r="AF23" s="43"/>
      <c r="AG23" s="18"/>
    </row>
    <row r="24" spans="1:33" s="3" customFormat="1" ht="12" customHeight="1">
      <c r="A24" s="18" t="s">
        <v>24</v>
      </c>
      <c r="B24" s="75">
        <f>SUM(B13,B18,B23)</f>
        <v>250</v>
      </c>
      <c r="C24" s="76">
        <f t="shared" ref="C24:M24" si="35">SUM(C13,C18,C23)</f>
        <v>27</v>
      </c>
      <c r="D24" s="76">
        <f t="shared" si="35"/>
        <v>1494</v>
      </c>
      <c r="E24" s="76">
        <f t="shared" si="35"/>
        <v>155</v>
      </c>
      <c r="F24" s="76">
        <f t="shared" si="35"/>
        <v>38</v>
      </c>
      <c r="G24" s="76">
        <f t="shared" si="35"/>
        <v>9</v>
      </c>
      <c r="H24" s="76">
        <f t="shared" si="35"/>
        <v>11</v>
      </c>
      <c r="I24" s="76">
        <f t="shared" si="35"/>
        <v>4</v>
      </c>
      <c r="J24" s="76">
        <f t="shared" si="35"/>
        <v>71</v>
      </c>
      <c r="K24" s="76">
        <f t="shared" si="35"/>
        <v>2</v>
      </c>
      <c r="L24" s="81">
        <f t="shared" si="35"/>
        <v>225</v>
      </c>
      <c r="M24" s="81">
        <f t="shared" si="35"/>
        <v>1578</v>
      </c>
      <c r="N24" s="32">
        <f t="shared" ref="N24:O24" si="36">SUM(N13,N18,N23)</f>
        <v>2286</v>
      </c>
      <c r="O24" s="33">
        <f t="shared" si="36"/>
        <v>2240.75</v>
      </c>
      <c r="P24" s="18" t="s">
        <v>24</v>
      </c>
      <c r="Q24" s="75">
        <f>SUM(Q13,Q18,Q23)</f>
        <v>228</v>
      </c>
      <c r="R24" s="76">
        <f t="shared" ref="R24:AB24" si="37">SUM(R13,R18,R23)</f>
        <v>15</v>
      </c>
      <c r="S24" s="76">
        <f t="shared" si="37"/>
        <v>806</v>
      </c>
      <c r="T24" s="76">
        <f t="shared" si="37"/>
        <v>203</v>
      </c>
      <c r="U24" s="76">
        <f t="shared" si="37"/>
        <v>25</v>
      </c>
      <c r="V24" s="76">
        <f t="shared" si="37"/>
        <v>7</v>
      </c>
      <c r="W24" s="76">
        <f t="shared" si="37"/>
        <v>4</v>
      </c>
      <c r="X24" s="76">
        <v>0</v>
      </c>
      <c r="Y24" s="76">
        <f t="shared" si="37"/>
        <v>54</v>
      </c>
      <c r="Z24" s="76">
        <f t="shared" si="37"/>
        <v>6</v>
      </c>
      <c r="AA24" s="81">
        <f t="shared" si="37"/>
        <v>213</v>
      </c>
      <c r="AB24" s="81">
        <f t="shared" si="37"/>
        <v>891</v>
      </c>
      <c r="AC24" s="32">
        <f t="shared" ref="AC24:AD24" si="38">SUM(AC13,AC18,AC23)</f>
        <v>1561</v>
      </c>
      <c r="AD24" s="33">
        <f t="shared" si="38"/>
        <v>1497.424</v>
      </c>
      <c r="AE24" s="43"/>
      <c r="AF24" s="43"/>
      <c r="AG24" s="18"/>
    </row>
    <row r="25" spans="1:33" ht="13.5" customHeight="1">
      <c r="A25" s="21">
        <f>A22+"00:15"</f>
        <v>0.41666666666666724</v>
      </c>
      <c r="B25" s="10">
        <v>5</v>
      </c>
      <c r="C25" s="11">
        <v>1</v>
      </c>
      <c r="D25" s="11">
        <v>86</v>
      </c>
      <c r="E25" s="11">
        <v>14</v>
      </c>
      <c r="F25" s="11">
        <v>6</v>
      </c>
      <c r="G25" s="11">
        <v>1</v>
      </c>
      <c r="H25" s="11">
        <v>1</v>
      </c>
      <c r="I25" s="11">
        <v>0</v>
      </c>
      <c r="J25" s="11">
        <v>5</v>
      </c>
      <c r="K25" s="11">
        <v>1</v>
      </c>
      <c r="L25" s="22">
        <v>37</v>
      </c>
      <c r="M25" s="22">
        <v>49</v>
      </c>
      <c r="N25" s="26">
        <f t="shared" ref="N25:N28" si="39">SUM(B25:L25)</f>
        <v>157</v>
      </c>
      <c r="O25" s="27">
        <f t="shared" ref="O25:O28" si="40">(B25*0.333)+(C25*0.5)+(D25*1)+(E25*1)+(F25*2)+(G25*2)+(H25*2)+(I25*2)+(J25*2)+(K25*2)+(L25*1)</f>
        <v>167.16500000000002</v>
      </c>
      <c r="P25" s="21">
        <f t="shared" si="7"/>
        <v>0.41666666666666724</v>
      </c>
      <c r="Q25" s="10">
        <v>4</v>
      </c>
      <c r="R25" s="11">
        <v>1</v>
      </c>
      <c r="S25" s="11">
        <v>60</v>
      </c>
      <c r="T25" s="11">
        <v>14</v>
      </c>
      <c r="U25" s="11">
        <v>2</v>
      </c>
      <c r="V25" s="11">
        <v>1</v>
      </c>
      <c r="W25" s="11">
        <v>2</v>
      </c>
      <c r="X25" s="11">
        <v>0</v>
      </c>
      <c r="Y25" s="11">
        <v>10</v>
      </c>
      <c r="Z25" s="11">
        <v>0</v>
      </c>
      <c r="AA25" s="22">
        <v>20</v>
      </c>
      <c r="AB25" s="22">
        <v>33</v>
      </c>
      <c r="AC25" s="26">
        <f t="shared" ref="AC25:AC28" si="41">SUM(Q25:AA25)</f>
        <v>114</v>
      </c>
      <c r="AD25" s="27">
        <f t="shared" ref="AD25:AD28" si="42">(Q25*0.333)+(R25*0.5)+(S25*1)+(T25*1)+(U25*2)+(V25*2)+(W25*2)+(X25*2)+(Y25*2)+(Z25*2)+(AA25*1)</f>
        <v>125.83199999999999</v>
      </c>
      <c r="AE25" s="41">
        <f t="shared" ref="AE25:AE28" si="43">SUM(N25,AC25)</f>
        <v>271</v>
      </c>
      <c r="AF25" s="41">
        <f>SUM(AE25:AE28)</f>
        <v>1019</v>
      </c>
      <c r="AG25" s="47">
        <f t="shared" si="9"/>
        <v>0.41666666666666724</v>
      </c>
    </row>
    <row r="26" spans="1:33" ht="13.5" customHeight="1">
      <c r="A26" s="12">
        <f t="shared" si="5"/>
        <v>0.42708333333333393</v>
      </c>
      <c r="B26" s="13">
        <v>6</v>
      </c>
      <c r="C26" s="14">
        <v>0</v>
      </c>
      <c r="D26" s="14">
        <v>83</v>
      </c>
      <c r="E26" s="14">
        <v>18</v>
      </c>
      <c r="F26" s="14">
        <v>4</v>
      </c>
      <c r="G26" s="14">
        <v>0</v>
      </c>
      <c r="H26" s="14">
        <v>1</v>
      </c>
      <c r="I26" s="14">
        <v>0</v>
      </c>
      <c r="J26" s="14">
        <v>1</v>
      </c>
      <c r="K26" s="14">
        <v>0</v>
      </c>
      <c r="L26" s="23">
        <v>40</v>
      </c>
      <c r="M26" s="23">
        <v>56</v>
      </c>
      <c r="N26" s="26">
        <f t="shared" si="39"/>
        <v>153</v>
      </c>
      <c r="O26" s="28">
        <f t="shared" si="40"/>
        <v>154.99799999999999</v>
      </c>
      <c r="P26" s="21">
        <f t="shared" si="7"/>
        <v>0.42708333333333393</v>
      </c>
      <c r="Q26" s="13">
        <v>6</v>
      </c>
      <c r="R26" s="14">
        <v>0</v>
      </c>
      <c r="S26" s="14">
        <v>56</v>
      </c>
      <c r="T26" s="14">
        <v>27</v>
      </c>
      <c r="U26" s="14">
        <v>1</v>
      </c>
      <c r="V26" s="14">
        <v>0</v>
      </c>
      <c r="W26" s="14">
        <v>1</v>
      </c>
      <c r="X26" s="14">
        <v>0</v>
      </c>
      <c r="Y26" s="14">
        <v>9</v>
      </c>
      <c r="Z26" s="14">
        <v>0</v>
      </c>
      <c r="AA26" s="23">
        <v>12</v>
      </c>
      <c r="AB26" s="23">
        <v>27</v>
      </c>
      <c r="AC26" s="26">
        <f t="shared" si="41"/>
        <v>112</v>
      </c>
      <c r="AD26" s="28">
        <f t="shared" si="42"/>
        <v>118.99799999999999</v>
      </c>
      <c r="AE26" s="41">
        <f t="shared" si="43"/>
        <v>265</v>
      </c>
      <c r="AF26" s="41">
        <f t="shared" ref="AF26:AF28" si="44">SUM(AE26:AE30)</f>
        <v>975</v>
      </c>
      <c r="AG26" s="47">
        <f t="shared" si="9"/>
        <v>0.42708333333333393</v>
      </c>
    </row>
    <row r="27" spans="1:33" ht="13.5" customHeight="1">
      <c r="A27" s="12">
        <f t="shared" si="5"/>
        <v>0.43750000000000061</v>
      </c>
      <c r="B27" s="13">
        <v>7</v>
      </c>
      <c r="C27" s="14">
        <v>0</v>
      </c>
      <c r="D27" s="14">
        <v>82</v>
      </c>
      <c r="E27" s="14">
        <v>16</v>
      </c>
      <c r="F27" s="14">
        <v>4</v>
      </c>
      <c r="G27" s="14">
        <v>0</v>
      </c>
      <c r="H27" s="14">
        <v>2</v>
      </c>
      <c r="I27" s="14">
        <v>0</v>
      </c>
      <c r="J27" s="14">
        <v>8</v>
      </c>
      <c r="K27" s="14">
        <v>0</v>
      </c>
      <c r="L27" s="23">
        <v>21</v>
      </c>
      <c r="M27" s="23">
        <v>37</v>
      </c>
      <c r="N27" s="26">
        <f t="shared" si="39"/>
        <v>140</v>
      </c>
      <c r="O27" s="28">
        <f t="shared" si="40"/>
        <v>149.33100000000002</v>
      </c>
      <c r="P27" s="21">
        <f t="shared" si="7"/>
        <v>0.43750000000000061</v>
      </c>
      <c r="Q27" s="13">
        <v>3</v>
      </c>
      <c r="R27" s="14">
        <v>1</v>
      </c>
      <c r="S27" s="14">
        <v>45</v>
      </c>
      <c r="T27" s="14">
        <v>15</v>
      </c>
      <c r="U27" s="14">
        <v>3</v>
      </c>
      <c r="V27" s="14">
        <v>0</v>
      </c>
      <c r="W27" s="14">
        <v>2</v>
      </c>
      <c r="X27" s="14">
        <v>0</v>
      </c>
      <c r="Y27" s="14">
        <v>7</v>
      </c>
      <c r="Z27" s="14">
        <v>0</v>
      </c>
      <c r="AA27" s="23">
        <v>23</v>
      </c>
      <c r="AB27" s="23">
        <v>27</v>
      </c>
      <c r="AC27" s="26">
        <f t="shared" si="41"/>
        <v>99</v>
      </c>
      <c r="AD27" s="28">
        <f t="shared" si="42"/>
        <v>108.499</v>
      </c>
      <c r="AE27" s="41">
        <f t="shared" si="43"/>
        <v>239</v>
      </c>
      <c r="AF27" s="41">
        <f t="shared" si="44"/>
        <v>924</v>
      </c>
      <c r="AG27" s="47">
        <f t="shared" si="9"/>
        <v>0.43750000000000061</v>
      </c>
    </row>
    <row r="28" spans="1:33" ht="13.5" customHeight="1">
      <c r="A28" s="15">
        <f t="shared" si="5"/>
        <v>0.4479166666666673</v>
      </c>
      <c r="B28" s="16">
        <v>5</v>
      </c>
      <c r="C28" s="17">
        <v>2</v>
      </c>
      <c r="D28" s="17">
        <v>70</v>
      </c>
      <c r="E28" s="17">
        <v>20</v>
      </c>
      <c r="F28" s="17">
        <v>4</v>
      </c>
      <c r="G28" s="17">
        <v>1</v>
      </c>
      <c r="H28" s="17">
        <v>0</v>
      </c>
      <c r="I28" s="17">
        <v>1</v>
      </c>
      <c r="J28" s="17">
        <v>2</v>
      </c>
      <c r="K28" s="17">
        <v>0</v>
      </c>
      <c r="L28" s="24">
        <v>34</v>
      </c>
      <c r="M28" s="24">
        <v>40</v>
      </c>
      <c r="N28" s="29">
        <f t="shared" si="39"/>
        <v>139</v>
      </c>
      <c r="O28" s="30">
        <f t="shared" si="40"/>
        <v>142.66500000000002</v>
      </c>
      <c r="P28" s="31">
        <f t="shared" si="7"/>
        <v>0.4479166666666673</v>
      </c>
      <c r="Q28" s="16">
        <v>4</v>
      </c>
      <c r="R28" s="17">
        <v>2</v>
      </c>
      <c r="S28" s="17">
        <v>48</v>
      </c>
      <c r="T28" s="17">
        <v>21</v>
      </c>
      <c r="U28" s="17">
        <v>4</v>
      </c>
      <c r="V28" s="17">
        <v>1</v>
      </c>
      <c r="W28" s="17">
        <v>0</v>
      </c>
      <c r="X28" s="17">
        <v>1</v>
      </c>
      <c r="Y28" s="17">
        <v>7</v>
      </c>
      <c r="Z28" s="17">
        <v>0</v>
      </c>
      <c r="AA28" s="24">
        <v>17</v>
      </c>
      <c r="AB28" s="24">
        <v>34</v>
      </c>
      <c r="AC28" s="29">
        <f t="shared" si="41"/>
        <v>105</v>
      </c>
      <c r="AD28" s="30">
        <f t="shared" si="42"/>
        <v>114.33199999999999</v>
      </c>
      <c r="AE28" s="42">
        <f t="shared" si="43"/>
        <v>244</v>
      </c>
      <c r="AF28" s="42">
        <f t="shared" si="44"/>
        <v>927</v>
      </c>
      <c r="AG28" s="48">
        <f t="shared" si="9"/>
        <v>0.4479166666666673</v>
      </c>
    </row>
    <row r="29" spans="1:33" s="3" customFormat="1" ht="12" customHeight="1">
      <c r="A29" s="18" t="s">
        <v>23</v>
      </c>
      <c r="B29" s="75">
        <f t="shared" ref="B29:M29" si="45">SUM(B25:B28)</f>
        <v>23</v>
      </c>
      <c r="C29" s="76">
        <f t="shared" si="45"/>
        <v>3</v>
      </c>
      <c r="D29" s="76">
        <f t="shared" si="45"/>
        <v>321</v>
      </c>
      <c r="E29" s="76">
        <f t="shared" si="45"/>
        <v>68</v>
      </c>
      <c r="F29" s="76">
        <f t="shared" si="45"/>
        <v>18</v>
      </c>
      <c r="G29" s="76">
        <f t="shared" si="45"/>
        <v>2</v>
      </c>
      <c r="H29" s="76">
        <f t="shared" si="45"/>
        <v>4</v>
      </c>
      <c r="I29" s="76">
        <f t="shared" si="45"/>
        <v>1</v>
      </c>
      <c r="J29" s="76">
        <f t="shared" si="45"/>
        <v>16</v>
      </c>
      <c r="K29" s="76">
        <f t="shared" si="45"/>
        <v>1</v>
      </c>
      <c r="L29" s="76">
        <f t="shared" si="45"/>
        <v>132</v>
      </c>
      <c r="M29" s="81">
        <f t="shared" si="45"/>
        <v>182</v>
      </c>
      <c r="N29" s="32">
        <f t="shared" ref="N29:O29" si="46">SUM(N25:N28)</f>
        <v>589</v>
      </c>
      <c r="O29" s="33">
        <f t="shared" si="46"/>
        <v>614.15900000000011</v>
      </c>
      <c r="P29" s="18" t="s">
        <v>23</v>
      </c>
      <c r="Q29" s="75">
        <f t="shared" ref="Q29:W29" si="47">SUM(Q25:Q28)</f>
        <v>17</v>
      </c>
      <c r="R29" s="76">
        <f t="shared" si="47"/>
        <v>4</v>
      </c>
      <c r="S29" s="76">
        <f t="shared" si="47"/>
        <v>209</v>
      </c>
      <c r="T29" s="76">
        <f t="shared" si="47"/>
        <v>77</v>
      </c>
      <c r="U29" s="76">
        <f t="shared" si="47"/>
        <v>10</v>
      </c>
      <c r="V29" s="76">
        <f t="shared" si="47"/>
        <v>2</v>
      </c>
      <c r="W29" s="76">
        <f t="shared" si="47"/>
        <v>5</v>
      </c>
      <c r="X29" s="76">
        <v>0</v>
      </c>
      <c r="Y29" s="76">
        <f t="shared" ref="Y29:AB29" si="48">SUM(Y25:Y28)</f>
        <v>33</v>
      </c>
      <c r="Z29" s="76">
        <f t="shared" si="48"/>
        <v>0</v>
      </c>
      <c r="AA29" s="81">
        <f t="shared" si="48"/>
        <v>72</v>
      </c>
      <c r="AB29" s="81">
        <f t="shared" si="48"/>
        <v>121</v>
      </c>
      <c r="AC29" s="32">
        <f t="shared" ref="AC29:AD29" si="49">SUM(AC25:AC28)</f>
        <v>430</v>
      </c>
      <c r="AD29" s="33">
        <f t="shared" si="49"/>
        <v>467.66099999999994</v>
      </c>
      <c r="AE29" s="43"/>
      <c r="AF29" s="43"/>
      <c r="AG29" s="18"/>
    </row>
    <row r="30" spans="1:33" ht="13.5" customHeight="1">
      <c r="A30" s="21">
        <f>A28+"00:15"</f>
        <v>0.45833333333333398</v>
      </c>
      <c r="B30" s="10">
        <v>5</v>
      </c>
      <c r="C30" s="11">
        <v>3</v>
      </c>
      <c r="D30" s="11">
        <v>59</v>
      </c>
      <c r="E30" s="11">
        <v>19</v>
      </c>
      <c r="F30" s="11">
        <v>5</v>
      </c>
      <c r="G30" s="11">
        <v>0</v>
      </c>
      <c r="H30" s="11">
        <v>2</v>
      </c>
      <c r="I30" s="11">
        <v>1</v>
      </c>
      <c r="J30" s="11">
        <v>5</v>
      </c>
      <c r="K30" s="11">
        <v>1</v>
      </c>
      <c r="L30" s="22">
        <v>34</v>
      </c>
      <c r="M30" s="22">
        <v>35</v>
      </c>
      <c r="N30" s="26">
        <f t="shared" ref="N30:N33" si="50">SUM(B30:L30)</f>
        <v>134</v>
      </c>
      <c r="O30" s="27">
        <f t="shared" ref="O30:O33" si="51">(B30*0.333)+(C30*0.5)+(D30*1)+(E30*1)+(F30*2)+(G30*2)+(H30*2)+(I30*2)+(J30*2)+(K30*2)+(L30*1)</f>
        <v>143.16499999999999</v>
      </c>
      <c r="P30" s="21">
        <f t="shared" si="7"/>
        <v>0.45833333333333398</v>
      </c>
      <c r="Q30" s="10">
        <v>6</v>
      </c>
      <c r="R30" s="11">
        <v>1</v>
      </c>
      <c r="S30" s="11">
        <v>38</v>
      </c>
      <c r="T30" s="11">
        <v>17</v>
      </c>
      <c r="U30" s="11">
        <v>3</v>
      </c>
      <c r="V30" s="11">
        <v>0</v>
      </c>
      <c r="W30" s="11">
        <v>3</v>
      </c>
      <c r="X30" s="11">
        <v>0</v>
      </c>
      <c r="Y30" s="11">
        <v>6</v>
      </c>
      <c r="Z30" s="11">
        <v>0</v>
      </c>
      <c r="AA30" s="22">
        <v>19</v>
      </c>
      <c r="AB30" s="22">
        <v>24</v>
      </c>
      <c r="AC30" s="26">
        <f t="shared" ref="AC30:AC33" si="52">SUM(Q30:AA30)</f>
        <v>93</v>
      </c>
      <c r="AD30" s="27">
        <f t="shared" ref="AD30:AD33" si="53">(Q30*0.333)+(R30*0.5)+(S30*1)+(T30*1)+(U30*2)+(V30*2)+(W30*2)+(X30*2)+(Y30*2)+(Z30*2)+(AA30*1)</f>
        <v>100.49799999999999</v>
      </c>
      <c r="AE30" s="41">
        <f t="shared" ref="AE30:AE33" si="54">SUM(N30,AC30)</f>
        <v>227</v>
      </c>
      <c r="AF30" s="41">
        <f>SUM(AE30:AE33)</f>
        <v>915</v>
      </c>
      <c r="AG30" s="47">
        <f t="shared" si="9"/>
        <v>0.45833333333333398</v>
      </c>
    </row>
    <row r="31" spans="1:33" ht="13.5" customHeight="1">
      <c r="A31" s="12">
        <f t="shared" si="5"/>
        <v>0.46875000000000067</v>
      </c>
      <c r="B31" s="13">
        <v>4</v>
      </c>
      <c r="C31" s="14">
        <v>0</v>
      </c>
      <c r="D31" s="14">
        <v>60</v>
      </c>
      <c r="E31" s="14">
        <v>19</v>
      </c>
      <c r="F31" s="14">
        <v>6</v>
      </c>
      <c r="G31" s="14">
        <v>0</v>
      </c>
      <c r="H31" s="14">
        <v>2</v>
      </c>
      <c r="I31" s="14">
        <v>1</v>
      </c>
      <c r="J31" s="14">
        <v>2</v>
      </c>
      <c r="K31" s="14">
        <v>0</v>
      </c>
      <c r="L31" s="23">
        <v>21</v>
      </c>
      <c r="M31" s="23">
        <v>26</v>
      </c>
      <c r="N31" s="26">
        <f t="shared" si="50"/>
        <v>115</v>
      </c>
      <c r="O31" s="28">
        <f t="shared" si="51"/>
        <v>123.33199999999999</v>
      </c>
      <c r="P31" s="21">
        <f t="shared" si="7"/>
        <v>0.46875000000000067</v>
      </c>
      <c r="Q31" s="13">
        <v>10</v>
      </c>
      <c r="R31" s="14">
        <v>0</v>
      </c>
      <c r="S31" s="14">
        <v>42</v>
      </c>
      <c r="T31" s="14">
        <v>15</v>
      </c>
      <c r="U31" s="14">
        <v>5</v>
      </c>
      <c r="V31" s="14">
        <v>1</v>
      </c>
      <c r="W31" s="14">
        <v>0</v>
      </c>
      <c r="X31" s="14">
        <v>0</v>
      </c>
      <c r="Y31" s="14">
        <v>7</v>
      </c>
      <c r="Z31" s="14">
        <v>0</v>
      </c>
      <c r="AA31" s="23">
        <v>19</v>
      </c>
      <c r="AB31" s="23">
        <v>27</v>
      </c>
      <c r="AC31" s="26">
        <f t="shared" si="52"/>
        <v>99</v>
      </c>
      <c r="AD31" s="28">
        <f t="shared" si="53"/>
        <v>105.33</v>
      </c>
      <c r="AE31" s="41">
        <f t="shared" si="54"/>
        <v>214</v>
      </c>
      <c r="AF31" s="41">
        <f t="shared" ref="AF31:AF33" si="55">SUM(AE31:AE35)</f>
        <v>937</v>
      </c>
      <c r="AG31" s="47">
        <f t="shared" si="9"/>
        <v>0.46875000000000067</v>
      </c>
    </row>
    <row r="32" spans="1:33" ht="13.5" customHeight="1">
      <c r="A32" s="12">
        <f t="shared" si="5"/>
        <v>0.47916666666666735</v>
      </c>
      <c r="B32" s="13">
        <v>5</v>
      </c>
      <c r="C32" s="14">
        <v>0</v>
      </c>
      <c r="D32" s="14">
        <v>54</v>
      </c>
      <c r="E32" s="14">
        <v>23</v>
      </c>
      <c r="F32" s="14">
        <v>2</v>
      </c>
      <c r="G32" s="14">
        <v>0</v>
      </c>
      <c r="H32" s="14">
        <v>3</v>
      </c>
      <c r="I32" s="14">
        <v>0</v>
      </c>
      <c r="J32" s="14">
        <v>7</v>
      </c>
      <c r="K32" s="14">
        <v>0</v>
      </c>
      <c r="L32" s="23">
        <v>31</v>
      </c>
      <c r="M32" s="23">
        <v>34</v>
      </c>
      <c r="N32" s="26">
        <f t="shared" si="50"/>
        <v>125</v>
      </c>
      <c r="O32" s="28">
        <f t="shared" si="51"/>
        <v>133.66499999999999</v>
      </c>
      <c r="P32" s="21">
        <f t="shared" si="7"/>
        <v>0.47916666666666735</v>
      </c>
      <c r="Q32" s="13">
        <v>8</v>
      </c>
      <c r="R32" s="14">
        <v>3</v>
      </c>
      <c r="S32" s="14">
        <v>54</v>
      </c>
      <c r="T32" s="14">
        <v>20</v>
      </c>
      <c r="U32" s="14">
        <v>2</v>
      </c>
      <c r="V32" s="14">
        <v>0</v>
      </c>
      <c r="W32" s="14">
        <v>3</v>
      </c>
      <c r="X32" s="14">
        <v>2</v>
      </c>
      <c r="Y32" s="14">
        <v>5</v>
      </c>
      <c r="Z32" s="14">
        <v>0</v>
      </c>
      <c r="AA32" s="23">
        <v>20</v>
      </c>
      <c r="AB32" s="23">
        <v>30</v>
      </c>
      <c r="AC32" s="26">
        <f t="shared" si="52"/>
        <v>117</v>
      </c>
      <c r="AD32" s="28">
        <f t="shared" si="53"/>
        <v>122.164</v>
      </c>
      <c r="AE32" s="41">
        <f t="shared" si="54"/>
        <v>242</v>
      </c>
      <c r="AF32" s="41">
        <f t="shared" si="55"/>
        <v>995</v>
      </c>
      <c r="AG32" s="47">
        <f t="shared" si="9"/>
        <v>0.47916666666666735</v>
      </c>
    </row>
    <row r="33" spans="1:33" ht="13.5" customHeight="1">
      <c r="A33" s="15">
        <f t="shared" si="5"/>
        <v>0.48958333333333404</v>
      </c>
      <c r="B33" s="16">
        <v>7</v>
      </c>
      <c r="C33" s="17">
        <v>0</v>
      </c>
      <c r="D33" s="17">
        <v>57</v>
      </c>
      <c r="E33" s="17">
        <v>18</v>
      </c>
      <c r="F33" s="17">
        <v>2</v>
      </c>
      <c r="G33" s="17">
        <v>0</v>
      </c>
      <c r="H33" s="17">
        <v>0</v>
      </c>
      <c r="I33" s="17">
        <v>0</v>
      </c>
      <c r="J33" s="17">
        <v>4</v>
      </c>
      <c r="K33" s="17">
        <v>0</v>
      </c>
      <c r="L33" s="24">
        <v>31</v>
      </c>
      <c r="M33" s="24">
        <v>43</v>
      </c>
      <c r="N33" s="29">
        <f t="shared" si="50"/>
        <v>119</v>
      </c>
      <c r="O33" s="30">
        <f t="shared" si="51"/>
        <v>120.331</v>
      </c>
      <c r="P33" s="31">
        <f t="shared" si="7"/>
        <v>0.48958333333333404</v>
      </c>
      <c r="Q33" s="16">
        <v>4</v>
      </c>
      <c r="R33" s="17">
        <v>3</v>
      </c>
      <c r="S33" s="17">
        <v>54</v>
      </c>
      <c r="T33" s="17">
        <v>15</v>
      </c>
      <c r="U33" s="17">
        <v>5</v>
      </c>
      <c r="V33" s="17">
        <v>1</v>
      </c>
      <c r="W33" s="17">
        <v>0</v>
      </c>
      <c r="X33" s="17">
        <v>1</v>
      </c>
      <c r="Y33" s="17">
        <v>4</v>
      </c>
      <c r="Z33" s="17">
        <v>1</v>
      </c>
      <c r="AA33" s="24">
        <v>25</v>
      </c>
      <c r="AB33" s="24">
        <v>41</v>
      </c>
      <c r="AC33" s="29">
        <f t="shared" si="52"/>
        <v>113</v>
      </c>
      <c r="AD33" s="30">
        <f t="shared" si="53"/>
        <v>120.83199999999999</v>
      </c>
      <c r="AE33" s="42">
        <f t="shared" si="54"/>
        <v>232</v>
      </c>
      <c r="AF33" s="42">
        <f t="shared" si="55"/>
        <v>1020</v>
      </c>
      <c r="AG33" s="48">
        <f t="shared" si="9"/>
        <v>0.48958333333333404</v>
      </c>
    </row>
    <row r="34" spans="1:33" s="3" customFormat="1" ht="12" customHeight="1">
      <c r="A34" s="18" t="s">
        <v>23</v>
      </c>
      <c r="B34" s="75">
        <f t="shared" ref="B34:M34" si="56">SUM(B30:B33)</f>
        <v>21</v>
      </c>
      <c r="C34" s="76">
        <f t="shared" si="56"/>
        <v>3</v>
      </c>
      <c r="D34" s="76">
        <f t="shared" si="56"/>
        <v>230</v>
      </c>
      <c r="E34" s="76">
        <f t="shared" si="56"/>
        <v>79</v>
      </c>
      <c r="F34" s="76">
        <f t="shared" si="56"/>
        <v>15</v>
      </c>
      <c r="G34" s="76">
        <f t="shared" si="56"/>
        <v>0</v>
      </c>
      <c r="H34" s="76">
        <f t="shared" si="56"/>
        <v>7</v>
      </c>
      <c r="I34" s="76">
        <f t="shared" si="56"/>
        <v>2</v>
      </c>
      <c r="J34" s="76">
        <f t="shared" si="56"/>
        <v>18</v>
      </c>
      <c r="K34" s="76">
        <f t="shared" si="56"/>
        <v>1</v>
      </c>
      <c r="L34" s="76">
        <f t="shared" si="56"/>
        <v>117</v>
      </c>
      <c r="M34" s="81">
        <f t="shared" si="56"/>
        <v>138</v>
      </c>
      <c r="N34" s="32">
        <f t="shared" ref="N34:O34" si="57">SUM(N30:N33)</f>
        <v>493</v>
      </c>
      <c r="O34" s="33">
        <f t="shared" si="57"/>
        <v>520.49299999999994</v>
      </c>
      <c r="P34" s="18" t="s">
        <v>23</v>
      </c>
      <c r="Q34" s="75">
        <f t="shared" ref="Q34:W34" si="58">SUM(Q30:Q33)</f>
        <v>28</v>
      </c>
      <c r="R34" s="76">
        <f t="shared" si="58"/>
        <v>7</v>
      </c>
      <c r="S34" s="76">
        <f t="shared" si="58"/>
        <v>188</v>
      </c>
      <c r="T34" s="76">
        <f t="shared" si="58"/>
        <v>67</v>
      </c>
      <c r="U34" s="76">
        <f t="shared" si="58"/>
        <v>15</v>
      </c>
      <c r="V34" s="76">
        <f t="shared" si="58"/>
        <v>2</v>
      </c>
      <c r="W34" s="76">
        <f t="shared" si="58"/>
        <v>6</v>
      </c>
      <c r="X34" s="76">
        <v>0</v>
      </c>
      <c r="Y34" s="76">
        <f t="shared" ref="Y34:AB34" si="59">SUM(Y30:Y33)</f>
        <v>22</v>
      </c>
      <c r="Z34" s="76">
        <f t="shared" si="59"/>
        <v>1</v>
      </c>
      <c r="AA34" s="81">
        <f t="shared" si="59"/>
        <v>83</v>
      </c>
      <c r="AB34" s="81">
        <f t="shared" si="59"/>
        <v>122</v>
      </c>
      <c r="AC34" s="32">
        <f t="shared" ref="AC34:AD34" si="60">SUM(AC30:AC33)</f>
        <v>422</v>
      </c>
      <c r="AD34" s="33">
        <f t="shared" si="60"/>
        <v>448.82399999999996</v>
      </c>
      <c r="AE34" s="43"/>
      <c r="AF34" s="43"/>
      <c r="AG34" s="18"/>
    </row>
    <row r="35" spans="1:33" ht="13.5" customHeight="1">
      <c r="A35" s="21">
        <f>A33+"00:15"</f>
        <v>0.50000000000000067</v>
      </c>
      <c r="B35" s="10">
        <v>11</v>
      </c>
      <c r="C35" s="11">
        <v>1</v>
      </c>
      <c r="D35" s="11">
        <v>67</v>
      </c>
      <c r="E35" s="11">
        <v>13</v>
      </c>
      <c r="F35" s="11">
        <v>3</v>
      </c>
      <c r="G35" s="11">
        <v>0</v>
      </c>
      <c r="H35" s="11">
        <v>2</v>
      </c>
      <c r="I35" s="11">
        <v>0</v>
      </c>
      <c r="J35" s="11">
        <v>6</v>
      </c>
      <c r="K35" s="11">
        <v>1</v>
      </c>
      <c r="L35" s="22">
        <v>34</v>
      </c>
      <c r="M35" s="22">
        <v>47</v>
      </c>
      <c r="N35" s="26">
        <f t="shared" ref="N35:N38" si="61">SUM(B35:L35)</f>
        <v>138</v>
      </c>
      <c r="O35" s="27">
        <f t="shared" ref="O35:O38" si="62">(B35*0.333)+(C35*0.5)+(D35*1)+(E35*1)+(F35*2)+(G35*2)+(H35*2)+(I35*2)+(J35*2)+(K35*2)+(L35*1)</f>
        <v>142.16300000000001</v>
      </c>
      <c r="P35" s="21">
        <f t="shared" si="7"/>
        <v>0.50000000000000067</v>
      </c>
      <c r="Q35" s="10">
        <v>10</v>
      </c>
      <c r="R35" s="11">
        <v>1</v>
      </c>
      <c r="S35" s="11">
        <v>59</v>
      </c>
      <c r="T35" s="11">
        <v>10</v>
      </c>
      <c r="U35" s="11">
        <v>3</v>
      </c>
      <c r="V35" s="11">
        <v>0</v>
      </c>
      <c r="W35" s="11">
        <v>1</v>
      </c>
      <c r="X35" s="11">
        <v>1</v>
      </c>
      <c r="Y35" s="11">
        <v>3</v>
      </c>
      <c r="Z35" s="11">
        <v>0</v>
      </c>
      <c r="AA35" s="22">
        <v>23</v>
      </c>
      <c r="AB35" s="22">
        <v>48</v>
      </c>
      <c r="AC35" s="26">
        <f t="shared" ref="AC35:AC38" si="63">SUM(Q35:AA35)</f>
        <v>111</v>
      </c>
      <c r="AD35" s="27">
        <f t="shared" ref="AD35:AD38" si="64">(Q35*0.333)+(R35*0.5)+(S35*1)+(T35*1)+(U35*2)+(V35*2)+(W35*2)+(X35*2)+(Y35*2)+(Z35*2)+(AA35*1)</f>
        <v>111.83</v>
      </c>
      <c r="AE35" s="41">
        <f t="shared" ref="AE35:AE38" si="65">SUM(N35,AC35)</f>
        <v>249</v>
      </c>
      <c r="AF35" s="41">
        <f>SUM(AE35:AE38)</f>
        <v>1048</v>
      </c>
      <c r="AG35" s="47">
        <f t="shared" si="9"/>
        <v>0.50000000000000067</v>
      </c>
    </row>
    <row r="36" spans="1:33" ht="13.5" customHeight="1">
      <c r="A36" s="12">
        <f t="shared" si="5"/>
        <v>0.5104166666666673</v>
      </c>
      <c r="B36" s="13">
        <v>8</v>
      </c>
      <c r="C36" s="14">
        <v>1</v>
      </c>
      <c r="D36" s="14">
        <v>75</v>
      </c>
      <c r="E36" s="14">
        <v>15</v>
      </c>
      <c r="F36" s="14">
        <v>5</v>
      </c>
      <c r="G36" s="14">
        <v>1</v>
      </c>
      <c r="H36" s="14">
        <v>1</v>
      </c>
      <c r="I36" s="14">
        <v>1</v>
      </c>
      <c r="J36" s="14">
        <v>4</v>
      </c>
      <c r="K36" s="14">
        <v>0</v>
      </c>
      <c r="L36" s="23">
        <v>25</v>
      </c>
      <c r="M36" s="23">
        <v>76</v>
      </c>
      <c r="N36" s="26">
        <f t="shared" si="61"/>
        <v>136</v>
      </c>
      <c r="O36" s="28">
        <f t="shared" si="62"/>
        <v>142.16399999999999</v>
      </c>
      <c r="P36" s="21">
        <f t="shared" si="7"/>
        <v>0.5104166666666673</v>
      </c>
      <c r="Q36" s="13">
        <v>7</v>
      </c>
      <c r="R36" s="14">
        <v>1</v>
      </c>
      <c r="S36" s="14">
        <v>72</v>
      </c>
      <c r="T36" s="14">
        <v>23</v>
      </c>
      <c r="U36" s="14">
        <v>3</v>
      </c>
      <c r="V36" s="14">
        <v>0</v>
      </c>
      <c r="W36" s="14">
        <v>3</v>
      </c>
      <c r="X36" s="14">
        <v>0</v>
      </c>
      <c r="Y36" s="14">
        <v>5</v>
      </c>
      <c r="Z36" s="14">
        <v>0</v>
      </c>
      <c r="AA36" s="23">
        <v>22</v>
      </c>
      <c r="AB36" s="23">
        <v>54</v>
      </c>
      <c r="AC36" s="26">
        <f t="shared" si="63"/>
        <v>136</v>
      </c>
      <c r="AD36" s="28">
        <f t="shared" si="64"/>
        <v>141.83100000000002</v>
      </c>
      <c r="AE36" s="41">
        <f t="shared" si="65"/>
        <v>272</v>
      </c>
      <c r="AF36" s="41">
        <f t="shared" ref="AF36:AF38" si="66">SUM(AE36:AE41)</f>
        <v>1050</v>
      </c>
      <c r="AG36" s="47">
        <f t="shared" si="9"/>
        <v>0.5104166666666673</v>
      </c>
    </row>
    <row r="37" spans="1:33" ht="13.5" customHeight="1">
      <c r="A37" s="12">
        <f t="shared" si="5"/>
        <v>0.52083333333333393</v>
      </c>
      <c r="B37" s="13">
        <v>11</v>
      </c>
      <c r="C37" s="14">
        <v>0</v>
      </c>
      <c r="D37" s="14">
        <v>63</v>
      </c>
      <c r="E37" s="14">
        <v>24</v>
      </c>
      <c r="F37" s="14">
        <v>2</v>
      </c>
      <c r="G37" s="14">
        <v>0</v>
      </c>
      <c r="H37" s="14">
        <v>2</v>
      </c>
      <c r="I37" s="14">
        <v>2</v>
      </c>
      <c r="J37" s="14">
        <v>4</v>
      </c>
      <c r="K37" s="14">
        <v>0</v>
      </c>
      <c r="L37" s="23">
        <v>28</v>
      </c>
      <c r="M37" s="23">
        <v>89</v>
      </c>
      <c r="N37" s="26">
        <f t="shared" si="61"/>
        <v>136</v>
      </c>
      <c r="O37" s="28">
        <f t="shared" si="62"/>
        <v>138.66300000000001</v>
      </c>
      <c r="P37" s="21">
        <f t="shared" si="7"/>
        <v>0.52083333333333393</v>
      </c>
      <c r="Q37" s="13">
        <v>16</v>
      </c>
      <c r="R37" s="14">
        <v>1</v>
      </c>
      <c r="S37" s="14">
        <v>72</v>
      </c>
      <c r="T37" s="14">
        <v>14</v>
      </c>
      <c r="U37" s="14">
        <v>1</v>
      </c>
      <c r="V37" s="14">
        <v>0</v>
      </c>
      <c r="W37" s="14">
        <v>0</v>
      </c>
      <c r="X37" s="14">
        <v>0</v>
      </c>
      <c r="Y37" s="14">
        <v>4</v>
      </c>
      <c r="Z37" s="14">
        <v>0</v>
      </c>
      <c r="AA37" s="23">
        <v>23</v>
      </c>
      <c r="AB37" s="23">
        <v>71</v>
      </c>
      <c r="AC37" s="26">
        <f t="shared" si="63"/>
        <v>131</v>
      </c>
      <c r="AD37" s="28">
        <f t="shared" si="64"/>
        <v>124.828</v>
      </c>
      <c r="AE37" s="41">
        <f t="shared" si="65"/>
        <v>267</v>
      </c>
      <c r="AF37" s="41">
        <f t="shared" si="66"/>
        <v>1053</v>
      </c>
      <c r="AG37" s="47">
        <f t="shared" si="9"/>
        <v>0.52083333333333393</v>
      </c>
    </row>
    <row r="38" spans="1:33" ht="13.5" customHeight="1">
      <c r="A38" s="15">
        <f t="shared" si="5"/>
        <v>0.53125000000000056</v>
      </c>
      <c r="B38" s="16">
        <v>9</v>
      </c>
      <c r="C38" s="17">
        <v>2</v>
      </c>
      <c r="D38" s="17">
        <v>60</v>
      </c>
      <c r="E38" s="17">
        <v>13</v>
      </c>
      <c r="F38" s="17">
        <v>1</v>
      </c>
      <c r="G38" s="17">
        <v>1</v>
      </c>
      <c r="H38" s="17">
        <v>2</v>
      </c>
      <c r="I38" s="17">
        <v>0</v>
      </c>
      <c r="J38" s="17">
        <v>4</v>
      </c>
      <c r="K38" s="17">
        <v>0</v>
      </c>
      <c r="L38" s="24">
        <v>30</v>
      </c>
      <c r="M38" s="24">
        <v>97</v>
      </c>
      <c r="N38" s="29">
        <f t="shared" si="61"/>
        <v>122</v>
      </c>
      <c r="O38" s="30">
        <f t="shared" si="62"/>
        <v>122.997</v>
      </c>
      <c r="P38" s="31">
        <f t="shared" si="7"/>
        <v>0.53125000000000056</v>
      </c>
      <c r="Q38" s="16">
        <v>16</v>
      </c>
      <c r="R38" s="17">
        <v>3</v>
      </c>
      <c r="S38" s="17">
        <v>78</v>
      </c>
      <c r="T38" s="17">
        <v>15</v>
      </c>
      <c r="U38" s="17">
        <v>2</v>
      </c>
      <c r="V38" s="17">
        <v>1</v>
      </c>
      <c r="W38" s="17">
        <v>1</v>
      </c>
      <c r="X38" s="17">
        <v>1</v>
      </c>
      <c r="Y38" s="17">
        <v>5</v>
      </c>
      <c r="Z38" s="17">
        <v>0</v>
      </c>
      <c r="AA38" s="24">
        <v>16</v>
      </c>
      <c r="AB38" s="24">
        <v>86</v>
      </c>
      <c r="AC38" s="29">
        <f t="shared" si="63"/>
        <v>138</v>
      </c>
      <c r="AD38" s="30">
        <f t="shared" si="64"/>
        <v>135.828</v>
      </c>
      <c r="AE38" s="42">
        <f t="shared" si="65"/>
        <v>260</v>
      </c>
      <c r="AF38" s="42">
        <f t="shared" si="66"/>
        <v>1065</v>
      </c>
      <c r="AG38" s="48">
        <f t="shared" si="9"/>
        <v>0.53125000000000056</v>
      </c>
    </row>
    <row r="39" spans="1:33" s="3" customFormat="1" ht="12" customHeight="1">
      <c r="A39" s="18" t="s">
        <v>23</v>
      </c>
      <c r="B39" s="75">
        <f t="shared" ref="B39:M39" si="67">SUM(B35:B38)</f>
        <v>39</v>
      </c>
      <c r="C39" s="76">
        <f t="shared" si="67"/>
        <v>4</v>
      </c>
      <c r="D39" s="76">
        <f t="shared" si="67"/>
        <v>265</v>
      </c>
      <c r="E39" s="76">
        <f t="shared" si="67"/>
        <v>65</v>
      </c>
      <c r="F39" s="76">
        <f t="shared" si="67"/>
        <v>11</v>
      </c>
      <c r="G39" s="76">
        <f t="shared" si="67"/>
        <v>2</v>
      </c>
      <c r="H39" s="76">
        <f t="shared" si="67"/>
        <v>7</v>
      </c>
      <c r="I39" s="76">
        <f t="shared" si="67"/>
        <v>3</v>
      </c>
      <c r="J39" s="76">
        <f t="shared" si="67"/>
        <v>18</v>
      </c>
      <c r="K39" s="76">
        <f t="shared" si="67"/>
        <v>1</v>
      </c>
      <c r="L39" s="76">
        <f t="shared" si="67"/>
        <v>117</v>
      </c>
      <c r="M39" s="81">
        <f t="shared" si="67"/>
        <v>309</v>
      </c>
      <c r="N39" s="32">
        <f t="shared" ref="N39:O39" si="68">SUM(N35:N38)</f>
        <v>532</v>
      </c>
      <c r="O39" s="33">
        <f t="shared" si="68"/>
        <v>545.98699999999997</v>
      </c>
      <c r="P39" s="18" t="s">
        <v>23</v>
      </c>
      <c r="Q39" s="75">
        <f t="shared" ref="Q39:W39" si="69">SUM(Q35:Q38)</f>
        <v>49</v>
      </c>
      <c r="R39" s="76">
        <f t="shared" si="69"/>
        <v>6</v>
      </c>
      <c r="S39" s="76">
        <f t="shared" si="69"/>
        <v>281</v>
      </c>
      <c r="T39" s="76">
        <f t="shared" si="69"/>
        <v>62</v>
      </c>
      <c r="U39" s="76">
        <f t="shared" si="69"/>
        <v>9</v>
      </c>
      <c r="V39" s="76">
        <f t="shared" si="69"/>
        <v>1</v>
      </c>
      <c r="W39" s="76">
        <f t="shared" si="69"/>
        <v>5</v>
      </c>
      <c r="X39" s="76">
        <v>0</v>
      </c>
      <c r="Y39" s="76">
        <f t="shared" ref="Y39:AB39" si="70">SUM(Y35:Y38)</f>
        <v>17</v>
      </c>
      <c r="Z39" s="76">
        <f t="shared" si="70"/>
        <v>0</v>
      </c>
      <c r="AA39" s="81">
        <f t="shared" si="70"/>
        <v>84</v>
      </c>
      <c r="AB39" s="81">
        <f t="shared" si="70"/>
        <v>259</v>
      </c>
      <c r="AC39" s="32">
        <f t="shared" ref="AC39:AD39" si="71">SUM(AC35:AC38)</f>
        <v>516</v>
      </c>
      <c r="AD39" s="33">
        <f t="shared" si="71"/>
        <v>514.31700000000001</v>
      </c>
      <c r="AE39" s="43"/>
      <c r="AF39" s="43"/>
      <c r="AG39" s="18"/>
    </row>
    <row r="40" spans="1:33" s="3" customFormat="1" ht="12" customHeight="1">
      <c r="A40" s="18" t="s">
        <v>24</v>
      </c>
      <c r="B40" s="75">
        <f>SUM(B29,B34,B39)</f>
        <v>83</v>
      </c>
      <c r="C40" s="76">
        <f t="shared" ref="C40:M40" si="72">SUM(C29,C34,C39)</f>
        <v>10</v>
      </c>
      <c r="D40" s="76">
        <f t="shared" si="72"/>
        <v>816</v>
      </c>
      <c r="E40" s="76">
        <f t="shared" si="72"/>
        <v>212</v>
      </c>
      <c r="F40" s="76">
        <f t="shared" si="72"/>
        <v>44</v>
      </c>
      <c r="G40" s="76">
        <f t="shared" si="72"/>
        <v>4</v>
      </c>
      <c r="H40" s="76">
        <f t="shared" si="72"/>
        <v>18</v>
      </c>
      <c r="I40" s="76">
        <f t="shared" si="72"/>
        <v>6</v>
      </c>
      <c r="J40" s="76">
        <f t="shared" si="72"/>
        <v>52</v>
      </c>
      <c r="K40" s="76">
        <f t="shared" si="72"/>
        <v>3</v>
      </c>
      <c r="L40" s="81">
        <f t="shared" si="72"/>
        <v>366</v>
      </c>
      <c r="M40" s="81">
        <f t="shared" si="72"/>
        <v>629</v>
      </c>
      <c r="N40" s="32">
        <f t="shared" ref="N40:O40" si="73">SUM(N29,N34,N39)</f>
        <v>1614</v>
      </c>
      <c r="O40" s="33">
        <f t="shared" si="73"/>
        <v>1680.6390000000001</v>
      </c>
      <c r="P40" s="18" t="s">
        <v>24</v>
      </c>
      <c r="Q40" s="75">
        <f>SUM(Q29,Q34,Q39)</f>
        <v>94</v>
      </c>
      <c r="R40" s="76">
        <f t="shared" ref="R40:AB40" si="74">SUM(R29,R34,R39)</f>
        <v>17</v>
      </c>
      <c r="S40" s="76">
        <f t="shared" si="74"/>
        <v>678</v>
      </c>
      <c r="T40" s="76">
        <f t="shared" si="74"/>
        <v>206</v>
      </c>
      <c r="U40" s="76">
        <f t="shared" si="74"/>
        <v>34</v>
      </c>
      <c r="V40" s="76">
        <f t="shared" si="74"/>
        <v>5</v>
      </c>
      <c r="W40" s="76">
        <f t="shared" si="74"/>
        <v>16</v>
      </c>
      <c r="X40" s="76">
        <v>0</v>
      </c>
      <c r="Y40" s="76">
        <f t="shared" si="74"/>
        <v>72</v>
      </c>
      <c r="Z40" s="76">
        <f t="shared" si="74"/>
        <v>1</v>
      </c>
      <c r="AA40" s="81">
        <f t="shared" si="74"/>
        <v>239</v>
      </c>
      <c r="AB40" s="81">
        <f t="shared" si="74"/>
        <v>502</v>
      </c>
      <c r="AC40" s="32">
        <f t="shared" ref="AC40:AD40" si="75">SUM(AC29,AC34,AC39)</f>
        <v>1368</v>
      </c>
      <c r="AD40" s="33">
        <f t="shared" si="75"/>
        <v>1430.8019999999999</v>
      </c>
      <c r="AE40" s="43"/>
      <c r="AF40" s="43"/>
      <c r="AG40" s="18"/>
    </row>
    <row r="41" spans="1:33" ht="13.5" customHeight="1">
      <c r="A41" s="21">
        <f>A38+"00:15"</f>
        <v>0.54166666666666718</v>
      </c>
      <c r="B41" s="10">
        <v>16</v>
      </c>
      <c r="C41" s="11">
        <v>2</v>
      </c>
      <c r="D41" s="11">
        <v>55</v>
      </c>
      <c r="E41" s="11">
        <v>14</v>
      </c>
      <c r="F41" s="11">
        <v>4</v>
      </c>
      <c r="G41" s="11">
        <v>0</v>
      </c>
      <c r="H41" s="11">
        <v>1</v>
      </c>
      <c r="I41" s="11">
        <v>0</v>
      </c>
      <c r="J41" s="11">
        <v>5</v>
      </c>
      <c r="K41" s="11">
        <v>0</v>
      </c>
      <c r="L41" s="22">
        <v>28</v>
      </c>
      <c r="M41" s="22">
        <v>113</v>
      </c>
      <c r="N41" s="26">
        <f t="shared" ref="N41:N44" si="76">SUM(B41:L41)</f>
        <v>125</v>
      </c>
      <c r="O41" s="27">
        <f t="shared" ref="O41:O44" si="77">(B41*0.333)+(C41*0.5)+(D41*1)+(E41*1)+(F41*2)+(G41*2)+(H41*2)+(I41*2)+(J41*2)+(K41*2)+(L41*1)</f>
        <v>123.328</v>
      </c>
      <c r="P41" s="21">
        <f t="shared" si="7"/>
        <v>0.54166666666666718</v>
      </c>
      <c r="Q41" s="10">
        <v>14</v>
      </c>
      <c r="R41" s="11">
        <v>2</v>
      </c>
      <c r="S41" s="11">
        <v>68</v>
      </c>
      <c r="T41" s="11">
        <v>19</v>
      </c>
      <c r="U41" s="11">
        <v>4</v>
      </c>
      <c r="V41" s="11">
        <v>0</v>
      </c>
      <c r="W41" s="11">
        <v>0</v>
      </c>
      <c r="X41" s="11">
        <v>0</v>
      </c>
      <c r="Y41" s="11">
        <v>3</v>
      </c>
      <c r="Z41" s="11">
        <v>0</v>
      </c>
      <c r="AA41" s="22">
        <v>16</v>
      </c>
      <c r="AB41" s="22">
        <v>95</v>
      </c>
      <c r="AC41" s="26">
        <f t="shared" ref="AC41:AC44" si="78">SUM(Q41:AA41)</f>
        <v>126</v>
      </c>
      <c r="AD41" s="27">
        <f t="shared" ref="AD41:AD44" si="79">(Q41*0.333)+(R41*0.5)+(S41*1)+(T41*1)+(U41*2)+(V41*2)+(W41*2)+(X41*2)+(Y41*2)+(Z41*2)+(AA41*1)</f>
        <v>122.66200000000001</v>
      </c>
      <c r="AE41" s="41">
        <f t="shared" ref="AE41:AE44" si="80">SUM(N41,AC41)</f>
        <v>251</v>
      </c>
      <c r="AF41" s="41">
        <f>SUM(AE41:AE44)</f>
        <v>1073</v>
      </c>
      <c r="AG41" s="47">
        <f t="shared" si="9"/>
        <v>0.54166666666666718</v>
      </c>
    </row>
    <row r="42" spans="1:33" ht="13.5" customHeight="1">
      <c r="A42" s="12">
        <f t="shared" si="5"/>
        <v>0.55208333333333381</v>
      </c>
      <c r="B42" s="13">
        <v>10</v>
      </c>
      <c r="C42" s="14">
        <v>1</v>
      </c>
      <c r="D42" s="14">
        <v>77</v>
      </c>
      <c r="E42" s="14">
        <v>15</v>
      </c>
      <c r="F42" s="14">
        <v>2</v>
      </c>
      <c r="G42" s="14">
        <v>0</v>
      </c>
      <c r="H42" s="14">
        <v>0</v>
      </c>
      <c r="I42" s="14">
        <v>1</v>
      </c>
      <c r="J42" s="14">
        <v>4</v>
      </c>
      <c r="K42" s="14">
        <v>0</v>
      </c>
      <c r="L42" s="23">
        <v>27</v>
      </c>
      <c r="M42" s="23">
        <v>117</v>
      </c>
      <c r="N42" s="26">
        <f t="shared" si="76"/>
        <v>137</v>
      </c>
      <c r="O42" s="28">
        <f t="shared" si="77"/>
        <v>136.82999999999998</v>
      </c>
      <c r="P42" s="21">
        <f t="shared" si="7"/>
        <v>0.55208333333333381</v>
      </c>
      <c r="Q42" s="13">
        <v>11</v>
      </c>
      <c r="R42" s="14">
        <v>3</v>
      </c>
      <c r="S42" s="14">
        <v>79</v>
      </c>
      <c r="T42" s="14">
        <v>16</v>
      </c>
      <c r="U42" s="14">
        <v>7</v>
      </c>
      <c r="V42" s="14">
        <v>1</v>
      </c>
      <c r="W42" s="14">
        <v>0</v>
      </c>
      <c r="X42" s="14">
        <v>1</v>
      </c>
      <c r="Y42" s="14">
        <v>4</v>
      </c>
      <c r="Z42" s="14">
        <v>0</v>
      </c>
      <c r="AA42" s="23">
        <v>16</v>
      </c>
      <c r="AB42" s="23">
        <v>103</v>
      </c>
      <c r="AC42" s="26">
        <f t="shared" si="78"/>
        <v>138</v>
      </c>
      <c r="AD42" s="28">
        <f t="shared" si="79"/>
        <v>142.16300000000001</v>
      </c>
      <c r="AE42" s="41">
        <f t="shared" si="80"/>
        <v>275</v>
      </c>
      <c r="AF42" s="41">
        <f t="shared" ref="AF42:AF44" si="81">SUM(AE42:AE46)</f>
        <v>1065</v>
      </c>
      <c r="AG42" s="47">
        <f t="shared" si="9"/>
        <v>0.55208333333333381</v>
      </c>
    </row>
    <row r="43" spans="1:33" ht="13.5" customHeight="1">
      <c r="A43" s="12">
        <f t="shared" si="5"/>
        <v>0.56250000000000044</v>
      </c>
      <c r="B43" s="13">
        <v>14</v>
      </c>
      <c r="C43" s="14">
        <v>3</v>
      </c>
      <c r="D43" s="14">
        <v>87</v>
      </c>
      <c r="E43" s="14">
        <v>13</v>
      </c>
      <c r="F43" s="14">
        <v>3</v>
      </c>
      <c r="G43" s="14">
        <v>1</v>
      </c>
      <c r="H43" s="14">
        <v>0</v>
      </c>
      <c r="I43" s="14">
        <v>0</v>
      </c>
      <c r="J43" s="14">
        <v>7</v>
      </c>
      <c r="K43" s="14">
        <v>0</v>
      </c>
      <c r="L43" s="23">
        <v>24</v>
      </c>
      <c r="M43" s="23">
        <v>84</v>
      </c>
      <c r="N43" s="26">
        <f t="shared" si="76"/>
        <v>152</v>
      </c>
      <c r="O43" s="28">
        <f t="shared" si="77"/>
        <v>152.16200000000001</v>
      </c>
      <c r="P43" s="21">
        <f t="shared" si="7"/>
        <v>0.56250000000000044</v>
      </c>
      <c r="Q43" s="13">
        <v>8</v>
      </c>
      <c r="R43" s="14">
        <v>2</v>
      </c>
      <c r="S43" s="14">
        <v>81</v>
      </c>
      <c r="T43" s="14">
        <v>17</v>
      </c>
      <c r="U43" s="14">
        <v>1</v>
      </c>
      <c r="V43" s="14">
        <v>0</v>
      </c>
      <c r="W43" s="14">
        <v>2</v>
      </c>
      <c r="X43" s="14">
        <v>0</v>
      </c>
      <c r="Y43" s="14">
        <v>5</v>
      </c>
      <c r="Z43" s="14">
        <v>0</v>
      </c>
      <c r="AA43" s="23">
        <v>11</v>
      </c>
      <c r="AB43" s="23">
        <v>96</v>
      </c>
      <c r="AC43" s="26">
        <f t="shared" si="78"/>
        <v>127</v>
      </c>
      <c r="AD43" s="28">
        <f t="shared" si="79"/>
        <v>128.66399999999999</v>
      </c>
      <c r="AE43" s="41">
        <f t="shared" si="80"/>
        <v>279</v>
      </c>
      <c r="AF43" s="41">
        <f t="shared" si="81"/>
        <v>1059</v>
      </c>
      <c r="AG43" s="47">
        <f t="shared" si="9"/>
        <v>0.56250000000000044</v>
      </c>
    </row>
    <row r="44" spans="1:33" ht="13.5" customHeight="1">
      <c r="A44" s="15">
        <f t="shared" si="5"/>
        <v>0.57291666666666707</v>
      </c>
      <c r="B44" s="16">
        <v>13</v>
      </c>
      <c r="C44" s="17">
        <v>1</v>
      </c>
      <c r="D44" s="17">
        <v>80</v>
      </c>
      <c r="E44" s="17">
        <v>20</v>
      </c>
      <c r="F44" s="17">
        <v>3</v>
      </c>
      <c r="G44" s="17">
        <v>1</v>
      </c>
      <c r="H44" s="17">
        <v>0</v>
      </c>
      <c r="I44" s="17">
        <v>0</v>
      </c>
      <c r="J44" s="17">
        <v>3</v>
      </c>
      <c r="K44" s="17">
        <v>0</v>
      </c>
      <c r="L44" s="24">
        <v>19</v>
      </c>
      <c r="M44" s="24">
        <v>88</v>
      </c>
      <c r="N44" s="29">
        <f t="shared" si="76"/>
        <v>140</v>
      </c>
      <c r="O44" s="30">
        <f t="shared" si="77"/>
        <v>137.82900000000001</v>
      </c>
      <c r="P44" s="31">
        <f t="shared" si="7"/>
        <v>0.57291666666666707</v>
      </c>
      <c r="Q44" s="16">
        <v>13</v>
      </c>
      <c r="R44" s="17">
        <v>2</v>
      </c>
      <c r="S44" s="17">
        <v>76</v>
      </c>
      <c r="T44" s="17">
        <v>14</v>
      </c>
      <c r="U44" s="17">
        <v>5</v>
      </c>
      <c r="V44" s="17">
        <v>1</v>
      </c>
      <c r="W44" s="17">
        <v>4</v>
      </c>
      <c r="X44" s="17">
        <v>0</v>
      </c>
      <c r="Y44" s="17">
        <v>3</v>
      </c>
      <c r="Z44" s="17">
        <v>0</v>
      </c>
      <c r="AA44" s="24">
        <v>10</v>
      </c>
      <c r="AB44" s="24">
        <v>71</v>
      </c>
      <c r="AC44" s="29">
        <f t="shared" si="78"/>
        <v>128</v>
      </c>
      <c r="AD44" s="30">
        <f t="shared" si="79"/>
        <v>131.32900000000001</v>
      </c>
      <c r="AE44" s="42">
        <f t="shared" si="80"/>
        <v>268</v>
      </c>
      <c r="AF44" s="42">
        <f t="shared" si="81"/>
        <v>1042</v>
      </c>
      <c r="AG44" s="48">
        <f t="shared" si="9"/>
        <v>0.57291666666666707</v>
      </c>
    </row>
    <row r="45" spans="1:33" s="3" customFormat="1" ht="12" customHeight="1">
      <c r="A45" s="18" t="s">
        <v>23</v>
      </c>
      <c r="B45" s="75">
        <f t="shared" ref="B45:M45" si="82">SUM(B41:B44)</f>
        <v>53</v>
      </c>
      <c r="C45" s="76">
        <f t="shared" si="82"/>
        <v>7</v>
      </c>
      <c r="D45" s="76">
        <f t="shared" si="82"/>
        <v>299</v>
      </c>
      <c r="E45" s="76">
        <f t="shared" si="82"/>
        <v>62</v>
      </c>
      <c r="F45" s="76">
        <f t="shared" si="82"/>
        <v>12</v>
      </c>
      <c r="G45" s="76">
        <f t="shared" si="82"/>
        <v>2</v>
      </c>
      <c r="H45" s="76">
        <f t="shared" si="82"/>
        <v>1</v>
      </c>
      <c r="I45" s="76">
        <f t="shared" si="82"/>
        <v>1</v>
      </c>
      <c r="J45" s="76">
        <f t="shared" si="82"/>
        <v>19</v>
      </c>
      <c r="K45" s="76">
        <f t="shared" si="82"/>
        <v>0</v>
      </c>
      <c r="L45" s="76">
        <f t="shared" si="82"/>
        <v>98</v>
      </c>
      <c r="M45" s="81">
        <f t="shared" si="82"/>
        <v>402</v>
      </c>
      <c r="N45" s="32">
        <f t="shared" ref="N45:O45" si="83">SUM(N41:N44)</f>
        <v>554</v>
      </c>
      <c r="O45" s="33">
        <f t="shared" si="83"/>
        <v>550.14900000000011</v>
      </c>
      <c r="P45" s="18" t="s">
        <v>23</v>
      </c>
      <c r="Q45" s="75">
        <f t="shared" ref="Q45:W45" si="84">SUM(Q41:Q44)</f>
        <v>46</v>
      </c>
      <c r="R45" s="76">
        <f t="shared" si="84"/>
        <v>9</v>
      </c>
      <c r="S45" s="76">
        <f t="shared" si="84"/>
        <v>304</v>
      </c>
      <c r="T45" s="76">
        <f t="shared" si="84"/>
        <v>66</v>
      </c>
      <c r="U45" s="76">
        <f t="shared" si="84"/>
        <v>17</v>
      </c>
      <c r="V45" s="76">
        <f t="shared" si="84"/>
        <v>2</v>
      </c>
      <c r="W45" s="76">
        <f t="shared" si="84"/>
        <v>6</v>
      </c>
      <c r="X45" s="76">
        <v>0</v>
      </c>
      <c r="Y45" s="76">
        <f t="shared" ref="Y45:AB45" si="85">SUM(Y41:Y44)</f>
        <v>15</v>
      </c>
      <c r="Z45" s="76">
        <f t="shared" si="85"/>
        <v>0</v>
      </c>
      <c r="AA45" s="81">
        <f t="shared" si="85"/>
        <v>53</v>
      </c>
      <c r="AB45" s="81">
        <f t="shared" si="85"/>
        <v>365</v>
      </c>
      <c r="AC45" s="32">
        <f t="shared" ref="AC45:AD45" si="86">SUM(AC41:AC44)</f>
        <v>519</v>
      </c>
      <c r="AD45" s="33">
        <f t="shared" si="86"/>
        <v>524.81799999999998</v>
      </c>
      <c r="AE45" s="43"/>
      <c r="AF45" s="43"/>
      <c r="AG45" s="18"/>
    </row>
    <row r="46" spans="1:33" ht="13.5" customHeight="1">
      <c r="A46" s="21">
        <f>A44+"00:15"</f>
        <v>0.5833333333333337</v>
      </c>
      <c r="B46" s="10">
        <v>10</v>
      </c>
      <c r="C46" s="11">
        <v>2</v>
      </c>
      <c r="D46" s="11">
        <v>66</v>
      </c>
      <c r="E46" s="11">
        <v>26</v>
      </c>
      <c r="F46" s="11">
        <v>1</v>
      </c>
      <c r="G46" s="11">
        <v>0</v>
      </c>
      <c r="H46" s="11">
        <v>3</v>
      </c>
      <c r="I46" s="11">
        <v>0</v>
      </c>
      <c r="J46" s="11">
        <v>3</v>
      </c>
      <c r="K46" s="11">
        <v>1</v>
      </c>
      <c r="L46" s="22">
        <v>18</v>
      </c>
      <c r="M46" s="22">
        <v>66</v>
      </c>
      <c r="N46" s="26">
        <f t="shared" ref="N46:N49" si="87">SUM(B46:L46)</f>
        <v>130</v>
      </c>
      <c r="O46" s="27">
        <f t="shared" ref="O46:O49" si="88">(B46*0.333)+(C46*0.5)+(D46*1)+(E46*1)+(F46*2)+(G46*2)+(H46*2)+(I46*2)+(J46*2)+(K46*2)+(L46*1)</f>
        <v>130.32999999999998</v>
      </c>
      <c r="P46" s="21">
        <f t="shared" si="7"/>
        <v>0.5833333333333337</v>
      </c>
      <c r="Q46" s="10">
        <v>8</v>
      </c>
      <c r="R46" s="11">
        <v>1</v>
      </c>
      <c r="S46" s="11">
        <v>70</v>
      </c>
      <c r="T46" s="11">
        <v>15</v>
      </c>
      <c r="U46" s="11">
        <v>2</v>
      </c>
      <c r="V46" s="11">
        <v>0</v>
      </c>
      <c r="W46" s="11">
        <v>0</v>
      </c>
      <c r="X46" s="11">
        <v>2</v>
      </c>
      <c r="Y46" s="11">
        <v>4</v>
      </c>
      <c r="Z46" s="11">
        <v>0</v>
      </c>
      <c r="AA46" s="22">
        <v>11</v>
      </c>
      <c r="AB46" s="22">
        <v>47</v>
      </c>
      <c r="AC46" s="26">
        <f t="shared" ref="AC46:AC49" si="89">SUM(Q46:AA46)</f>
        <v>113</v>
      </c>
      <c r="AD46" s="27">
        <f t="shared" ref="AD46:AD49" si="90">(Q46*0.333)+(R46*0.5)+(S46*1)+(T46*1)+(U46*2)+(V46*2)+(W46*2)+(X46*2)+(Y46*2)+(Z46*2)+(AA46*1)</f>
        <v>115.164</v>
      </c>
      <c r="AE46" s="41">
        <f t="shared" ref="AE46:AE49" si="91">SUM(N46,AC46)</f>
        <v>243</v>
      </c>
      <c r="AF46" s="41">
        <f>SUM(AE46:AE49)</f>
        <v>1002</v>
      </c>
      <c r="AG46" s="47">
        <f t="shared" si="9"/>
        <v>0.5833333333333337</v>
      </c>
    </row>
    <row r="47" spans="1:33" ht="13.5" customHeight="1">
      <c r="A47" s="12">
        <f t="shared" si="5"/>
        <v>0.59375000000000033</v>
      </c>
      <c r="B47" s="13">
        <v>12</v>
      </c>
      <c r="C47" s="14">
        <v>3</v>
      </c>
      <c r="D47" s="14">
        <v>74</v>
      </c>
      <c r="E47" s="14">
        <v>17</v>
      </c>
      <c r="F47" s="14">
        <v>4</v>
      </c>
      <c r="G47" s="14">
        <v>0</v>
      </c>
      <c r="H47" s="14">
        <v>1</v>
      </c>
      <c r="I47" s="14">
        <v>1</v>
      </c>
      <c r="J47" s="14">
        <v>3</v>
      </c>
      <c r="K47" s="14">
        <v>1</v>
      </c>
      <c r="L47" s="23">
        <v>23</v>
      </c>
      <c r="M47" s="23">
        <v>45</v>
      </c>
      <c r="N47" s="26">
        <f t="shared" si="87"/>
        <v>139</v>
      </c>
      <c r="O47" s="28">
        <f t="shared" si="88"/>
        <v>139.49599999999998</v>
      </c>
      <c r="P47" s="21">
        <f t="shared" si="7"/>
        <v>0.59375000000000033</v>
      </c>
      <c r="Q47" s="13">
        <v>6</v>
      </c>
      <c r="R47" s="14">
        <v>2</v>
      </c>
      <c r="S47" s="14">
        <v>93</v>
      </c>
      <c r="T47" s="14">
        <v>7</v>
      </c>
      <c r="U47" s="14">
        <v>2</v>
      </c>
      <c r="V47" s="14">
        <v>0</v>
      </c>
      <c r="W47" s="14">
        <v>1</v>
      </c>
      <c r="X47" s="14">
        <v>0</v>
      </c>
      <c r="Y47" s="14">
        <v>4</v>
      </c>
      <c r="Z47" s="14">
        <v>0</v>
      </c>
      <c r="AA47" s="23">
        <v>15</v>
      </c>
      <c r="AB47" s="23">
        <v>41</v>
      </c>
      <c r="AC47" s="26">
        <f t="shared" si="89"/>
        <v>130</v>
      </c>
      <c r="AD47" s="28">
        <f t="shared" si="90"/>
        <v>131.99799999999999</v>
      </c>
      <c r="AE47" s="41">
        <f t="shared" si="91"/>
        <v>269</v>
      </c>
      <c r="AF47" s="41">
        <f t="shared" ref="AF47:AF49" si="92">SUM(AE47:AE51)</f>
        <v>996</v>
      </c>
      <c r="AG47" s="47">
        <f t="shared" si="9"/>
        <v>0.59375000000000033</v>
      </c>
    </row>
    <row r="48" spans="1:33" ht="13.5" customHeight="1">
      <c r="A48" s="12">
        <f t="shared" si="5"/>
        <v>0.60416666666666696</v>
      </c>
      <c r="B48" s="13">
        <v>6</v>
      </c>
      <c r="C48" s="14">
        <v>2</v>
      </c>
      <c r="D48" s="14">
        <v>95</v>
      </c>
      <c r="E48" s="14">
        <v>17</v>
      </c>
      <c r="F48" s="14">
        <v>3</v>
      </c>
      <c r="G48" s="14">
        <v>0</v>
      </c>
      <c r="H48" s="14">
        <v>1</v>
      </c>
      <c r="I48" s="14">
        <v>0</v>
      </c>
      <c r="J48" s="14">
        <v>6</v>
      </c>
      <c r="K48" s="14">
        <v>0</v>
      </c>
      <c r="L48" s="23">
        <v>26</v>
      </c>
      <c r="M48" s="23">
        <v>41</v>
      </c>
      <c r="N48" s="26">
        <f t="shared" si="87"/>
        <v>156</v>
      </c>
      <c r="O48" s="28">
        <f t="shared" si="88"/>
        <v>160.99799999999999</v>
      </c>
      <c r="P48" s="21">
        <f t="shared" si="7"/>
        <v>0.60416666666666696</v>
      </c>
      <c r="Q48" s="13">
        <v>7</v>
      </c>
      <c r="R48" s="14">
        <v>0</v>
      </c>
      <c r="S48" s="14">
        <v>72</v>
      </c>
      <c r="T48" s="14">
        <v>5</v>
      </c>
      <c r="U48" s="14">
        <v>1</v>
      </c>
      <c r="V48" s="14">
        <v>1</v>
      </c>
      <c r="W48" s="14">
        <v>2</v>
      </c>
      <c r="X48" s="14">
        <v>0</v>
      </c>
      <c r="Y48" s="14">
        <v>6</v>
      </c>
      <c r="Z48" s="14">
        <v>0</v>
      </c>
      <c r="AA48" s="23">
        <v>12</v>
      </c>
      <c r="AB48" s="23">
        <v>38</v>
      </c>
      <c r="AC48" s="26">
        <f t="shared" si="89"/>
        <v>106</v>
      </c>
      <c r="AD48" s="28">
        <f t="shared" si="90"/>
        <v>111.331</v>
      </c>
      <c r="AE48" s="41">
        <f t="shared" si="91"/>
        <v>262</v>
      </c>
      <c r="AF48" s="41">
        <f t="shared" si="92"/>
        <v>997</v>
      </c>
      <c r="AG48" s="47">
        <f t="shared" si="9"/>
        <v>0.60416666666666696</v>
      </c>
    </row>
    <row r="49" spans="1:33" ht="13.5" customHeight="1">
      <c r="A49" s="15">
        <f t="shared" si="5"/>
        <v>0.61458333333333359</v>
      </c>
      <c r="B49" s="16">
        <v>11</v>
      </c>
      <c r="C49" s="17">
        <v>2</v>
      </c>
      <c r="D49" s="17">
        <v>67</v>
      </c>
      <c r="E49" s="17">
        <v>17</v>
      </c>
      <c r="F49" s="17">
        <v>1</v>
      </c>
      <c r="G49" s="17">
        <v>0</v>
      </c>
      <c r="H49" s="17">
        <v>2</v>
      </c>
      <c r="I49" s="17">
        <v>0</v>
      </c>
      <c r="J49" s="17">
        <v>9</v>
      </c>
      <c r="K49" s="17">
        <v>0</v>
      </c>
      <c r="L49" s="24">
        <v>16</v>
      </c>
      <c r="M49" s="24">
        <v>52</v>
      </c>
      <c r="N49" s="29">
        <f t="shared" si="87"/>
        <v>125</v>
      </c>
      <c r="O49" s="30">
        <f t="shared" si="88"/>
        <v>128.66300000000001</v>
      </c>
      <c r="P49" s="31">
        <f t="shared" si="7"/>
        <v>0.61458333333333359</v>
      </c>
      <c r="Q49" s="16">
        <v>8</v>
      </c>
      <c r="R49" s="17">
        <v>1</v>
      </c>
      <c r="S49" s="17">
        <v>63</v>
      </c>
      <c r="T49" s="17">
        <v>12</v>
      </c>
      <c r="U49" s="17">
        <v>1</v>
      </c>
      <c r="V49" s="17">
        <v>0</v>
      </c>
      <c r="W49" s="17">
        <v>0</v>
      </c>
      <c r="X49" s="17">
        <v>1</v>
      </c>
      <c r="Y49" s="17">
        <v>5</v>
      </c>
      <c r="Z49" s="17">
        <v>0</v>
      </c>
      <c r="AA49" s="24">
        <v>12</v>
      </c>
      <c r="AB49" s="24">
        <v>47</v>
      </c>
      <c r="AC49" s="29">
        <f t="shared" si="89"/>
        <v>103</v>
      </c>
      <c r="AD49" s="30">
        <f t="shared" si="90"/>
        <v>104.164</v>
      </c>
      <c r="AE49" s="42">
        <f t="shared" si="91"/>
        <v>228</v>
      </c>
      <c r="AF49" s="42">
        <f t="shared" si="92"/>
        <v>995</v>
      </c>
      <c r="AG49" s="48">
        <f t="shared" si="9"/>
        <v>0.61458333333333359</v>
      </c>
    </row>
    <row r="50" spans="1:33" s="3" customFormat="1" ht="12" customHeight="1">
      <c r="A50" s="18" t="s">
        <v>23</v>
      </c>
      <c r="B50" s="75">
        <f t="shared" ref="B50:M50" si="93">SUM(B46:B49)</f>
        <v>39</v>
      </c>
      <c r="C50" s="76">
        <f t="shared" si="93"/>
        <v>9</v>
      </c>
      <c r="D50" s="76">
        <f t="shared" si="93"/>
        <v>302</v>
      </c>
      <c r="E50" s="76">
        <f t="shared" si="93"/>
        <v>77</v>
      </c>
      <c r="F50" s="76">
        <f t="shared" si="93"/>
        <v>9</v>
      </c>
      <c r="G50" s="76">
        <f t="shared" si="93"/>
        <v>0</v>
      </c>
      <c r="H50" s="76">
        <f t="shared" si="93"/>
        <v>7</v>
      </c>
      <c r="I50" s="76">
        <f t="shared" si="93"/>
        <v>1</v>
      </c>
      <c r="J50" s="76">
        <f t="shared" si="93"/>
        <v>21</v>
      </c>
      <c r="K50" s="76">
        <f t="shared" si="93"/>
        <v>2</v>
      </c>
      <c r="L50" s="76">
        <f t="shared" si="93"/>
        <v>83</v>
      </c>
      <c r="M50" s="81">
        <f t="shared" si="93"/>
        <v>204</v>
      </c>
      <c r="N50" s="32">
        <f t="shared" ref="N50:O50" si="94">SUM(N46:N49)</f>
        <v>550</v>
      </c>
      <c r="O50" s="33">
        <f t="shared" si="94"/>
        <v>559.48699999999997</v>
      </c>
      <c r="P50" s="18" t="s">
        <v>23</v>
      </c>
      <c r="Q50" s="75">
        <f t="shared" ref="Q50:W50" si="95">SUM(Q46:Q49)</f>
        <v>29</v>
      </c>
      <c r="R50" s="76">
        <f t="shared" si="95"/>
        <v>4</v>
      </c>
      <c r="S50" s="76">
        <f t="shared" si="95"/>
        <v>298</v>
      </c>
      <c r="T50" s="76">
        <f t="shared" si="95"/>
        <v>39</v>
      </c>
      <c r="U50" s="76">
        <f t="shared" si="95"/>
        <v>6</v>
      </c>
      <c r="V50" s="76">
        <f t="shared" si="95"/>
        <v>1</v>
      </c>
      <c r="W50" s="76">
        <f t="shared" si="95"/>
        <v>3</v>
      </c>
      <c r="X50" s="76">
        <v>0</v>
      </c>
      <c r="Y50" s="76">
        <f t="shared" ref="Y50:AB50" si="96">SUM(Y46:Y49)</f>
        <v>19</v>
      </c>
      <c r="Z50" s="76">
        <f t="shared" si="96"/>
        <v>0</v>
      </c>
      <c r="AA50" s="81">
        <f t="shared" si="96"/>
        <v>50</v>
      </c>
      <c r="AB50" s="81">
        <f t="shared" si="96"/>
        <v>173</v>
      </c>
      <c r="AC50" s="32">
        <f t="shared" ref="AC50:AD50" si="97">SUM(AC46:AC49)</f>
        <v>452</v>
      </c>
      <c r="AD50" s="33">
        <f t="shared" si="97"/>
        <v>462.65699999999998</v>
      </c>
      <c r="AE50" s="43"/>
      <c r="AF50" s="43"/>
      <c r="AG50" s="18"/>
    </row>
    <row r="51" spans="1:33" ht="13.5" customHeight="1">
      <c r="A51" s="21">
        <f>A49+"00:15"</f>
        <v>0.62500000000000022</v>
      </c>
      <c r="B51" s="10">
        <v>9</v>
      </c>
      <c r="C51" s="11">
        <v>2</v>
      </c>
      <c r="D51" s="11">
        <v>60</v>
      </c>
      <c r="E51" s="11">
        <v>17</v>
      </c>
      <c r="F51" s="11">
        <v>3</v>
      </c>
      <c r="G51" s="11">
        <v>0</v>
      </c>
      <c r="H51" s="11">
        <v>3</v>
      </c>
      <c r="I51" s="11">
        <v>0</v>
      </c>
      <c r="J51" s="11">
        <v>3</v>
      </c>
      <c r="K51" s="11">
        <v>1</v>
      </c>
      <c r="L51" s="22">
        <v>27</v>
      </c>
      <c r="M51" s="22">
        <v>41</v>
      </c>
      <c r="N51" s="26">
        <f t="shared" ref="N51:N54" si="98">SUM(B51:L51)</f>
        <v>125</v>
      </c>
      <c r="O51" s="27">
        <f t="shared" ref="O51:O54" si="99">(B51*0.333)+(C51*0.5)+(D51*1)+(E51*1)+(F51*2)+(G51*2)+(H51*2)+(I51*2)+(J51*2)+(K51*2)+(L51*1)</f>
        <v>127.997</v>
      </c>
      <c r="P51" s="21">
        <f t="shared" si="7"/>
        <v>0.62500000000000022</v>
      </c>
      <c r="Q51" s="10">
        <v>6</v>
      </c>
      <c r="R51" s="11">
        <v>1</v>
      </c>
      <c r="S51" s="11">
        <v>73</v>
      </c>
      <c r="T51" s="11">
        <v>14</v>
      </c>
      <c r="U51" s="11">
        <v>1</v>
      </c>
      <c r="V51" s="11">
        <v>0</v>
      </c>
      <c r="W51" s="11">
        <v>2</v>
      </c>
      <c r="X51" s="11">
        <v>0</v>
      </c>
      <c r="Y51" s="11">
        <v>3</v>
      </c>
      <c r="Z51" s="11">
        <v>0</v>
      </c>
      <c r="AA51" s="22">
        <v>12</v>
      </c>
      <c r="AB51" s="22">
        <v>41</v>
      </c>
      <c r="AC51" s="26">
        <f t="shared" ref="AC51:AC54" si="100">SUM(Q51:AA51)</f>
        <v>112</v>
      </c>
      <c r="AD51" s="27">
        <f t="shared" ref="AD51:AD54" si="101">(Q51*0.333)+(R51*0.5)+(S51*1)+(T51*1)+(U51*2)+(V51*2)+(W51*2)+(X51*2)+(Y51*2)+(Z51*2)+(AA51*1)</f>
        <v>113.498</v>
      </c>
      <c r="AE51" s="41">
        <f t="shared" ref="AE51:AE54" si="102">SUM(N51,AC51)</f>
        <v>237</v>
      </c>
      <c r="AF51" s="41">
        <f>SUM(AE51:AE54)</f>
        <v>1050</v>
      </c>
      <c r="AG51" s="47">
        <f t="shared" si="9"/>
        <v>0.62500000000000022</v>
      </c>
    </row>
    <row r="52" spans="1:33" ht="13.5" customHeight="1">
      <c r="A52" s="12">
        <f t="shared" si="5"/>
        <v>0.63541666666666685</v>
      </c>
      <c r="B52" s="13">
        <v>6</v>
      </c>
      <c r="C52" s="14">
        <v>4</v>
      </c>
      <c r="D52" s="14">
        <v>85</v>
      </c>
      <c r="E52" s="14">
        <v>21</v>
      </c>
      <c r="F52" s="14">
        <v>1</v>
      </c>
      <c r="G52" s="14">
        <v>0</v>
      </c>
      <c r="H52" s="14">
        <v>2</v>
      </c>
      <c r="I52" s="14">
        <v>2</v>
      </c>
      <c r="J52" s="14">
        <v>4</v>
      </c>
      <c r="K52" s="14">
        <v>0</v>
      </c>
      <c r="L52" s="23">
        <v>26</v>
      </c>
      <c r="M52" s="23">
        <v>33</v>
      </c>
      <c r="N52" s="26">
        <f t="shared" si="98"/>
        <v>151</v>
      </c>
      <c r="O52" s="28">
        <f t="shared" si="99"/>
        <v>153.99799999999999</v>
      </c>
      <c r="P52" s="21">
        <f t="shared" si="7"/>
        <v>0.63541666666666685</v>
      </c>
      <c r="Q52" s="13">
        <v>10</v>
      </c>
      <c r="R52" s="14">
        <v>2</v>
      </c>
      <c r="S52" s="14">
        <v>62</v>
      </c>
      <c r="T52" s="14">
        <v>21</v>
      </c>
      <c r="U52" s="14">
        <v>1</v>
      </c>
      <c r="V52" s="14">
        <v>0</v>
      </c>
      <c r="W52" s="14">
        <v>1</v>
      </c>
      <c r="X52" s="14">
        <v>0</v>
      </c>
      <c r="Y52" s="14">
        <v>5</v>
      </c>
      <c r="Z52" s="14">
        <v>0</v>
      </c>
      <c r="AA52" s="23">
        <v>17</v>
      </c>
      <c r="AB52" s="23">
        <v>38</v>
      </c>
      <c r="AC52" s="26">
        <f t="shared" si="100"/>
        <v>119</v>
      </c>
      <c r="AD52" s="28">
        <f t="shared" si="101"/>
        <v>118.33</v>
      </c>
      <c r="AE52" s="41">
        <f t="shared" si="102"/>
        <v>270</v>
      </c>
      <c r="AF52" s="41">
        <f t="shared" ref="AF52:AF54" si="103">SUM(AE52:AE57)</f>
        <v>1079</v>
      </c>
      <c r="AG52" s="47">
        <f t="shared" si="9"/>
        <v>0.63541666666666685</v>
      </c>
    </row>
    <row r="53" spans="1:33" ht="13.5" customHeight="1">
      <c r="A53" s="12">
        <f t="shared" si="5"/>
        <v>0.64583333333333348</v>
      </c>
      <c r="B53" s="13">
        <v>14</v>
      </c>
      <c r="C53" s="14">
        <v>2</v>
      </c>
      <c r="D53" s="14">
        <v>89</v>
      </c>
      <c r="E53" s="14">
        <v>23</v>
      </c>
      <c r="F53" s="14">
        <v>1</v>
      </c>
      <c r="G53" s="14">
        <v>1</v>
      </c>
      <c r="H53" s="14">
        <v>1</v>
      </c>
      <c r="I53" s="14">
        <v>1</v>
      </c>
      <c r="J53" s="14">
        <v>5</v>
      </c>
      <c r="K53" s="14">
        <v>0</v>
      </c>
      <c r="L53" s="23">
        <v>13</v>
      </c>
      <c r="M53" s="23">
        <v>43</v>
      </c>
      <c r="N53" s="26">
        <f t="shared" si="98"/>
        <v>150</v>
      </c>
      <c r="O53" s="28">
        <f t="shared" si="99"/>
        <v>148.66200000000001</v>
      </c>
      <c r="P53" s="21">
        <f t="shared" si="7"/>
        <v>0.64583333333333348</v>
      </c>
      <c r="Q53" s="13">
        <v>6</v>
      </c>
      <c r="R53" s="14">
        <v>1</v>
      </c>
      <c r="S53" s="14">
        <v>69</v>
      </c>
      <c r="T53" s="14">
        <v>10</v>
      </c>
      <c r="U53" s="14">
        <v>4</v>
      </c>
      <c r="V53" s="14">
        <v>0</v>
      </c>
      <c r="W53" s="14">
        <v>3</v>
      </c>
      <c r="X53" s="14">
        <v>0</v>
      </c>
      <c r="Y53" s="14">
        <v>5</v>
      </c>
      <c r="Z53" s="14">
        <v>0</v>
      </c>
      <c r="AA53" s="23">
        <v>12</v>
      </c>
      <c r="AB53" s="23">
        <v>45</v>
      </c>
      <c r="AC53" s="26">
        <f t="shared" si="100"/>
        <v>110</v>
      </c>
      <c r="AD53" s="28">
        <f t="shared" si="101"/>
        <v>117.498</v>
      </c>
      <c r="AE53" s="41">
        <f t="shared" si="102"/>
        <v>260</v>
      </c>
      <c r="AF53" s="41">
        <f t="shared" si="103"/>
        <v>1090</v>
      </c>
      <c r="AG53" s="47">
        <f t="shared" si="9"/>
        <v>0.64583333333333348</v>
      </c>
    </row>
    <row r="54" spans="1:33" ht="13.5" customHeight="1">
      <c r="A54" s="15">
        <f t="shared" si="5"/>
        <v>0.65625000000000011</v>
      </c>
      <c r="B54" s="16">
        <v>13</v>
      </c>
      <c r="C54" s="17">
        <v>2</v>
      </c>
      <c r="D54" s="17">
        <v>95</v>
      </c>
      <c r="E54" s="17">
        <v>17</v>
      </c>
      <c r="F54" s="17">
        <v>1</v>
      </c>
      <c r="G54" s="17">
        <v>1</v>
      </c>
      <c r="H54" s="17">
        <v>0</v>
      </c>
      <c r="I54" s="17">
        <v>0</v>
      </c>
      <c r="J54" s="17">
        <v>6</v>
      </c>
      <c r="K54" s="17">
        <v>1</v>
      </c>
      <c r="L54" s="24">
        <v>26</v>
      </c>
      <c r="M54" s="24">
        <v>29</v>
      </c>
      <c r="N54" s="29">
        <f t="shared" si="98"/>
        <v>162</v>
      </c>
      <c r="O54" s="30">
        <f t="shared" si="99"/>
        <v>161.32900000000001</v>
      </c>
      <c r="P54" s="31">
        <f t="shared" si="7"/>
        <v>0.65625000000000011</v>
      </c>
      <c r="Q54" s="16">
        <v>14</v>
      </c>
      <c r="R54" s="17">
        <v>1</v>
      </c>
      <c r="S54" s="17">
        <v>73</v>
      </c>
      <c r="T54" s="17">
        <v>12</v>
      </c>
      <c r="U54" s="17">
        <v>2</v>
      </c>
      <c r="V54" s="17">
        <v>0</v>
      </c>
      <c r="W54" s="17">
        <v>1</v>
      </c>
      <c r="X54" s="17">
        <v>0</v>
      </c>
      <c r="Y54" s="17">
        <v>6</v>
      </c>
      <c r="Z54" s="17">
        <v>0</v>
      </c>
      <c r="AA54" s="24">
        <v>12</v>
      </c>
      <c r="AB54" s="24">
        <v>58</v>
      </c>
      <c r="AC54" s="29">
        <f t="shared" si="100"/>
        <v>121</v>
      </c>
      <c r="AD54" s="30">
        <f t="shared" si="101"/>
        <v>120.16200000000001</v>
      </c>
      <c r="AE54" s="42">
        <f t="shared" si="102"/>
        <v>283</v>
      </c>
      <c r="AF54" s="42">
        <f t="shared" si="103"/>
        <v>1124</v>
      </c>
      <c r="AG54" s="48">
        <f t="shared" si="9"/>
        <v>0.65625000000000011</v>
      </c>
    </row>
    <row r="55" spans="1:33" s="3" customFormat="1" ht="12" customHeight="1">
      <c r="A55" s="18" t="s">
        <v>23</v>
      </c>
      <c r="B55" s="75">
        <f t="shared" ref="B55:M55" si="104">SUM(B51:B54)</f>
        <v>42</v>
      </c>
      <c r="C55" s="76">
        <f t="shared" si="104"/>
        <v>10</v>
      </c>
      <c r="D55" s="76">
        <f t="shared" si="104"/>
        <v>329</v>
      </c>
      <c r="E55" s="76">
        <f t="shared" si="104"/>
        <v>78</v>
      </c>
      <c r="F55" s="76">
        <f t="shared" si="104"/>
        <v>6</v>
      </c>
      <c r="G55" s="76">
        <f t="shared" si="104"/>
        <v>2</v>
      </c>
      <c r="H55" s="76">
        <f t="shared" si="104"/>
        <v>6</v>
      </c>
      <c r="I55" s="76">
        <f t="shared" si="104"/>
        <v>3</v>
      </c>
      <c r="J55" s="76">
        <f t="shared" si="104"/>
        <v>18</v>
      </c>
      <c r="K55" s="76">
        <f t="shared" si="104"/>
        <v>2</v>
      </c>
      <c r="L55" s="76">
        <f t="shared" si="104"/>
        <v>92</v>
      </c>
      <c r="M55" s="81">
        <f t="shared" si="104"/>
        <v>146</v>
      </c>
      <c r="N55" s="32">
        <f t="shared" ref="N55:O55" si="105">SUM(N51:N54)</f>
        <v>588</v>
      </c>
      <c r="O55" s="33">
        <f t="shared" si="105"/>
        <v>591.9860000000001</v>
      </c>
      <c r="P55" s="18" t="s">
        <v>23</v>
      </c>
      <c r="Q55" s="75">
        <f t="shared" ref="Q55:W55" si="106">SUM(Q51:Q54)</f>
        <v>36</v>
      </c>
      <c r="R55" s="76">
        <f t="shared" si="106"/>
        <v>5</v>
      </c>
      <c r="S55" s="76">
        <f t="shared" si="106"/>
        <v>277</v>
      </c>
      <c r="T55" s="76">
        <f t="shared" si="106"/>
        <v>57</v>
      </c>
      <c r="U55" s="76">
        <f t="shared" si="106"/>
        <v>8</v>
      </c>
      <c r="V55" s="76">
        <f t="shared" si="106"/>
        <v>0</v>
      </c>
      <c r="W55" s="76">
        <f t="shared" si="106"/>
        <v>7</v>
      </c>
      <c r="X55" s="76">
        <v>0</v>
      </c>
      <c r="Y55" s="76">
        <f t="shared" ref="Y55:AB55" si="107">SUM(Y51:Y54)</f>
        <v>19</v>
      </c>
      <c r="Z55" s="76">
        <f t="shared" si="107"/>
        <v>0</v>
      </c>
      <c r="AA55" s="81">
        <f t="shared" si="107"/>
        <v>53</v>
      </c>
      <c r="AB55" s="81">
        <f t="shared" si="107"/>
        <v>182</v>
      </c>
      <c r="AC55" s="32">
        <f t="shared" ref="AC55:AD55" si="108">SUM(AC51:AC54)</f>
        <v>462</v>
      </c>
      <c r="AD55" s="33">
        <f t="shared" si="108"/>
        <v>469.48800000000006</v>
      </c>
      <c r="AE55" s="43"/>
      <c r="AF55" s="43"/>
      <c r="AG55" s="18"/>
    </row>
    <row r="56" spans="1:33" s="3" customFormat="1" ht="12" customHeight="1">
      <c r="A56" s="18" t="s">
        <v>24</v>
      </c>
      <c r="B56" s="75">
        <f>SUM(B45,B50,B55)</f>
        <v>134</v>
      </c>
      <c r="C56" s="76">
        <f t="shared" ref="C56:M56" si="109">SUM(C45,C50,C55)</f>
        <v>26</v>
      </c>
      <c r="D56" s="76">
        <f t="shared" si="109"/>
        <v>930</v>
      </c>
      <c r="E56" s="76">
        <f t="shared" si="109"/>
        <v>217</v>
      </c>
      <c r="F56" s="76">
        <f t="shared" si="109"/>
        <v>27</v>
      </c>
      <c r="G56" s="76">
        <f t="shared" si="109"/>
        <v>4</v>
      </c>
      <c r="H56" s="76">
        <f t="shared" si="109"/>
        <v>14</v>
      </c>
      <c r="I56" s="76">
        <f t="shared" si="109"/>
        <v>5</v>
      </c>
      <c r="J56" s="76">
        <f t="shared" si="109"/>
        <v>58</v>
      </c>
      <c r="K56" s="76">
        <f t="shared" si="109"/>
        <v>4</v>
      </c>
      <c r="L56" s="81">
        <f t="shared" si="109"/>
        <v>273</v>
      </c>
      <c r="M56" s="81">
        <f t="shared" si="109"/>
        <v>752</v>
      </c>
      <c r="N56" s="32">
        <f t="shared" ref="N56:O56" si="110">SUM(N45,N50,N55)</f>
        <v>1692</v>
      </c>
      <c r="O56" s="33">
        <f t="shared" si="110"/>
        <v>1701.6220000000001</v>
      </c>
      <c r="P56" s="18" t="s">
        <v>24</v>
      </c>
      <c r="Q56" s="75">
        <f>SUM(Q45,Q50,Q55)</f>
        <v>111</v>
      </c>
      <c r="R56" s="76">
        <f t="shared" ref="R56:AB56" si="111">SUM(R45,R50,R55)</f>
        <v>18</v>
      </c>
      <c r="S56" s="76">
        <f t="shared" si="111"/>
        <v>879</v>
      </c>
      <c r="T56" s="76">
        <f t="shared" si="111"/>
        <v>162</v>
      </c>
      <c r="U56" s="76">
        <f t="shared" si="111"/>
        <v>31</v>
      </c>
      <c r="V56" s="76">
        <f t="shared" si="111"/>
        <v>3</v>
      </c>
      <c r="W56" s="76">
        <f t="shared" si="111"/>
        <v>16</v>
      </c>
      <c r="X56" s="76">
        <v>0</v>
      </c>
      <c r="Y56" s="76">
        <f t="shared" si="111"/>
        <v>53</v>
      </c>
      <c r="Z56" s="76">
        <f t="shared" si="111"/>
        <v>0</v>
      </c>
      <c r="AA56" s="81">
        <f t="shared" si="111"/>
        <v>156</v>
      </c>
      <c r="AB56" s="81">
        <f t="shared" si="111"/>
        <v>720</v>
      </c>
      <c r="AC56" s="32">
        <f t="shared" ref="AC56:AD56" si="112">SUM(AC45,AC50,AC55)</f>
        <v>1433</v>
      </c>
      <c r="AD56" s="33">
        <f t="shared" si="112"/>
        <v>1456.963</v>
      </c>
      <c r="AE56" s="43"/>
      <c r="AF56" s="43"/>
      <c r="AG56" s="18"/>
    </row>
    <row r="57" spans="1:33" ht="13.5" customHeight="1">
      <c r="A57" s="21">
        <f>A54+"00:15"</f>
        <v>0.66666666666666674</v>
      </c>
      <c r="B57" s="10">
        <v>14</v>
      </c>
      <c r="C57" s="11">
        <v>2</v>
      </c>
      <c r="D57" s="11">
        <v>89</v>
      </c>
      <c r="E57" s="11">
        <v>10</v>
      </c>
      <c r="F57" s="11">
        <v>2</v>
      </c>
      <c r="G57" s="11">
        <v>0</v>
      </c>
      <c r="H57" s="11">
        <v>1</v>
      </c>
      <c r="I57" s="11">
        <v>1</v>
      </c>
      <c r="J57" s="11">
        <v>6</v>
      </c>
      <c r="K57" s="11">
        <v>0</v>
      </c>
      <c r="L57" s="22">
        <v>26</v>
      </c>
      <c r="M57" s="22">
        <v>63</v>
      </c>
      <c r="N57" s="26">
        <f t="shared" ref="N57:N60" si="113">SUM(B57:L57)</f>
        <v>151</v>
      </c>
      <c r="O57" s="27">
        <f t="shared" ref="O57:O60" si="114">(B57*0.333)+(C57*0.5)+(D57*1)+(E57*1)+(F57*2)+(G57*2)+(H57*2)+(I57*2)+(J57*2)+(K57*2)+(L57*1)</f>
        <v>150.66200000000001</v>
      </c>
      <c r="P57" s="21">
        <f t="shared" si="7"/>
        <v>0.66666666666666674</v>
      </c>
      <c r="Q57" s="10">
        <v>11</v>
      </c>
      <c r="R57" s="11">
        <v>5</v>
      </c>
      <c r="S57" s="11">
        <v>70</v>
      </c>
      <c r="T57" s="11">
        <v>14</v>
      </c>
      <c r="U57" s="11">
        <v>3</v>
      </c>
      <c r="V57" s="11">
        <v>0</v>
      </c>
      <c r="W57" s="11">
        <v>2</v>
      </c>
      <c r="X57" s="11">
        <v>0</v>
      </c>
      <c r="Y57" s="11">
        <v>3</v>
      </c>
      <c r="Z57" s="11">
        <v>0</v>
      </c>
      <c r="AA57" s="22">
        <v>7</v>
      </c>
      <c r="AB57" s="22">
        <v>76</v>
      </c>
      <c r="AC57" s="26">
        <f>SUM(Q57:AA57)</f>
        <v>115</v>
      </c>
      <c r="AD57" s="27">
        <f t="shared" ref="AD57:AD60" si="115">(Q57*0.333)+(R57*0.5)+(S57*1)+(T57*1)+(U57*2)+(V57*2)+(W57*2)+(X57*2)+(Y57*2)+(Z57*2)+(AA57*1)</f>
        <v>113.163</v>
      </c>
      <c r="AE57" s="41">
        <f t="shared" ref="AE57:AE60" si="116">SUM(N57,AC57)</f>
        <v>266</v>
      </c>
      <c r="AF57" s="41">
        <f>SUM(AE57:AE60)</f>
        <v>1123</v>
      </c>
      <c r="AG57" s="47">
        <f t="shared" si="9"/>
        <v>0.66666666666666674</v>
      </c>
    </row>
    <row r="58" spans="1:33" ht="13.5" customHeight="1">
      <c r="A58" s="12">
        <f t="shared" si="5"/>
        <v>0.67708333333333337</v>
      </c>
      <c r="B58" s="13">
        <v>17</v>
      </c>
      <c r="C58" s="14">
        <v>0</v>
      </c>
      <c r="D58" s="14">
        <v>91</v>
      </c>
      <c r="E58" s="14">
        <v>13</v>
      </c>
      <c r="F58" s="14">
        <v>1</v>
      </c>
      <c r="G58" s="14">
        <v>1</v>
      </c>
      <c r="H58" s="14">
        <v>3</v>
      </c>
      <c r="I58" s="14">
        <v>0</v>
      </c>
      <c r="J58" s="14">
        <v>6</v>
      </c>
      <c r="K58" s="14">
        <v>0</v>
      </c>
      <c r="L58" s="23">
        <v>24</v>
      </c>
      <c r="M58" s="23">
        <v>59</v>
      </c>
      <c r="N58" s="26">
        <f t="shared" si="113"/>
        <v>156</v>
      </c>
      <c r="O58" s="28">
        <f t="shared" si="114"/>
        <v>155.661</v>
      </c>
      <c r="P58" s="21">
        <f t="shared" si="7"/>
        <v>0.67708333333333337</v>
      </c>
      <c r="Q58" s="13">
        <v>18</v>
      </c>
      <c r="R58" s="14">
        <v>3</v>
      </c>
      <c r="S58" s="14">
        <v>78</v>
      </c>
      <c r="T58" s="14">
        <v>9</v>
      </c>
      <c r="U58" s="14">
        <v>2</v>
      </c>
      <c r="V58" s="14">
        <v>0</v>
      </c>
      <c r="W58" s="14">
        <v>1</v>
      </c>
      <c r="X58" s="14">
        <v>1</v>
      </c>
      <c r="Y58" s="14">
        <v>3</v>
      </c>
      <c r="Z58" s="14">
        <v>0</v>
      </c>
      <c r="AA58" s="23">
        <v>10</v>
      </c>
      <c r="AB58" s="23">
        <v>60</v>
      </c>
      <c r="AC58" s="26">
        <f t="shared" ref="AC58:AC70" si="117">SUM(Q58:AA58)</f>
        <v>125</v>
      </c>
      <c r="AD58" s="28">
        <f t="shared" si="115"/>
        <v>118.494</v>
      </c>
      <c r="AE58" s="41">
        <f t="shared" si="116"/>
        <v>281</v>
      </c>
      <c r="AF58" s="41">
        <f t="shared" ref="AF58:AF60" si="118">SUM(AE58:AE62)</f>
        <v>1164</v>
      </c>
      <c r="AG58" s="47">
        <f t="shared" si="9"/>
        <v>0.67708333333333337</v>
      </c>
    </row>
    <row r="59" spans="1:33" ht="13.5" customHeight="1">
      <c r="A59" s="12">
        <f t="shared" si="5"/>
        <v>0.6875</v>
      </c>
      <c r="B59" s="13">
        <v>12</v>
      </c>
      <c r="C59" s="14">
        <v>7</v>
      </c>
      <c r="D59" s="14">
        <v>79</v>
      </c>
      <c r="E59" s="14">
        <v>15</v>
      </c>
      <c r="F59" s="14">
        <v>2</v>
      </c>
      <c r="G59" s="14">
        <v>0</v>
      </c>
      <c r="H59" s="14">
        <v>0</v>
      </c>
      <c r="I59" s="14">
        <v>0</v>
      </c>
      <c r="J59" s="14">
        <v>9</v>
      </c>
      <c r="K59" s="14">
        <v>0</v>
      </c>
      <c r="L59" s="23">
        <v>22</v>
      </c>
      <c r="M59" s="23">
        <v>68</v>
      </c>
      <c r="N59" s="26">
        <f t="shared" si="113"/>
        <v>146</v>
      </c>
      <c r="O59" s="28">
        <f t="shared" si="114"/>
        <v>145.49599999999998</v>
      </c>
      <c r="P59" s="21">
        <f t="shared" si="7"/>
        <v>0.6875</v>
      </c>
      <c r="Q59" s="13">
        <v>11</v>
      </c>
      <c r="R59" s="14">
        <v>2</v>
      </c>
      <c r="S59" s="14">
        <v>102</v>
      </c>
      <c r="T59" s="14">
        <v>13</v>
      </c>
      <c r="U59" s="14">
        <v>1</v>
      </c>
      <c r="V59" s="14">
        <v>0</v>
      </c>
      <c r="W59" s="14">
        <v>1</v>
      </c>
      <c r="X59" s="14">
        <v>0</v>
      </c>
      <c r="Y59" s="14">
        <v>5</v>
      </c>
      <c r="Z59" s="14">
        <v>0</v>
      </c>
      <c r="AA59" s="23">
        <v>13</v>
      </c>
      <c r="AB59" s="23">
        <v>64</v>
      </c>
      <c r="AC59" s="26">
        <f t="shared" si="117"/>
        <v>148</v>
      </c>
      <c r="AD59" s="28">
        <f t="shared" si="115"/>
        <v>146.66300000000001</v>
      </c>
      <c r="AE59" s="41">
        <f t="shared" si="116"/>
        <v>294</v>
      </c>
      <c r="AF59" s="41">
        <f t="shared" si="118"/>
        <v>1169</v>
      </c>
      <c r="AG59" s="47">
        <f t="shared" si="9"/>
        <v>0.6875</v>
      </c>
    </row>
    <row r="60" spans="1:33" ht="13.5" customHeight="1">
      <c r="A60" s="15">
        <f t="shared" si="5"/>
        <v>0.69791666666666663</v>
      </c>
      <c r="B60" s="16">
        <v>9</v>
      </c>
      <c r="C60" s="17">
        <v>2</v>
      </c>
      <c r="D60" s="17">
        <v>72</v>
      </c>
      <c r="E60" s="17">
        <v>18</v>
      </c>
      <c r="F60" s="17">
        <v>2</v>
      </c>
      <c r="G60" s="17">
        <v>0</v>
      </c>
      <c r="H60" s="17">
        <v>0</v>
      </c>
      <c r="I60" s="17">
        <v>0</v>
      </c>
      <c r="J60" s="17">
        <v>4</v>
      </c>
      <c r="K60" s="17">
        <v>0</v>
      </c>
      <c r="L60" s="24">
        <v>17</v>
      </c>
      <c r="M60" s="24">
        <v>64</v>
      </c>
      <c r="N60" s="29">
        <f t="shared" si="113"/>
        <v>124</v>
      </c>
      <c r="O60" s="30">
        <f t="shared" si="114"/>
        <v>122.997</v>
      </c>
      <c r="P60" s="31">
        <f t="shared" si="7"/>
        <v>0.69791666666666663</v>
      </c>
      <c r="Q60" s="16">
        <v>25</v>
      </c>
      <c r="R60" s="17">
        <v>5</v>
      </c>
      <c r="S60" s="17">
        <v>97</v>
      </c>
      <c r="T60" s="17">
        <v>8</v>
      </c>
      <c r="U60" s="17">
        <v>3</v>
      </c>
      <c r="V60" s="17">
        <v>0</v>
      </c>
      <c r="W60" s="17">
        <v>0</v>
      </c>
      <c r="X60" s="17">
        <v>0</v>
      </c>
      <c r="Y60" s="17">
        <v>5</v>
      </c>
      <c r="Z60" s="17">
        <v>0</v>
      </c>
      <c r="AA60" s="24">
        <v>15</v>
      </c>
      <c r="AB60" s="24">
        <v>116</v>
      </c>
      <c r="AC60" s="29">
        <f t="shared" si="117"/>
        <v>158</v>
      </c>
      <c r="AD60" s="30">
        <f t="shared" si="115"/>
        <v>146.82499999999999</v>
      </c>
      <c r="AE60" s="42">
        <f t="shared" si="116"/>
        <v>282</v>
      </c>
      <c r="AF60" s="42">
        <f t="shared" si="118"/>
        <v>1240</v>
      </c>
      <c r="AG60" s="48">
        <f t="shared" si="9"/>
        <v>0.69791666666666663</v>
      </c>
    </row>
    <row r="61" spans="1:33" s="3" customFormat="1" ht="12" customHeight="1">
      <c r="A61" s="18" t="s">
        <v>23</v>
      </c>
      <c r="B61" s="75">
        <f t="shared" ref="B61:M61" si="119">SUM(B57:B60)</f>
        <v>52</v>
      </c>
      <c r="C61" s="76">
        <f t="shared" si="119"/>
        <v>11</v>
      </c>
      <c r="D61" s="76">
        <f t="shared" si="119"/>
        <v>331</v>
      </c>
      <c r="E61" s="76">
        <f t="shared" si="119"/>
        <v>56</v>
      </c>
      <c r="F61" s="76">
        <f t="shared" si="119"/>
        <v>7</v>
      </c>
      <c r="G61" s="76">
        <f t="shared" si="119"/>
        <v>1</v>
      </c>
      <c r="H61" s="76">
        <f t="shared" si="119"/>
        <v>4</v>
      </c>
      <c r="I61" s="76">
        <f t="shared" si="119"/>
        <v>1</v>
      </c>
      <c r="J61" s="76">
        <f t="shared" si="119"/>
        <v>25</v>
      </c>
      <c r="K61" s="76">
        <f t="shared" si="119"/>
        <v>0</v>
      </c>
      <c r="L61" s="76">
        <f t="shared" si="119"/>
        <v>89</v>
      </c>
      <c r="M61" s="81">
        <f t="shared" si="119"/>
        <v>254</v>
      </c>
      <c r="N61" s="32">
        <f t="shared" ref="N61:O61" si="120">SUM(N57:N60)</f>
        <v>577</v>
      </c>
      <c r="O61" s="33">
        <f t="shared" si="120"/>
        <v>574.81599999999992</v>
      </c>
      <c r="P61" s="18" t="s">
        <v>23</v>
      </c>
      <c r="Q61" s="75">
        <f t="shared" ref="Q61:W61" si="121">SUM(Q57:Q60)</f>
        <v>65</v>
      </c>
      <c r="R61" s="76">
        <f t="shared" si="121"/>
        <v>15</v>
      </c>
      <c r="S61" s="76">
        <f t="shared" si="121"/>
        <v>347</v>
      </c>
      <c r="T61" s="76">
        <f t="shared" si="121"/>
        <v>44</v>
      </c>
      <c r="U61" s="76">
        <f t="shared" si="121"/>
        <v>9</v>
      </c>
      <c r="V61" s="76">
        <f t="shared" si="121"/>
        <v>0</v>
      </c>
      <c r="W61" s="76">
        <f t="shared" si="121"/>
        <v>4</v>
      </c>
      <c r="X61" s="76">
        <v>0</v>
      </c>
      <c r="Y61" s="76">
        <f t="shared" ref="Y61:AB61" si="122">SUM(Y57:Y60)</f>
        <v>16</v>
      </c>
      <c r="Z61" s="76">
        <f t="shared" si="122"/>
        <v>0</v>
      </c>
      <c r="AA61" s="81">
        <f t="shared" si="122"/>
        <v>45</v>
      </c>
      <c r="AB61" s="81">
        <f t="shared" si="122"/>
        <v>316</v>
      </c>
      <c r="AC61" s="32">
        <f t="shared" ref="AC61:AD61" si="123">SUM(AC57:AC60)</f>
        <v>546</v>
      </c>
      <c r="AD61" s="33">
        <f t="shared" si="123"/>
        <v>525.14499999999998</v>
      </c>
      <c r="AE61" s="43"/>
      <c r="AF61" s="43"/>
      <c r="AG61" s="18"/>
    </row>
    <row r="62" spans="1:33" ht="13.5" customHeight="1">
      <c r="A62" s="21">
        <f>A60+"00:15"</f>
        <v>0.70833333333333326</v>
      </c>
      <c r="B62" s="10">
        <v>19</v>
      </c>
      <c r="C62" s="11">
        <v>6</v>
      </c>
      <c r="D62" s="11">
        <v>96</v>
      </c>
      <c r="E62" s="11">
        <v>13</v>
      </c>
      <c r="F62" s="11">
        <v>4</v>
      </c>
      <c r="G62" s="11">
        <v>0</v>
      </c>
      <c r="H62" s="11">
        <v>0</v>
      </c>
      <c r="I62" s="11">
        <v>0</v>
      </c>
      <c r="J62" s="11">
        <v>6</v>
      </c>
      <c r="K62" s="11">
        <v>0</v>
      </c>
      <c r="L62" s="22">
        <v>21</v>
      </c>
      <c r="M62" s="22">
        <v>99</v>
      </c>
      <c r="N62" s="26">
        <f t="shared" ref="N62:N65" si="124">SUM(B62:L62)</f>
        <v>165</v>
      </c>
      <c r="O62" s="27">
        <f t="shared" ref="O62:O65" si="125">(B62*0.333)+(C62*0.5)+(D62*1)+(E62*1)+(F62*2)+(G62*2)+(H62*2)+(I62*2)+(J62*2)+(K62*2)+(L62*1)</f>
        <v>159.327</v>
      </c>
      <c r="P62" s="21">
        <f t="shared" si="7"/>
        <v>0.70833333333333326</v>
      </c>
      <c r="Q62" s="10">
        <v>23</v>
      </c>
      <c r="R62" s="11">
        <v>2</v>
      </c>
      <c r="S62" s="11">
        <v>99</v>
      </c>
      <c r="T62" s="11">
        <v>4</v>
      </c>
      <c r="U62" s="11">
        <v>0</v>
      </c>
      <c r="V62" s="11">
        <v>0</v>
      </c>
      <c r="W62" s="11">
        <v>0</v>
      </c>
      <c r="X62" s="11">
        <v>0</v>
      </c>
      <c r="Y62" s="11">
        <v>6</v>
      </c>
      <c r="Z62" s="11">
        <v>0</v>
      </c>
      <c r="AA62" s="22">
        <v>8</v>
      </c>
      <c r="AB62" s="22">
        <v>110</v>
      </c>
      <c r="AC62" s="26">
        <f t="shared" si="117"/>
        <v>142</v>
      </c>
      <c r="AD62" s="27">
        <f t="shared" ref="AD62:AD65" si="126">(Q62*0.333)+(R62*0.5)+(S62*1)+(T62*1)+(U62*2)+(V62*2)+(W62*2)+(X62*2)+(Y62*2)+(Z62*2)+(AA62*1)</f>
        <v>131.65899999999999</v>
      </c>
      <c r="AE62" s="41">
        <f t="shared" ref="AE62:AE65" si="127">SUM(N62,AC62)</f>
        <v>307</v>
      </c>
      <c r="AF62" s="41">
        <f>SUM(AE62:AE65)</f>
        <v>1309</v>
      </c>
      <c r="AG62" s="47">
        <f t="shared" si="9"/>
        <v>0.70833333333333326</v>
      </c>
    </row>
    <row r="63" spans="1:33" ht="13.5" customHeight="1">
      <c r="A63" s="12">
        <f t="shared" si="5"/>
        <v>0.71874999999999989</v>
      </c>
      <c r="B63" s="13">
        <v>34</v>
      </c>
      <c r="C63" s="14">
        <v>2</v>
      </c>
      <c r="D63" s="14">
        <v>58</v>
      </c>
      <c r="E63" s="14">
        <v>10</v>
      </c>
      <c r="F63" s="14">
        <v>0</v>
      </c>
      <c r="G63" s="14">
        <v>0</v>
      </c>
      <c r="H63" s="14">
        <v>1</v>
      </c>
      <c r="I63" s="14">
        <v>0</v>
      </c>
      <c r="J63" s="14">
        <v>6</v>
      </c>
      <c r="K63" s="14">
        <v>1</v>
      </c>
      <c r="L63" s="23">
        <v>36</v>
      </c>
      <c r="M63" s="23">
        <v>97</v>
      </c>
      <c r="N63" s="26">
        <f t="shared" si="124"/>
        <v>148</v>
      </c>
      <c r="O63" s="28">
        <f t="shared" si="125"/>
        <v>132.322</v>
      </c>
      <c r="P63" s="21">
        <f t="shared" si="7"/>
        <v>0.71874999999999989</v>
      </c>
      <c r="Q63" s="13">
        <v>36</v>
      </c>
      <c r="R63" s="14">
        <v>3</v>
      </c>
      <c r="S63" s="14">
        <v>74</v>
      </c>
      <c r="T63" s="14">
        <v>7</v>
      </c>
      <c r="U63" s="14">
        <v>0</v>
      </c>
      <c r="V63" s="14">
        <v>0</v>
      </c>
      <c r="W63" s="14">
        <v>0</v>
      </c>
      <c r="X63" s="14">
        <v>1</v>
      </c>
      <c r="Y63" s="14">
        <v>2</v>
      </c>
      <c r="Z63" s="14">
        <v>1</v>
      </c>
      <c r="AA63" s="23">
        <v>14</v>
      </c>
      <c r="AB63" s="23">
        <v>155</v>
      </c>
      <c r="AC63" s="26">
        <f t="shared" si="117"/>
        <v>138</v>
      </c>
      <c r="AD63" s="28">
        <f t="shared" si="126"/>
        <v>116.488</v>
      </c>
      <c r="AE63" s="41">
        <f t="shared" si="127"/>
        <v>286</v>
      </c>
      <c r="AF63" s="41">
        <f t="shared" ref="AF63:AF65" si="128">SUM(AE63:AE67)</f>
        <v>1313</v>
      </c>
      <c r="AG63" s="47">
        <f t="shared" si="9"/>
        <v>0.71874999999999989</v>
      </c>
    </row>
    <row r="64" spans="1:33" ht="13.5" customHeight="1">
      <c r="A64" s="12">
        <f t="shared" si="5"/>
        <v>0.72916666666666652</v>
      </c>
      <c r="B64" s="13">
        <v>45</v>
      </c>
      <c r="C64" s="14">
        <v>4</v>
      </c>
      <c r="D64" s="14">
        <v>100</v>
      </c>
      <c r="E64" s="14">
        <v>15</v>
      </c>
      <c r="F64" s="14">
        <v>0</v>
      </c>
      <c r="G64" s="14">
        <v>0</v>
      </c>
      <c r="H64" s="14">
        <v>0</v>
      </c>
      <c r="I64" s="14">
        <v>0</v>
      </c>
      <c r="J64" s="14">
        <v>6</v>
      </c>
      <c r="K64" s="14">
        <v>1</v>
      </c>
      <c r="L64" s="23">
        <v>21</v>
      </c>
      <c r="M64" s="23">
        <v>134</v>
      </c>
      <c r="N64" s="26">
        <f t="shared" si="124"/>
        <v>192</v>
      </c>
      <c r="O64" s="28">
        <f t="shared" si="125"/>
        <v>166.98500000000001</v>
      </c>
      <c r="P64" s="21">
        <f t="shared" si="7"/>
        <v>0.72916666666666652</v>
      </c>
      <c r="Q64" s="13">
        <v>29</v>
      </c>
      <c r="R64" s="14">
        <v>5</v>
      </c>
      <c r="S64" s="14">
        <v>119</v>
      </c>
      <c r="T64" s="14">
        <v>2</v>
      </c>
      <c r="U64" s="14">
        <v>0</v>
      </c>
      <c r="V64" s="14">
        <v>0</v>
      </c>
      <c r="W64" s="14">
        <v>1</v>
      </c>
      <c r="X64" s="14">
        <v>0</v>
      </c>
      <c r="Y64" s="14">
        <v>5</v>
      </c>
      <c r="Z64" s="14">
        <v>0</v>
      </c>
      <c r="AA64" s="23">
        <v>12</v>
      </c>
      <c r="AB64" s="23">
        <v>187</v>
      </c>
      <c r="AC64" s="26">
        <f t="shared" si="117"/>
        <v>173</v>
      </c>
      <c r="AD64" s="28">
        <f t="shared" si="126"/>
        <v>157.15700000000001</v>
      </c>
      <c r="AE64" s="41">
        <f t="shared" si="127"/>
        <v>365</v>
      </c>
      <c r="AF64" s="41">
        <f t="shared" si="128"/>
        <v>1306</v>
      </c>
      <c r="AG64" s="47">
        <f t="shared" si="9"/>
        <v>0.72916666666666652</v>
      </c>
    </row>
    <row r="65" spans="1:33" ht="13.5" customHeight="1">
      <c r="A65" s="15">
        <f t="shared" si="5"/>
        <v>0.73958333333333315</v>
      </c>
      <c r="B65" s="16">
        <v>41</v>
      </c>
      <c r="C65" s="17">
        <v>7</v>
      </c>
      <c r="D65" s="17">
        <v>71</v>
      </c>
      <c r="E65" s="17">
        <v>13</v>
      </c>
      <c r="F65" s="17">
        <v>0</v>
      </c>
      <c r="G65" s="17">
        <v>1</v>
      </c>
      <c r="H65" s="17">
        <v>0</v>
      </c>
      <c r="I65" s="17">
        <v>0</v>
      </c>
      <c r="J65" s="17">
        <v>3</v>
      </c>
      <c r="K65" s="17">
        <v>0</v>
      </c>
      <c r="L65" s="24">
        <v>25</v>
      </c>
      <c r="M65" s="24">
        <v>151</v>
      </c>
      <c r="N65" s="29">
        <f t="shared" si="124"/>
        <v>161</v>
      </c>
      <c r="O65" s="30">
        <f t="shared" si="125"/>
        <v>134.15299999999999</v>
      </c>
      <c r="P65" s="31">
        <f t="shared" si="7"/>
        <v>0.73958333333333315</v>
      </c>
      <c r="Q65" s="16">
        <v>43</v>
      </c>
      <c r="R65" s="17">
        <v>8</v>
      </c>
      <c r="S65" s="17">
        <v>118</v>
      </c>
      <c r="T65" s="17">
        <v>7</v>
      </c>
      <c r="U65" s="17">
        <v>0</v>
      </c>
      <c r="V65" s="17">
        <v>0</v>
      </c>
      <c r="W65" s="17">
        <v>1</v>
      </c>
      <c r="X65" s="17">
        <v>0</v>
      </c>
      <c r="Y65" s="17">
        <v>4</v>
      </c>
      <c r="Z65" s="17">
        <v>0</v>
      </c>
      <c r="AA65" s="24">
        <v>9</v>
      </c>
      <c r="AB65" s="24">
        <v>209</v>
      </c>
      <c r="AC65" s="29">
        <f t="shared" si="117"/>
        <v>190</v>
      </c>
      <c r="AD65" s="30">
        <f t="shared" si="126"/>
        <v>162.31900000000002</v>
      </c>
      <c r="AE65" s="42">
        <f t="shared" si="127"/>
        <v>351</v>
      </c>
      <c r="AF65" s="42">
        <f t="shared" si="128"/>
        <v>1237</v>
      </c>
      <c r="AG65" s="48">
        <f t="shared" si="9"/>
        <v>0.73958333333333315</v>
      </c>
    </row>
    <row r="66" spans="1:33" s="3" customFormat="1" ht="12" customHeight="1">
      <c r="A66" s="18" t="s">
        <v>23</v>
      </c>
      <c r="B66" s="75">
        <f t="shared" ref="B66:M66" si="129">SUM(B62:B65)</f>
        <v>139</v>
      </c>
      <c r="C66" s="76">
        <f t="shared" si="129"/>
        <v>19</v>
      </c>
      <c r="D66" s="76">
        <f t="shared" si="129"/>
        <v>325</v>
      </c>
      <c r="E66" s="76">
        <f t="shared" si="129"/>
        <v>51</v>
      </c>
      <c r="F66" s="76">
        <f t="shared" si="129"/>
        <v>4</v>
      </c>
      <c r="G66" s="76">
        <f t="shared" si="129"/>
        <v>1</v>
      </c>
      <c r="H66" s="76">
        <f t="shared" si="129"/>
        <v>1</v>
      </c>
      <c r="I66" s="76">
        <f t="shared" si="129"/>
        <v>0</v>
      </c>
      <c r="J66" s="76">
        <f t="shared" si="129"/>
        <v>21</v>
      </c>
      <c r="K66" s="76">
        <f t="shared" si="129"/>
        <v>2</v>
      </c>
      <c r="L66" s="76">
        <f t="shared" si="129"/>
        <v>103</v>
      </c>
      <c r="M66" s="81">
        <f t="shared" si="129"/>
        <v>481</v>
      </c>
      <c r="N66" s="32">
        <f t="shared" ref="N66:O66" si="130">SUM(N62:N65)</f>
        <v>666</v>
      </c>
      <c r="O66" s="33">
        <f t="shared" si="130"/>
        <v>592.78700000000003</v>
      </c>
      <c r="P66" s="18" t="s">
        <v>23</v>
      </c>
      <c r="Q66" s="75">
        <f t="shared" ref="Q66:W66" si="131">SUM(Q62:Q65)</f>
        <v>131</v>
      </c>
      <c r="R66" s="76">
        <f t="shared" si="131"/>
        <v>18</v>
      </c>
      <c r="S66" s="76">
        <f t="shared" si="131"/>
        <v>410</v>
      </c>
      <c r="T66" s="76">
        <f t="shared" si="131"/>
        <v>20</v>
      </c>
      <c r="U66" s="76">
        <f t="shared" si="131"/>
        <v>0</v>
      </c>
      <c r="V66" s="76">
        <f t="shared" si="131"/>
        <v>0</v>
      </c>
      <c r="W66" s="76">
        <f t="shared" si="131"/>
        <v>2</v>
      </c>
      <c r="X66" s="76">
        <v>0</v>
      </c>
      <c r="Y66" s="76">
        <f t="shared" ref="Y66:AB66" si="132">SUM(Y62:Y65)</f>
        <v>17</v>
      </c>
      <c r="Z66" s="76">
        <f t="shared" si="132"/>
        <v>1</v>
      </c>
      <c r="AA66" s="81">
        <f t="shared" si="132"/>
        <v>43</v>
      </c>
      <c r="AB66" s="81">
        <f t="shared" si="132"/>
        <v>661</v>
      </c>
      <c r="AC66" s="32">
        <f t="shared" ref="AC66:AD66" si="133">SUM(AC62:AC65)</f>
        <v>643</v>
      </c>
      <c r="AD66" s="33">
        <f t="shared" si="133"/>
        <v>567.62300000000005</v>
      </c>
      <c r="AE66" s="43"/>
      <c r="AF66" s="43"/>
      <c r="AG66" s="18"/>
    </row>
    <row r="67" spans="1:33" ht="13.5" customHeight="1">
      <c r="A67" s="21">
        <f>A65+"00:15"</f>
        <v>0.74999999999999978</v>
      </c>
      <c r="B67" s="10">
        <v>42</v>
      </c>
      <c r="C67" s="11">
        <v>3</v>
      </c>
      <c r="D67" s="11">
        <v>80</v>
      </c>
      <c r="E67" s="11">
        <v>9</v>
      </c>
      <c r="F67" s="11">
        <v>0</v>
      </c>
      <c r="G67" s="11">
        <v>0</v>
      </c>
      <c r="H67" s="11">
        <v>0</v>
      </c>
      <c r="I67" s="11">
        <v>0</v>
      </c>
      <c r="J67" s="11">
        <v>5</v>
      </c>
      <c r="K67" s="11">
        <v>2</v>
      </c>
      <c r="L67" s="22">
        <v>26</v>
      </c>
      <c r="M67" s="22">
        <v>157</v>
      </c>
      <c r="N67" s="26">
        <f t="shared" ref="N67:N70" si="134">SUM(B67:L67)</f>
        <v>167</v>
      </c>
      <c r="O67" s="27">
        <f t="shared" ref="O67:O70" si="135">(B67*0.333)+(C67*0.5)+(D67*1)+(E67*1)+(F67*2)+(G67*2)+(H67*2)+(I67*2)+(J67*2)+(K67*2)+(L67*1)</f>
        <v>144.48599999999999</v>
      </c>
      <c r="P67" s="21">
        <f t="shared" si="7"/>
        <v>0.74999999999999978</v>
      </c>
      <c r="Q67" s="10">
        <v>43</v>
      </c>
      <c r="R67" s="11">
        <v>2</v>
      </c>
      <c r="S67" s="11">
        <v>83</v>
      </c>
      <c r="T67" s="11">
        <v>4</v>
      </c>
      <c r="U67" s="11">
        <v>0</v>
      </c>
      <c r="V67" s="11">
        <v>0</v>
      </c>
      <c r="W67" s="11">
        <v>2</v>
      </c>
      <c r="X67" s="11">
        <v>0</v>
      </c>
      <c r="Y67" s="11">
        <v>4</v>
      </c>
      <c r="Z67" s="11">
        <v>0</v>
      </c>
      <c r="AA67" s="22">
        <v>6</v>
      </c>
      <c r="AB67" s="22">
        <v>210</v>
      </c>
      <c r="AC67" s="26">
        <f t="shared" si="117"/>
        <v>144</v>
      </c>
      <c r="AD67" s="27">
        <f t="shared" ref="AD67:AD70" si="136">(Q67*0.333)+(R67*0.5)+(S67*1)+(T67*1)+(U67*2)+(V67*2)+(W67*2)+(X67*2)+(Y67*2)+(Z67*2)+(AA67*1)</f>
        <v>120.319</v>
      </c>
      <c r="AE67" s="41">
        <f t="shared" ref="AE67:AE70" si="137">SUM(N67,AC67)</f>
        <v>311</v>
      </c>
      <c r="AF67" s="41">
        <f>SUM(AE67:AE70)</f>
        <v>1184</v>
      </c>
      <c r="AG67" s="47">
        <f t="shared" si="9"/>
        <v>0.74999999999999978</v>
      </c>
    </row>
    <row r="68" spans="1:33" ht="13.5" customHeight="1">
      <c r="A68" s="12">
        <f t="shared" si="5"/>
        <v>0.76041666666666641</v>
      </c>
      <c r="B68" s="13">
        <v>39</v>
      </c>
      <c r="C68" s="14">
        <v>3</v>
      </c>
      <c r="D68" s="14">
        <v>66</v>
      </c>
      <c r="E68" s="14">
        <v>8</v>
      </c>
      <c r="F68" s="14">
        <v>2</v>
      </c>
      <c r="G68" s="14">
        <v>0</v>
      </c>
      <c r="H68" s="14">
        <v>0</v>
      </c>
      <c r="I68" s="14">
        <v>0</v>
      </c>
      <c r="J68" s="14">
        <v>3</v>
      </c>
      <c r="K68" s="14">
        <v>1</v>
      </c>
      <c r="L68" s="23">
        <v>24</v>
      </c>
      <c r="M68" s="23">
        <v>125</v>
      </c>
      <c r="N68" s="26">
        <f t="shared" si="134"/>
        <v>146</v>
      </c>
      <c r="O68" s="28">
        <f t="shared" si="135"/>
        <v>124.48699999999999</v>
      </c>
      <c r="P68" s="21">
        <f t="shared" si="7"/>
        <v>0.76041666666666641</v>
      </c>
      <c r="Q68" s="13">
        <v>21</v>
      </c>
      <c r="R68" s="14">
        <v>3</v>
      </c>
      <c r="S68" s="14">
        <v>87</v>
      </c>
      <c r="T68" s="14">
        <v>4</v>
      </c>
      <c r="U68" s="14">
        <v>0</v>
      </c>
      <c r="V68" s="14">
        <v>0</v>
      </c>
      <c r="W68" s="14">
        <v>0</v>
      </c>
      <c r="X68" s="14">
        <v>0</v>
      </c>
      <c r="Y68" s="14">
        <v>6</v>
      </c>
      <c r="Z68" s="14">
        <v>0</v>
      </c>
      <c r="AA68" s="23">
        <v>12</v>
      </c>
      <c r="AB68" s="23">
        <v>163</v>
      </c>
      <c r="AC68" s="26">
        <f t="shared" si="117"/>
        <v>133</v>
      </c>
      <c r="AD68" s="28">
        <f t="shared" si="136"/>
        <v>123.49299999999999</v>
      </c>
      <c r="AE68" s="41">
        <f t="shared" si="137"/>
        <v>279</v>
      </c>
      <c r="AF68" s="41">
        <f>SUM(AE68:AE70)</f>
        <v>873</v>
      </c>
      <c r="AG68" s="47">
        <f t="shared" si="9"/>
        <v>0.76041666666666641</v>
      </c>
    </row>
    <row r="69" spans="1:33" ht="13.5" customHeight="1">
      <c r="A69" s="12">
        <f t="shared" si="5"/>
        <v>0.77083333333333304</v>
      </c>
      <c r="B69" s="13">
        <v>31</v>
      </c>
      <c r="C69" s="14">
        <v>4</v>
      </c>
      <c r="D69" s="14">
        <v>80</v>
      </c>
      <c r="E69" s="14">
        <v>8</v>
      </c>
      <c r="F69" s="14">
        <v>0</v>
      </c>
      <c r="G69" s="14">
        <v>0</v>
      </c>
      <c r="H69" s="14">
        <v>0</v>
      </c>
      <c r="I69" s="14">
        <v>0</v>
      </c>
      <c r="J69" s="14">
        <v>8</v>
      </c>
      <c r="K69" s="14">
        <v>1</v>
      </c>
      <c r="L69" s="23">
        <v>23</v>
      </c>
      <c r="M69" s="23">
        <v>119</v>
      </c>
      <c r="N69" s="26">
        <f t="shared" si="134"/>
        <v>155</v>
      </c>
      <c r="O69" s="28">
        <f t="shared" si="135"/>
        <v>141.32300000000001</v>
      </c>
      <c r="P69" s="21">
        <f t="shared" si="7"/>
        <v>0.77083333333333304</v>
      </c>
      <c r="Q69" s="13">
        <v>23</v>
      </c>
      <c r="R69" s="14">
        <v>2</v>
      </c>
      <c r="S69" s="14">
        <v>97</v>
      </c>
      <c r="T69" s="14">
        <v>3</v>
      </c>
      <c r="U69" s="14">
        <v>3</v>
      </c>
      <c r="V69" s="14">
        <v>0</v>
      </c>
      <c r="W69" s="14">
        <v>0</v>
      </c>
      <c r="X69" s="14">
        <v>0</v>
      </c>
      <c r="Y69" s="14">
        <v>3</v>
      </c>
      <c r="Z69" s="14">
        <v>0</v>
      </c>
      <c r="AA69" s="23">
        <v>10</v>
      </c>
      <c r="AB69" s="23">
        <v>167</v>
      </c>
      <c r="AC69" s="26">
        <f t="shared" si="117"/>
        <v>141</v>
      </c>
      <c r="AD69" s="28">
        <f t="shared" si="136"/>
        <v>130.65899999999999</v>
      </c>
      <c r="AE69" s="41">
        <f t="shared" si="137"/>
        <v>296</v>
      </c>
      <c r="AF69" s="41">
        <f>SUM(AE69:AE70)</f>
        <v>594</v>
      </c>
      <c r="AG69" s="47">
        <f t="shared" si="9"/>
        <v>0.77083333333333304</v>
      </c>
    </row>
    <row r="70" spans="1:33" ht="13.5" customHeight="1">
      <c r="A70" s="15">
        <f t="shared" si="5"/>
        <v>0.78124999999999967</v>
      </c>
      <c r="B70" s="16">
        <v>38</v>
      </c>
      <c r="C70" s="17">
        <v>3</v>
      </c>
      <c r="D70" s="17">
        <v>83</v>
      </c>
      <c r="E70" s="17">
        <v>6</v>
      </c>
      <c r="F70" s="17">
        <v>0</v>
      </c>
      <c r="G70" s="17">
        <v>0</v>
      </c>
      <c r="H70" s="17">
        <v>0</v>
      </c>
      <c r="I70" s="17">
        <v>0</v>
      </c>
      <c r="J70" s="17">
        <v>3</v>
      </c>
      <c r="K70" s="17">
        <v>0</v>
      </c>
      <c r="L70" s="24">
        <v>27</v>
      </c>
      <c r="M70" s="24">
        <v>113</v>
      </c>
      <c r="N70" s="29">
        <f t="shared" si="134"/>
        <v>160</v>
      </c>
      <c r="O70" s="30">
        <f t="shared" si="135"/>
        <v>136.154</v>
      </c>
      <c r="P70" s="31">
        <f t="shared" si="7"/>
        <v>0.78124999999999967</v>
      </c>
      <c r="Q70" s="16">
        <v>29</v>
      </c>
      <c r="R70" s="17">
        <v>4</v>
      </c>
      <c r="S70" s="17">
        <v>88</v>
      </c>
      <c r="T70" s="17">
        <v>6</v>
      </c>
      <c r="U70" s="17">
        <v>1</v>
      </c>
      <c r="V70" s="17">
        <v>0</v>
      </c>
      <c r="W70" s="17">
        <v>1</v>
      </c>
      <c r="X70" s="17">
        <v>0</v>
      </c>
      <c r="Y70" s="17">
        <v>4</v>
      </c>
      <c r="Z70" s="17">
        <v>0</v>
      </c>
      <c r="AA70" s="24">
        <v>5</v>
      </c>
      <c r="AB70" s="24">
        <v>152</v>
      </c>
      <c r="AC70" s="26">
        <f t="shared" si="117"/>
        <v>138</v>
      </c>
      <c r="AD70" s="30">
        <f t="shared" si="136"/>
        <v>122.657</v>
      </c>
      <c r="AE70" s="42">
        <f t="shared" si="137"/>
        <v>298</v>
      </c>
      <c r="AF70" s="42">
        <f>SUM(AE70:AE70)</f>
        <v>298</v>
      </c>
      <c r="AG70" s="48">
        <f t="shared" si="9"/>
        <v>0.78124999999999967</v>
      </c>
    </row>
    <row r="71" spans="1:33" s="3" customFormat="1" ht="12" customHeight="1">
      <c r="A71" s="18" t="s">
        <v>23</v>
      </c>
      <c r="B71" s="19">
        <f>SUM(B67:B70)</f>
        <v>150</v>
      </c>
      <c r="C71" s="20">
        <f t="shared" ref="C71:O71" si="138">SUM(C67:C70)</f>
        <v>13</v>
      </c>
      <c r="D71" s="20">
        <f t="shared" si="138"/>
        <v>309</v>
      </c>
      <c r="E71" s="20">
        <f t="shared" si="138"/>
        <v>31</v>
      </c>
      <c r="F71" s="20">
        <f t="shared" si="138"/>
        <v>2</v>
      </c>
      <c r="G71" s="20">
        <f t="shared" si="138"/>
        <v>0</v>
      </c>
      <c r="H71" s="20">
        <f t="shared" si="138"/>
        <v>0</v>
      </c>
      <c r="I71" s="20">
        <f t="shared" si="138"/>
        <v>0</v>
      </c>
      <c r="J71" s="20">
        <f t="shared" si="138"/>
        <v>19</v>
      </c>
      <c r="K71" s="20">
        <f t="shared" si="138"/>
        <v>4</v>
      </c>
      <c r="L71" s="25">
        <f t="shared" si="138"/>
        <v>100</v>
      </c>
      <c r="M71" s="25">
        <f t="shared" si="138"/>
        <v>514</v>
      </c>
      <c r="N71" s="32">
        <f t="shared" si="138"/>
        <v>628</v>
      </c>
      <c r="O71" s="33">
        <f t="shared" si="138"/>
        <v>546.44999999999993</v>
      </c>
      <c r="P71" s="18" t="s">
        <v>23</v>
      </c>
      <c r="Q71" s="19">
        <f t="shared" ref="Q71:AD71" si="139">SUM(Q67:Q70)</f>
        <v>116</v>
      </c>
      <c r="R71" s="20">
        <f t="shared" si="139"/>
        <v>11</v>
      </c>
      <c r="S71" s="20">
        <f t="shared" si="139"/>
        <v>355</v>
      </c>
      <c r="T71" s="20">
        <f t="shared" si="139"/>
        <v>17</v>
      </c>
      <c r="U71" s="20">
        <f t="shared" si="139"/>
        <v>4</v>
      </c>
      <c r="V71" s="20">
        <f t="shared" si="139"/>
        <v>0</v>
      </c>
      <c r="W71" s="20">
        <f t="shared" si="139"/>
        <v>3</v>
      </c>
      <c r="X71" s="20">
        <f t="shared" si="139"/>
        <v>0</v>
      </c>
      <c r="Y71" s="20">
        <f t="shared" si="139"/>
        <v>17</v>
      </c>
      <c r="Z71" s="20">
        <f t="shared" si="139"/>
        <v>0</v>
      </c>
      <c r="AA71" s="25">
        <f t="shared" si="139"/>
        <v>33</v>
      </c>
      <c r="AB71" s="25">
        <f t="shared" si="139"/>
        <v>692</v>
      </c>
      <c r="AC71" s="32">
        <f t="shared" si="139"/>
        <v>556</v>
      </c>
      <c r="AD71" s="33">
        <f t="shared" si="139"/>
        <v>497.12799999999999</v>
      </c>
      <c r="AE71" s="43"/>
      <c r="AF71" s="43"/>
      <c r="AG71" s="18"/>
    </row>
    <row r="72" spans="1:33" s="3" customFormat="1" ht="12" customHeight="1">
      <c r="A72" s="18" t="s">
        <v>24</v>
      </c>
      <c r="B72" s="19">
        <f>SUM(B61,B66,B71)</f>
        <v>341</v>
      </c>
      <c r="C72" s="20">
        <f t="shared" ref="C72:O72" si="140">SUM(C61,C66,C71)</f>
        <v>43</v>
      </c>
      <c r="D72" s="20">
        <f t="shared" si="140"/>
        <v>965</v>
      </c>
      <c r="E72" s="20">
        <f t="shared" si="140"/>
        <v>138</v>
      </c>
      <c r="F72" s="20">
        <f t="shared" si="140"/>
        <v>13</v>
      </c>
      <c r="G72" s="20">
        <f t="shared" si="140"/>
        <v>2</v>
      </c>
      <c r="H72" s="20">
        <f t="shared" si="140"/>
        <v>5</v>
      </c>
      <c r="I72" s="20">
        <f t="shared" si="140"/>
        <v>1</v>
      </c>
      <c r="J72" s="20">
        <f t="shared" si="140"/>
        <v>65</v>
      </c>
      <c r="K72" s="20">
        <f t="shared" si="140"/>
        <v>6</v>
      </c>
      <c r="L72" s="25">
        <f t="shared" si="140"/>
        <v>292</v>
      </c>
      <c r="M72" s="25">
        <f t="shared" si="140"/>
        <v>1249</v>
      </c>
      <c r="N72" s="32">
        <f t="shared" si="140"/>
        <v>1871</v>
      </c>
      <c r="O72" s="33">
        <f t="shared" si="140"/>
        <v>1714.0529999999999</v>
      </c>
      <c r="P72" s="18" t="s">
        <v>24</v>
      </c>
      <c r="Q72" s="19">
        <f>SUM(Q61,Q66,Q71)</f>
        <v>312</v>
      </c>
      <c r="R72" s="20">
        <f t="shared" ref="R72:AD72" si="141">SUM(R61,R66,R71)</f>
        <v>44</v>
      </c>
      <c r="S72" s="20">
        <f t="shared" si="141"/>
        <v>1112</v>
      </c>
      <c r="T72" s="20">
        <f t="shared" si="141"/>
        <v>81</v>
      </c>
      <c r="U72" s="20">
        <f t="shared" si="141"/>
        <v>13</v>
      </c>
      <c r="V72" s="20">
        <f t="shared" si="141"/>
        <v>0</v>
      </c>
      <c r="W72" s="20">
        <f t="shared" si="141"/>
        <v>9</v>
      </c>
      <c r="X72" s="20">
        <f t="shared" si="141"/>
        <v>0</v>
      </c>
      <c r="Y72" s="20">
        <f t="shared" si="141"/>
        <v>50</v>
      </c>
      <c r="Z72" s="20">
        <f t="shared" si="141"/>
        <v>1</v>
      </c>
      <c r="AA72" s="25">
        <f t="shared" si="141"/>
        <v>121</v>
      </c>
      <c r="AB72" s="25">
        <f t="shared" si="141"/>
        <v>1669</v>
      </c>
      <c r="AC72" s="32">
        <f t="shared" si="141"/>
        <v>1745</v>
      </c>
      <c r="AD72" s="33">
        <f t="shared" si="141"/>
        <v>1589.896</v>
      </c>
      <c r="AE72" s="43"/>
      <c r="AF72" s="43"/>
      <c r="AG72" s="18"/>
    </row>
    <row r="73" spans="1:33" ht="13.5" customHeight="1">
      <c r="A73" s="49" t="s">
        <v>25</v>
      </c>
      <c r="B73" s="50">
        <f>SUM(B13,B18,B23,B29,B34,B39,B45,B50,B55,B61,B66,B71)</f>
        <v>808</v>
      </c>
      <c r="C73" s="51">
        <f t="shared" ref="C73:AD73" si="142">SUM(C13,C18,C23,C29,C34,C39,C45,C50,C55,C61,C66,C71)</f>
        <v>106</v>
      </c>
      <c r="D73" s="51">
        <f t="shared" si="142"/>
        <v>4205</v>
      </c>
      <c r="E73" s="51">
        <f t="shared" si="142"/>
        <v>722</v>
      </c>
      <c r="F73" s="51">
        <f t="shared" si="142"/>
        <v>122</v>
      </c>
      <c r="G73" s="51">
        <f t="shared" si="142"/>
        <v>19</v>
      </c>
      <c r="H73" s="51">
        <f t="shared" si="142"/>
        <v>48</v>
      </c>
      <c r="I73" s="51">
        <f t="shared" si="142"/>
        <v>16</v>
      </c>
      <c r="J73" s="51">
        <f t="shared" si="142"/>
        <v>246</v>
      </c>
      <c r="K73" s="51">
        <f t="shared" si="142"/>
        <v>15</v>
      </c>
      <c r="L73" s="53">
        <f t="shared" si="142"/>
        <v>1156</v>
      </c>
      <c r="M73" s="53">
        <f t="shared" si="142"/>
        <v>4208</v>
      </c>
      <c r="N73" s="54">
        <f t="shared" si="142"/>
        <v>7463</v>
      </c>
      <c r="O73" s="55">
        <f t="shared" si="142"/>
        <v>7337.0640000000003</v>
      </c>
      <c r="P73" s="49" t="s">
        <v>25</v>
      </c>
      <c r="Q73" s="50">
        <f t="shared" si="142"/>
        <v>745</v>
      </c>
      <c r="R73" s="51">
        <f t="shared" si="142"/>
        <v>94</v>
      </c>
      <c r="S73" s="51">
        <f t="shared" si="142"/>
        <v>3475</v>
      </c>
      <c r="T73" s="51">
        <f t="shared" si="142"/>
        <v>652</v>
      </c>
      <c r="U73" s="51">
        <f t="shared" si="142"/>
        <v>103</v>
      </c>
      <c r="V73" s="51">
        <f t="shared" si="142"/>
        <v>15</v>
      </c>
      <c r="W73" s="51">
        <f t="shared" si="142"/>
        <v>45</v>
      </c>
      <c r="X73" s="51">
        <f t="shared" si="142"/>
        <v>0</v>
      </c>
      <c r="Y73" s="51">
        <f t="shared" si="142"/>
        <v>229</v>
      </c>
      <c r="Z73" s="51">
        <f t="shared" si="142"/>
        <v>8</v>
      </c>
      <c r="AA73" s="53">
        <f t="shared" si="142"/>
        <v>729</v>
      </c>
      <c r="AB73" s="53">
        <f t="shared" si="142"/>
        <v>3782</v>
      </c>
      <c r="AC73" s="54">
        <f t="shared" si="142"/>
        <v>6107</v>
      </c>
      <c r="AD73" s="55">
        <f t="shared" si="142"/>
        <v>5975.085</v>
      </c>
      <c r="AF73" s="41">
        <f>MAX(AF9:AF70)</f>
        <v>1395</v>
      </c>
      <c r="AG73" s="56">
        <f>VLOOKUP(AF73,AF9:AG70,2,FALSE)</f>
        <v>0.33333333333333376</v>
      </c>
    </row>
    <row r="74" spans="1:33" ht="15" customHeight="1">
      <c r="A74" s="52"/>
      <c r="P74" s="52"/>
    </row>
    <row r="75" spans="1:33" ht="15" customHeight="1">
      <c r="A75" s="52"/>
      <c r="P75" s="52"/>
    </row>
    <row r="76" spans="1:33" ht="15" customHeight="1">
      <c r="A76" s="52"/>
      <c r="P76" s="52"/>
    </row>
    <row r="77" spans="1:33" ht="15" customHeight="1">
      <c r="A77" s="52"/>
      <c r="P77" s="52"/>
    </row>
    <row r="78" spans="1:33" ht="15" customHeight="1">
      <c r="A78" s="52"/>
      <c r="P78" s="52"/>
    </row>
    <row r="79" spans="1:33" ht="15" customHeight="1">
      <c r="A79" s="52"/>
      <c r="P79" s="52"/>
    </row>
    <row r="80" spans="1:33" ht="15" customHeight="1">
      <c r="A80" s="52"/>
      <c r="P80" s="52"/>
    </row>
    <row r="81" spans="1:16" ht="15" customHeight="1">
      <c r="A81" s="52"/>
      <c r="P81" s="52"/>
    </row>
    <row r="82" spans="1:16" ht="15" customHeight="1">
      <c r="A82" s="52"/>
      <c r="P82" s="52"/>
    </row>
    <row r="83" spans="1:16" ht="15" customHeight="1">
      <c r="A83" s="52"/>
      <c r="P83" s="52"/>
    </row>
    <row r="84" spans="1:16" ht="15" customHeight="1">
      <c r="A84" s="52"/>
      <c r="P84" s="52"/>
    </row>
    <row r="85" spans="1:16" ht="15" customHeight="1">
      <c r="A85" s="52"/>
      <c r="P85" s="52"/>
    </row>
    <row r="86" spans="1:16" ht="15" customHeight="1">
      <c r="A86" s="52"/>
      <c r="P86" s="52"/>
    </row>
    <row r="87" spans="1:16" ht="15" customHeight="1">
      <c r="A87" s="52"/>
      <c r="P87" s="52"/>
    </row>
    <row r="88" spans="1:16" ht="15" customHeight="1">
      <c r="A88" s="52"/>
      <c r="P88" s="52"/>
    </row>
    <row r="89" spans="1:16" ht="15" customHeight="1">
      <c r="A89" s="52"/>
      <c r="P89" s="52"/>
    </row>
    <row r="90" spans="1:16" ht="15" customHeight="1">
      <c r="A90" s="52"/>
      <c r="P90" s="52"/>
    </row>
    <row r="91" spans="1:16" ht="15" customHeight="1">
      <c r="A91" s="52"/>
      <c r="P91" s="52"/>
    </row>
    <row r="92" spans="1:16" ht="15" customHeight="1">
      <c r="A92" s="52"/>
      <c r="P92" s="52"/>
    </row>
    <row r="93" spans="1:16" ht="15" customHeight="1">
      <c r="A93" s="52"/>
      <c r="P93" s="52"/>
    </row>
    <row r="94" spans="1:16" ht="15" customHeight="1">
      <c r="A94" s="52"/>
      <c r="P94" s="52"/>
    </row>
    <row r="95" spans="1:16" ht="15" customHeight="1">
      <c r="A95" s="52"/>
      <c r="P95" s="52"/>
    </row>
    <row r="96" spans="1:16" ht="15" customHeight="1">
      <c r="A96" s="52"/>
      <c r="P96" s="52"/>
    </row>
    <row r="97" spans="1:16" ht="15" customHeight="1">
      <c r="A97" s="52"/>
      <c r="P97" s="52"/>
    </row>
    <row r="98" spans="1:16" ht="15" customHeight="1">
      <c r="A98" s="52"/>
      <c r="P98" s="52"/>
    </row>
    <row r="99" spans="1:16" ht="15" customHeight="1">
      <c r="A99" s="52"/>
      <c r="P99" s="52"/>
    </row>
    <row r="100" spans="1:16" ht="15" customHeight="1">
      <c r="A100" s="52"/>
      <c r="P100" s="52"/>
    </row>
    <row r="101" spans="1:16" ht="15" customHeight="1">
      <c r="A101" s="52"/>
      <c r="P101" s="52"/>
    </row>
    <row r="102" spans="1:16" ht="15" customHeight="1">
      <c r="A102" s="52"/>
      <c r="P102" s="52"/>
    </row>
    <row r="103" spans="1:16" ht="15" customHeight="1">
      <c r="A103" s="52"/>
      <c r="P103" s="52"/>
    </row>
    <row r="104" spans="1:16" ht="15" customHeight="1">
      <c r="A104" s="52"/>
      <c r="P104" s="52"/>
    </row>
    <row r="105" spans="1:16" ht="15" customHeight="1">
      <c r="A105" s="52"/>
      <c r="P105" s="52"/>
    </row>
    <row r="106" spans="1:16" ht="15" customHeight="1">
      <c r="A106" s="52"/>
      <c r="P106" s="52"/>
    </row>
    <row r="107" spans="1:16" ht="15" customHeight="1">
      <c r="A107" s="52"/>
      <c r="P107" s="52"/>
    </row>
    <row r="108" spans="1:16" ht="15" customHeight="1">
      <c r="A108" s="52"/>
      <c r="P108" s="52"/>
    </row>
    <row r="109" spans="1:16" ht="15" customHeight="1">
      <c r="A109" s="52"/>
      <c r="P109" s="52"/>
    </row>
    <row r="110" spans="1:16" ht="15" customHeight="1">
      <c r="A110" s="52"/>
      <c r="P110" s="52"/>
    </row>
    <row r="111" spans="1:16" ht="15" customHeight="1">
      <c r="A111" s="52"/>
      <c r="P111" s="52"/>
    </row>
    <row r="112" spans="1:16" ht="15" customHeight="1">
      <c r="A112" s="52"/>
      <c r="P112" s="52"/>
    </row>
    <row r="113" spans="1:16" ht="15" customHeight="1">
      <c r="A113" s="52"/>
      <c r="P113" s="52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C5" sqref="C5:W5"/>
    </sheetView>
  </sheetViews>
  <sheetFormatPr defaultColWidth="5.42578125" defaultRowHeight="15" customHeight="1"/>
  <cols>
    <col min="1" max="7" width="5.28515625" style="159" customWidth="1"/>
    <col min="8" max="10" width="3.7109375" style="159" customWidth="1"/>
    <col min="11" max="18" width="5.28515625" style="159" customWidth="1"/>
    <col min="19" max="21" width="3.7109375" style="159" customWidth="1"/>
    <col min="22" max="23" width="5.28515625" style="159" customWidth="1"/>
    <col min="24" max="109" width="5.28515625" style="132" customWidth="1"/>
    <col min="110" max="16384" width="5.42578125" style="132"/>
  </cols>
  <sheetData>
    <row r="1" spans="1:23" s="113" customFormat="1" ht="19.5" customHeight="1">
      <c r="A1" s="198" t="s">
        <v>34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</row>
    <row r="2" spans="1:23" s="113" customFormat="1" ht="19.5" customHeight="1">
      <c r="A2" s="199" t="s">
        <v>35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200"/>
    </row>
    <row r="3" spans="1:23" s="113" customFormat="1" ht="19.5" customHeight="1">
      <c r="A3" s="201" t="s">
        <v>26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3"/>
    </row>
    <row r="4" spans="1:23" s="113" customFormat="1" ht="15.95" customHeight="1">
      <c r="A4" s="195" t="s">
        <v>1</v>
      </c>
      <c r="B4" s="195"/>
      <c r="C4" s="204">
        <v>1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</row>
    <row r="5" spans="1:23" s="113" customFormat="1" ht="15.95" customHeight="1">
      <c r="A5" s="195" t="s">
        <v>2</v>
      </c>
      <c r="B5" s="195"/>
      <c r="C5" s="197" t="s">
        <v>36</v>
      </c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</row>
    <row r="6" spans="1:23" s="113" customFormat="1" ht="15.75" customHeight="1">
      <c r="A6" s="195" t="s">
        <v>3</v>
      </c>
      <c r="B6" s="195"/>
      <c r="C6" s="196">
        <v>43411</v>
      </c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</row>
    <row r="7" spans="1:23" s="113" customFormat="1" ht="15.75" customHeight="1" thickBot="1">
      <c r="A7" s="114" t="s">
        <v>27</v>
      </c>
      <c r="B7" s="115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</row>
    <row r="8" spans="1:23" s="117" customFormat="1" ht="14.45" customHeight="1" thickTop="1">
      <c r="A8" s="190" t="s">
        <v>4</v>
      </c>
      <c r="B8" s="192" t="s">
        <v>28</v>
      </c>
      <c r="C8" s="193"/>
      <c r="D8" s="193"/>
      <c r="E8" s="193"/>
      <c r="F8" s="193"/>
      <c r="G8" s="193"/>
      <c r="H8" s="193"/>
      <c r="I8" s="193"/>
      <c r="J8" s="194"/>
      <c r="K8" s="184" t="s">
        <v>29</v>
      </c>
      <c r="L8" s="184" t="s">
        <v>30</v>
      </c>
      <c r="M8" s="192" t="s">
        <v>31</v>
      </c>
      <c r="N8" s="193"/>
      <c r="O8" s="193"/>
      <c r="P8" s="193"/>
      <c r="Q8" s="193"/>
      <c r="R8" s="193"/>
      <c r="S8" s="193"/>
      <c r="T8" s="193"/>
      <c r="U8" s="194"/>
      <c r="V8" s="184" t="s">
        <v>29</v>
      </c>
      <c r="W8" s="184" t="s">
        <v>30</v>
      </c>
    </row>
    <row r="9" spans="1:23" s="117" customFormat="1" ht="14.45" customHeight="1">
      <c r="A9" s="185"/>
      <c r="B9" s="187" t="s">
        <v>32</v>
      </c>
      <c r="C9" s="188"/>
      <c r="D9" s="188"/>
      <c r="E9" s="188"/>
      <c r="F9" s="188"/>
      <c r="G9" s="188"/>
      <c r="H9" s="188"/>
      <c r="I9" s="188"/>
      <c r="J9" s="189"/>
      <c r="K9" s="185"/>
      <c r="L9" s="185"/>
      <c r="M9" s="187" t="s">
        <v>32</v>
      </c>
      <c r="N9" s="188"/>
      <c r="O9" s="188"/>
      <c r="P9" s="188"/>
      <c r="Q9" s="188"/>
      <c r="R9" s="188"/>
      <c r="S9" s="188"/>
      <c r="T9" s="188"/>
      <c r="U9" s="189"/>
      <c r="V9" s="185"/>
      <c r="W9" s="185"/>
    </row>
    <row r="10" spans="1:23" s="117" customFormat="1" ht="14.45" customHeight="1" thickBot="1">
      <c r="A10" s="191"/>
      <c r="B10" s="118">
        <v>1</v>
      </c>
      <c r="C10" s="119">
        <v>2</v>
      </c>
      <c r="D10" s="119">
        <v>3</v>
      </c>
      <c r="E10" s="119">
        <v>4</v>
      </c>
      <c r="F10" s="119">
        <v>5</v>
      </c>
      <c r="G10" s="119">
        <v>6</v>
      </c>
      <c r="H10" s="119">
        <v>7</v>
      </c>
      <c r="I10" s="119">
        <v>8</v>
      </c>
      <c r="J10" s="120">
        <v>9</v>
      </c>
      <c r="K10" s="186"/>
      <c r="L10" s="186"/>
      <c r="M10" s="121">
        <f>$B$10</f>
        <v>1</v>
      </c>
      <c r="N10" s="122">
        <f>$C$10</f>
        <v>2</v>
      </c>
      <c r="O10" s="122">
        <f>$D$10</f>
        <v>3</v>
      </c>
      <c r="P10" s="122">
        <f>$E$10</f>
        <v>4</v>
      </c>
      <c r="Q10" s="122">
        <f>$F$10</f>
        <v>5</v>
      </c>
      <c r="R10" s="122">
        <f>$G$10</f>
        <v>6</v>
      </c>
      <c r="S10" s="122">
        <f>$H$10</f>
        <v>7</v>
      </c>
      <c r="T10" s="122">
        <f>$I$10</f>
        <v>8</v>
      </c>
      <c r="U10" s="123">
        <f>$J$10</f>
        <v>9</v>
      </c>
      <c r="V10" s="186"/>
      <c r="W10" s="186"/>
    </row>
    <row r="11" spans="1:23" ht="14.45" customHeight="1" thickTop="1">
      <c r="A11" s="124">
        <v>0.29166666666666669</v>
      </c>
      <c r="B11" s="125">
        <v>7</v>
      </c>
      <c r="C11" s="126">
        <v>2</v>
      </c>
      <c r="D11" s="126">
        <v>0</v>
      </c>
      <c r="E11" s="126">
        <v>0</v>
      </c>
      <c r="F11" s="126">
        <v>0</v>
      </c>
      <c r="G11" s="126">
        <v>0</v>
      </c>
      <c r="H11" s="126">
        <v>0</v>
      </c>
      <c r="I11" s="126">
        <v>0</v>
      </c>
      <c r="J11" s="127">
        <v>0</v>
      </c>
      <c r="K11" s="128">
        <f>SUM(B11:J11)</f>
        <v>9</v>
      </c>
      <c r="L11" s="128">
        <f>SUM(1*B11,2*C11,3*D11,4*E11,5*F11,6*G11,7*H11,8*I11,9*J11)</f>
        <v>11</v>
      </c>
      <c r="M11" s="125">
        <v>23</v>
      </c>
      <c r="N11" s="126">
        <v>2</v>
      </c>
      <c r="O11" s="126">
        <v>0</v>
      </c>
      <c r="P11" s="126">
        <v>0</v>
      </c>
      <c r="Q11" s="126">
        <v>0</v>
      </c>
      <c r="R11" s="126">
        <v>0</v>
      </c>
      <c r="S11" s="126">
        <v>0</v>
      </c>
      <c r="T11" s="129">
        <v>0</v>
      </c>
      <c r="U11" s="130">
        <v>0</v>
      </c>
      <c r="V11" s="160">
        <f>SUM(M11:U11)</f>
        <v>25</v>
      </c>
      <c r="W11" s="128">
        <f>SUM(1*M11,2*N11,3*O11,4*P11,5*Q11,6*R11,7*S11,8*T11,9*U11)</f>
        <v>27</v>
      </c>
    </row>
    <row r="12" spans="1:23" ht="14.45" customHeight="1">
      <c r="A12" s="133">
        <f t="shared" ref="A12:A22" si="0">A11+"00:15"</f>
        <v>0.30208333333333337</v>
      </c>
      <c r="B12" s="134">
        <v>5</v>
      </c>
      <c r="C12" s="135">
        <v>1</v>
      </c>
      <c r="D12" s="135">
        <v>0</v>
      </c>
      <c r="E12" s="135">
        <v>0</v>
      </c>
      <c r="F12" s="135">
        <v>0</v>
      </c>
      <c r="G12" s="135">
        <v>0</v>
      </c>
      <c r="H12" s="135">
        <v>0</v>
      </c>
      <c r="I12" s="135">
        <v>0</v>
      </c>
      <c r="J12" s="136">
        <v>0</v>
      </c>
      <c r="K12" s="137">
        <f t="shared" ref="K12:K22" si="1">SUM(B12:J12)</f>
        <v>6</v>
      </c>
      <c r="L12" s="137">
        <f t="shared" ref="L12:L22" si="2">SUM(1*B12,2*C12,3*D12,4*E12,5*F12,6*G12,7*H12,8*I12,9*J12)</f>
        <v>7</v>
      </c>
      <c r="M12" s="134">
        <v>22</v>
      </c>
      <c r="N12" s="135">
        <v>2</v>
      </c>
      <c r="O12" s="135">
        <v>1</v>
      </c>
      <c r="P12" s="135">
        <v>0</v>
      </c>
      <c r="Q12" s="135">
        <v>0</v>
      </c>
      <c r="R12" s="135">
        <v>0</v>
      </c>
      <c r="S12" s="135">
        <v>0</v>
      </c>
      <c r="T12" s="138">
        <v>0</v>
      </c>
      <c r="U12" s="139">
        <v>0</v>
      </c>
      <c r="V12" s="161">
        <f t="shared" ref="V12:V22" si="3">SUM(M12:U12)</f>
        <v>25</v>
      </c>
      <c r="W12" s="137">
        <f t="shared" ref="W12:W22" si="4">SUM(1*M12,2*N12,3*O12,4*P12,5*Q12,6*R12,7*S12,8*T12,9*U12)</f>
        <v>29</v>
      </c>
    </row>
    <row r="13" spans="1:23" ht="14.45" customHeight="1">
      <c r="A13" s="133">
        <f t="shared" si="0"/>
        <v>0.31250000000000006</v>
      </c>
      <c r="B13" s="134">
        <v>13</v>
      </c>
      <c r="C13" s="135">
        <v>2</v>
      </c>
      <c r="D13" s="135">
        <v>1</v>
      </c>
      <c r="E13" s="135">
        <v>0</v>
      </c>
      <c r="F13" s="135">
        <v>0</v>
      </c>
      <c r="G13" s="135">
        <v>0</v>
      </c>
      <c r="H13" s="135">
        <v>0</v>
      </c>
      <c r="I13" s="135">
        <v>0</v>
      </c>
      <c r="J13" s="136">
        <v>0</v>
      </c>
      <c r="K13" s="137">
        <f t="shared" si="1"/>
        <v>16</v>
      </c>
      <c r="L13" s="137">
        <f t="shared" si="2"/>
        <v>20</v>
      </c>
      <c r="M13" s="134">
        <v>21</v>
      </c>
      <c r="N13" s="135">
        <v>3</v>
      </c>
      <c r="O13" s="135">
        <v>0</v>
      </c>
      <c r="P13" s="135">
        <v>1</v>
      </c>
      <c r="Q13" s="135">
        <v>0</v>
      </c>
      <c r="R13" s="135">
        <v>0</v>
      </c>
      <c r="S13" s="135">
        <v>0</v>
      </c>
      <c r="T13" s="138">
        <v>0</v>
      </c>
      <c r="U13" s="139">
        <v>0</v>
      </c>
      <c r="V13" s="161">
        <f t="shared" si="3"/>
        <v>25</v>
      </c>
      <c r="W13" s="137">
        <f t="shared" si="4"/>
        <v>31</v>
      </c>
    </row>
    <row r="14" spans="1:23" ht="14.45" customHeight="1">
      <c r="A14" s="141">
        <f t="shared" si="0"/>
        <v>0.32291666666666674</v>
      </c>
      <c r="B14" s="142">
        <v>13</v>
      </c>
      <c r="C14" s="143">
        <v>2</v>
      </c>
      <c r="D14" s="143">
        <v>1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4">
        <v>0</v>
      </c>
      <c r="K14" s="145">
        <f t="shared" si="1"/>
        <v>16</v>
      </c>
      <c r="L14" s="145">
        <f t="shared" si="2"/>
        <v>20</v>
      </c>
      <c r="M14" s="142">
        <v>24</v>
      </c>
      <c r="N14" s="143">
        <v>1</v>
      </c>
      <c r="O14" s="143">
        <v>0</v>
      </c>
      <c r="P14" s="143">
        <v>0</v>
      </c>
      <c r="Q14" s="143">
        <v>0</v>
      </c>
      <c r="R14" s="143">
        <v>0</v>
      </c>
      <c r="S14" s="143">
        <v>0</v>
      </c>
      <c r="T14" s="146">
        <v>0</v>
      </c>
      <c r="U14" s="147">
        <v>0</v>
      </c>
      <c r="V14" s="162">
        <f t="shared" si="3"/>
        <v>25</v>
      </c>
      <c r="W14" s="145">
        <f t="shared" si="4"/>
        <v>26</v>
      </c>
    </row>
    <row r="15" spans="1:23" ht="14.45" customHeight="1">
      <c r="A15" s="149">
        <f>A14+"00:15"</f>
        <v>0.33333333333333343</v>
      </c>
      <c r="B15" s="125">
        <v>14</v>
      </c>
      <c r="C15" s="126">
        <v>1</v>
      </c>
      <c r="D15" s="126">
        <v>3</v>
      </c>
      <c r="E15" s="126">
        <v>0</v>
      </c>
      <c r="F15" s="126">
        <v>0</v>
      </c>
      <c r="G15" s="126">
        <v>0</v>
      </c>
      <c r="H15" s="126">
        <v>0</v>
      </c>
      <c r="I15" s="126">
        <v>0</v>
      </c>
      <c r="J15" s="127">
        <v>0</v>
      </c>
      <c r="K15" s="128">
        <f t="shared" si="1"/>
        <v>18</v>
      </c>
      <c r="L15" s="128">
        <f t="shared" si="2"/>
        <v>25</v>
      </c>
      <c r="M15" s="125">
        <v>24</v>
      </c>
      <c r="N15" s="126">
        <v>1</v>
      </c>
      <c r="O15" s="126">
        <v>0</v>
      </c>
      <c r="P15" s="126">
        <v>0</v>
      </c>
      <c r="Q15" s="126">
        <v>0</v>
      </c>
      <c r="R15" s="126">
        <v>0</v>
      </c>
      <c r="S15" s="126">
        <v>0</v>
      </c>
      <c r="T15" s="129">
        <v>0</v>
      </c>
      <c r="U15" s="130">
        <v>0</v>
      </c>
      <c r="V15" s="160">
        <f t="shared" si="3"/>
        <v>25</v>
      </c>
      <c r="W15" s="128">
        <f t="shared" si="4"/>
        <v>26</v>
      </c>
    </row>
    <row r="16" spans="1:23" ht="14.45" customHeight="1">
      <c r="A16" s="133">
        <f t="shared" si="0"/>
        <v>0.34375000000000011</v>
      </c>
      <c r="B16" s="134">
        <v>12</v>
      </c>
      <c r="C16" s="135">
        <v>5</v>
      </c>
      <c r="D16" s="135">
        <v>1</v>
      </c>
      <c r="E16" s="135">
        <v>0</v>
      </c>
      <c r="F16" s="135">
        <v>0</v>
      </c>
      <c r="G16" s="135">
        <v>0</v>
      </c>
      <c r="H16" s="135">
        <v>0</v>
      </c>
      <c r="I16" s="135">
        <v>0</v>
      </c>
      <c r="J16" s="136">
        <v>0</v>
      </c>
      <c r="K16" s="137">
        <f t="shared" si="1"/>
        <v>18</v>
      </c>
      <c r="L16" s="137">
        <f t="shared" si="2"/>
        <v>25</v>
      </c>
      <c r="M16" s="134">
        <v>21</v>
      </c>
      <c r="N16" s="135">
        <v>3</v>
      </c>
      <c r="O16" s="135">
        <v>1</v>
      </c>
      <c r="P16" s="135">
        <v>0</v>
      </c>
      <c r="Q16" s="135">
        <v>0</v>
      </c>
      <c r="R16" s="135">
        <v>0</v>
      </c>
      <c r="S16" s="135">
        <v>0</v>
      </c>
      <c r="T16" s="138">
        <v>0</v>
      </c>
      <c r="U16" s="139">
        <v>0</v>
      </c>
      <c r="V16" s="161">
        <f t="shared" si="3"/>
        <v>25</v>
      </c>
      <c r="W16" s="137">
        <f t="shared" si="4"/>
        <v>30</v>
      </c>
    </row>
    <row r="17" spans="1:23" ht="14.45" customHeight="1">
      <c r="A17" s="133">
        <f t="shared" si="0"/>
        <v>0.3541666666666668</v>
      </c>
      <c r="B17" s="134">
        <v>7</v>
      </c>
      <c r="C17" s="135">
        <v>9</v>
      </c>
      <c r="D17" s="135">
        <v>0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6">
        <v>0</v>
      </c>
      <c r="K17" s="137">
        <f t="shared" si="1"/>
        <v>16</v>
      </c>
      <c r="L17" s="137">
        <f t="shared" si="2"/>
        <v>25</v>
      </c>
      <c r="M17" s="134">
        <v>23</v>
      </c>
      <c r="N17" s="135">
        <v>2</v>
      </c>
      <c r="O17" s="135">
        <v>0</v>
      </c>
      <c r="P17" s="135">
        <v>0</v>
      </c>
      <c r="Q17" s="135">
        <v>0</v>
      </c>
      <c r="R17" s="135">
        <v>0</v>
      </c>
      <c r="S17" s="135">
        <v>0</v>
      </c>
      <c r="T17" s="138">
        <v>0</v>
      </c>
      <c r="U17" s="139">
        <v>0</v>
      </c>
      <c r="V17" s="161">
        <f t="shared" si="3"/>
        <v>25</v>
      </c>
      <c r="W17" s="137">
        <f t="shared" si="4"/>
        <v>27</v>
      </c>
    </row>
    <row r="18" spans="1:23" ht="14.45" customHeight="1">
      <c r="A18" s="141">
        <f t="shared" si="0"/>
        <v>0.36458333333333348</v>
      </c>
      <c r="B18" s="142">
        <v>12</v>
      </c>
      <c r="C18" s="143">
        <v>10</v>
      </c>
      <c r="D18" s="143">
        <v>1</v>
      </c>
      <c r="E18" s="143">
        <v>1</v>
      </c>
      <c r="F18" s="143">
        <v>0</v>
      </c>
      <c r="G18" s="143">
        <v>0</v>
      </c>
      <c r="H18" s="143">
        <v>0</v>
      </c>
      <c r="I18" s="143">
        <v>0</v>
      </c>
      <c r="J18" s="144">
        <v>0</v>
      </c>
      <c r="K18" s="145">
        <f t="shared" si="1"/>
        <v>24</v>
      </c>
      <c r="L18" s="145">
        <f t="shared" si="2"/>
        <v>39</v>
      </c>
      <c r="M18" s="142">
        <v>22</v>
      </c>
      <c r="N18" s="143">
        <v>2</v>
      </c>
      <c r="O18" s="143">
        <v>1</v>
      </c>
      <c r="P18" s="143">
        <v>0</v>
      </c>
      <c r="Q18" s="143">
        <v>0</v>
      </c>
      <c r="R18" s="143">
        <v>0</v>
      </c>
      <c r="S18" s="143">
        <v>0</v>
      </c>
      <c r="T18" s="146">
        <v>0</v>
      </c>
      <c r="U18" s="147">
        <v>0</v>
      </c>
      <c r="V18" s="162">
        <f t="shared" si="3"/>
        <v>25</v>
      </c>
      <c r="W18" s="145">
        <f t="shared" si="4"/>
        <v>29</v>
      </c>
    </row>
    <row r="19" spans="1:23" ht="14.45" customHeight="1">
      <c r="A19" s="149">
        <f>A18+"00:15"</f>
        <v>0.37500000000000017</v>
      </c>
      <c r="B19" s="125">
        <v>9</v>
      </c>
      <c r="C19" s="126">
        <v>8</v>
      </c>
      <c r="D19" s="126">
        <v>1</v>
      </c>
      <c r="E19" s="126">
        <v>0</v>
      </c>
      <c r="F19" s="126">
        <v>0</v>
      </c>
      <c r="G19" s="126">
        <v>0</v>
      </c>
      <c r="H19" s="126">
        <v>0</v>
      </c>
      <c r="I19" s="126">
        <v>0</v>
      </c>
      <c r="J19" s="127">
        <v>0</v>
      </c>
      <c r="K19" s="128">
        <f t="shared" si="1"/>
        <v>18</v>
      </c>
      <c r="L19" s="128">
        <f t="shared" si="2"/>
        <v>28</v>
      </c>
      <c r="M19" s="125">
        <v>21</v>
      </c>
      <c r="N19" s="126">
        <v>4</v>
      </c>
      <c r="O19" s="126">
        <v>0</v>
      </c>
      <c r="P19" s="126">
        <v>0</v>
      </c>
      <c r="Q19" s="126">
        <v>0</v>
      </c>
      <c r="R19" s="126">
        <v>0</v>
      </c>
      <c r="S19" s="126">
        <v>0</v>
      </c>
      <c r="T19" s="129">
        <v>0</v>
      </c>
      <c r="U19" s="130">
        <v>0</v>
      </c>
      <c r="V19" s="160">
        <f t="shared" si="3"/>
        <v>25</v>
      </c>
      <c r="W19" s="128">
        <f t="shared" si="4"/>
        <v>29</v>
      </c>
    </row>
    <row r="20" spans="1:23" ht="14.45" customHeight="1">
      <c r="A20" s="133">
        <f t="shared" si="0"/>
        <v>0.38541666666666685</v>
      </c>
      <c r="B20" s="134">
        <v>10</v>
      </c>
      <c r="C20" s="135">
        <v>12</v>
      </c>
      <c r="D20" s="135">
        <v>3</v>
      </c>
      <c r="E20" s="135">
        <v>1</v>
      </c>
      <c r="F20" s="135">
        <v>0</v>
      </c>
      <c r="G20" s="135">
        <v>0</v>
      </c>
      <c r="H20" s="135">
        <v>0</v>
      </c>
      <c r="I20" s="135">
        <v>0</v>
      </c>
      <c r="J20" s="136">
        <v>0</v>
      </c>
      <c r="K20" s="137">
        <f t="shared" si="1"/>
        <v>26</v>
      </c>
      <c r="L20" s="137">
        <f t="shared" si="2"/>
        <v>47</v>
      </c>
      <c r="M20" s="134">
        <v>21</v>
      </c>
      <c r="N20" s="135">
        <v>3</v>
      </c>
      <c r="O20" s="135">
        <v>0</v>
      </c>
      <c r="P20" s="135">
        <v>1</v>
      </c>
      <c r="Q20" s="135">
        <v>0</v>
      </c>
      <c r="R20" s="135">
        <v>0</v>
      </c>
      <c r="S20" s="135">
        <v>0</v>
      </c>
      <c r="T20" s="138">
        <v>0</v>
      </c>
      <c r="U20" s="139">
        <v>0</v>
      </c>
      <c r="V20" s="161">
        <f t="shared" si="3"/>
        <v>25</v>
      </c>
      <c r="W20" s="137">
        <f t="shared" si="4"/>
        <v>31</v>
      </c>
    </row>
    <row r="21" spans="1:23" ht="14.45" customHeight="1">
      <c r="A21" s="133">
        <f t="shared" si="0"/>
        <v>0.39583333333333354</v>
      </c>
      <c r="B21" s="134">
        <v>14</v>
      </c>
      <c r="C21" s="135">
        <v>15</v>
      </c>
      <c r="D21" s="135">
        <v>2</v>
      </c>
      <c r="E21" s="135">
        <v>1</v>
      </c>
      <c r="F21" s="135">
        <v>0</v>
      </c>
      <c r="G21" s="135">
        <v>0</v>
      </c>
      <c r="H21" s="135">
        <v>0</v>
      </c>
      <c r="I21" s="135">
        <v>0</v>
      </c>
      <c r="J21" s="136">
        <v>0</v>
      </c>
      <c r="K21" s="137">
        <f t="shared" si="1"/>
        <v>32</v>
      </c>
      <c r="L21" s="137">
        <f t="shared" si="2"/>
        <v>54</v>
      </c>
      <c r="M21" s="134">
        <v>21</v>
      </c>
      <c r="N21" s="135">
        <v>4</v>
      </c>
      <c r="O21" s="135">
        <v>0</v>
      </c>
      <c r="P21" s="135">
        <v>0</v>
      </c>
      <c r="Q21" s="135">
        <v>0</v>
      </c>
      <c r="R21" s="135">
        <v>0</v>
      </c>
      <c r="S21" s="135">
        <v>0</v>
      </c>
      <c r="T21" s="138">
        <v>0</v>
      </c>
      <c r="U21" s="139">
        <v>0</v>
      </c>
      <c r="V21" s="161">
        <f t="shared" si="3"/>
        <v>25</v>
      </c>
      <c r="W21" s="137">
        <f t="shared" si="4"/>
        <v>29</v>
      </c>
    </row>
    <row r="22" spans="1:23" ht="14.45" customHeight="1" thickBot="1">
      <c r="A22" s="141">
        <f t="shared" si="0"/>
        <v>0.40625000000000022</v>
      </c>
      <c r="B22" s="142">
        <v>17</v>
      </c>
      <c r="C22" s="143">
        <v>7</v>
      </c>
      <c r="D22" s="143">
        <v>1</v>
      </c>
      <c r="E22" s="143">
        <v>0</v>
      </c>
      <c r="F22" s="143">
        <v>0</v>
      </c>
      <c r="G22" s="143">
        <v>0</v>
      </c>
      <c r="H22" s="143">
        <v>0</v>
      </c>
      <c r="I22" s="143">
        <v>0</v>
      </c>
      <c r="J22" s="144">
        <v>0</v>
      </c>
      <c r="K22" s="145">
        <f t="shared" si="1"/>
        <v>25</v>
      </c>
      <c r="L22" s="145">
        <f t="shared" si="2"/>
        <v>34</v>
      </c>
      <c r="M22" s="142">
        <v>21</v>
      </c>
      <c r="N22" s="143">
        <v>4</v>
      </c>
      <c r="O22" s="143">
        <v>0</v>
      </c>
      <c r="P22" s="143">
        <v>0</v>
      </c>
      <c r="Q22" s="143">
        <v>0</v>
      </c>
      <c r="R22" s="143">
        <v>0</v>
      </c>
      <c r="S22" s="143">
        <v>0</v>
      </c>
      <c r="T22" s="146">
        <v>0</v>
      </c>
      <c r="U22" s="147">
        <v>0</v>
      </c>
      <c r="V22" s="162">
        <f t="shared" si="3"/>
        <v>25</v>
      </c>
      <c r="W22" s="145">
        <f t="shared" si="4"/>
        <v>29</v>
      </c>
    </row>
    <row r="23" spans="1:23" ht="14.45" customHeight="1" thickTop="1" thickBot="1">
      <c r="A23" s="150" t="s">
        <v>25</v>
      </c>
      <c r="B23" s="151">
        <f>SUM(B11:B22)</f>
        <v>133</v>
      </c>
      <c r="C23" s="152">
        <f>SUM(C11:C22)*2</f>
        <v>148</v>
      </c>
      <c r="D23" s="152">
        <f>SUM(D11:D22)*3</f>
        <v>42</v>
      </c>
      <c r="E23" s="152">
        <f>SUM(E11:E22)*4</f>
        <v>12</v>
      </c>
      <c r="F23" s="152">
        <f>SUM(F11:F22)*5</f>
        <v>0</v>
      </c>
      <c r="G23" s="152">
        <f>SUM(G11:G22)*6</f>
        <v>0</v>
      </c>
      <c r="H23" s="152">
        <f>SUM(H11:H22)*7</f>
        <v>0</v>
      </c>
      <c r="I23" s="152">
        <f>SUM(I11:I22)*8</f>
        <v>0</v>
      </c>
      <c r="J23" s="153">
        <f>SUM(J11:J22)*9</f>
        <v>0</v>
      </c>
      <c r="K23" s="154">
        <f>SUM(K11:K22)</f>
        <v>224</v>
      </c>
      <c r="L23" s="154">
        <f>SUM(L11:L22)</f>
        <v>335</v>
      </c>
      <c r="M23" s="151">
        <f>SUM(M11:M22)</f>
        <v>264</v>
      </c>
      <c r="N23" s="152">
        <f>SUM(N11:N22)*2</f>
        <v>62</v>
      </c>
      <c r="O23" s="152">
        <f>SUM(O11:O22)*3</f>
        <v>9</v>
      </c>
      <c r="P23" s="152">
        <f>SUM(P11:P22)*4</f>
        <v>8</v>
      </c>
      <c r="Q23" s="152">
        <f>SUM(Q11:Q22)*5</f>
        <v>0</v>
      </c>
      <c r="R23" s="152">
        <f>SUM(R11:R22)*6</f>
        <v>0</v>
      </c>
      <c r="S23" s="152">
        <f>SUM(S11:S22)*7</f>
        <v>0</v>
      </c>
      <c r="T23" s="152">
        <f>SUM(T11:T22)*8</f>
        <v>0</v>
      </c>
      <c r="U23" s="153">
        <f>SUM(U11:U22)*9</f>
        <v>0</v>
      </c>
      <c r="V23" s="154">
        <f>SUM(V11:V22)</f>
        <v>300</v>
      </c>
      <c r="W23" s="154">
        <f>SUM(W11:W22)</f>
        <v>343</v>
      </c>
    </row>
    <row r="24" spans="1:23" ht="15" customHeight="1" thickTop="1">
      <c r="A24" s="155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</row>
    <row r="25" spans="1:23" s="158" customFormat="1" ht="15" customHeight="1" thickBot="1">
      <c r="A25" s="157" t="s">
        <v>33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</row>
    <row r="26" spans="1:23" s="117" customFormat="1" ht="14.45" customHeight="1" thickTop="1">
      <c r="A26" s="190" t="s">
        <v>4</v>
      </c>
      <c r="B26" s="192" t="str">
        <f>B8</f>
        <v xml:space="preserve">TAXIS - All </v>
      </c>
      <c r="C26" s="193"/>
      <c r="D26" s="193"/>
      <c r="E26" s="193"/>
      <c r="F26" s="193"/>
      <c r="G26" s="193"/>
      <c r="H26" s="193"/>
      <c r="I26" s="193"/>
      <c r="J26" s="194"/>
      <c r="K26" s="184" t="s">
        <v>29</v>
      </c>
      <c r="L26" s="184" t="s">
        <v>30</v>
      </c>
      <c r="M26" s="192" t="str">
        <f>M8</f>
        <v>CARS - 5 sample X 5</v>
      </c>
      <c r="N26" s="193"/>
      <c r="O26" s="193"/>
      <c r="P26" s="193"/>
      <c r="Q26" s="193"/>
      <c r="R26" s="193"/>
      <c r="S26" s="193"/>
      <c r="T26" s="193"/>
      <c r="U26" s="194"/>
      <c r="V26" s="184" t="s">
        <v>29</v>
      </c>
      <c r="W26" s="184" t="s">
        <v>30</v>
      </c>
    </row>
    <row r="27" spans="1:23" s="117" customFormat="1" ht="14.45" customHeight="1">
      <c r="A27" s="185"/>
      <c r="B27" s="187" t="s">
        <v>32</v>
      </c>
      <c r="C27" s="188"/>
      <c r="D27" s="188"/>
      <c r="E27" s="188"/>
      <c r="F27" s="188"/>
      <c r="G27" s="188"/>
      <c r="H27" s="188"/>
      <c r="I27" s="188"/>
      <c r="J27" s="189"/>
      <c r="K27" s="185"/>
      <c r="L27" s="185"/>
      <c r="M27" s="187" t="s">
        <v>32</v>
      </c>
      <c r="N27" s="188"/>
      <c r="O27" s="188"/>
      <c r="P27" s="188"/>
      <c r="Q27" s="188"/>
      <c r="R27" s="188"/>
      <c r="S27" s="188"/>
      <c r="T27" s="188"/>
      <c r="U27" s="189"/>
      <c r="V27" s="185"/>
      <c r="W27" s="185"/>
    </row>
    <row r="28" spans="1:23" s="117" customFormat="1" ht="14.45" customHeight="1" thickBot="1">
      <c r="A28" s="191"/>
      <c r="B28" s="118">
        <v>1</v>
      </c>
      <c r="C28" s="119">
        <v>2</v>
      </c>
      <c r="D28" s="119">
        <v>3</v>
      </c>
      <c r="E28" s="119">
        <v>4</v>
      </c>
      <c r="F28" s="119">
        <v>5</v>
      </c>
      <c r="G28" s="119">
        <v>6</v>
      </c>
      <c r="H28" s="119">
        <v>7</v>
      </c>
      <c r="I28" s="119">
        <v>8</v>
      </c>
      <c r="J28" s="120">
        <v>9</v>
      </c>
      <c r="K28" s="186"/>
      <c r="L28" s="186"/>
      <c r="M28" s="121">
        <f>$B$10</f>
        <v>1</v>
      </c>
      <c r="N28" s="122">
        <f>$C$10</f>
        <v>2</v>
      </c>
      <c r="O28" s="122">
        <f>$D$10</f>
        <v>3</v>
      </c>
      <c r="P28" s="122">
        <f>$E$10</f>
        <v>4</v>
      </c>
      <c r="Q28" s="122">
        <f>$F$10</f>
        <v>5</v>
      </c>
      <c r="R28" s="122">
        <f>$G$10</f>
        <v>6</v>
      </c>
      <c r="S28" s="122">
        <f>$H$10</f>
        <v>7</v>
      </c>
      <c r="T28" s="122">
        <f>$I$10</f>
        <v>8</v>
      </c>
      <c r="U28" s="123">
        <f>$J$10</f>
        <v>9</v>
      </c>
      <c r="V28" s="186"/>
      <c r="W28" s="186"/>
    </row>
    <row r="29" spans="1:23" ht="14.45" customHeight="1" thickTop="1">
      <c r="A29" s="124">
        <v>0.66666666666666663</v>
      </c>
      <c r="B29" s="125">
        <v>3</v>
      </c>
      <c r="C29" s="126">
        <v>4</v>
      </c>
      <c r="D29" s="126">
        <v>0</v>
      </c>
      <c r="E29" s="126">
        <v>0</v>
      </c>
      <c r="F29" s="126">
        <v>0</v>
      </c>
      <c r="G29" s="126">
        <v>0</v>
      </c>
      <c r="H29" s="126">
        <v>0</v>
      </c>
      <c r="I29" s="126">
        <v>0</v>
      </c>
      <c r="J29" s="127">
        <v>0</v>
      </c>
      <c r="K29" s="128">
        <f>SUM(B29:J29)</f>
        <v>7</v>
      </c>
      <c r="L29" s="128">
        <f>SUM(1*B29,2*C29,3*D29,4*E29,5*F29,6*G29,7*H29,8*I29,9*J29)</f>
        <v>11</v>
      </c>
      <c r="M29" s="125">
        <v>21</v>
      </c>
      <c r="N29" s="126">
        <v>4</v>
      </c>
      <c r="O29" s="126">
        <v>0</v>
      </c>
      <c r="P29" s="126">
        <v>0</v>
      </c>
      <c r="Q29" s="126">
        <v>0</v>
      </c>
      <c r="R29" s="126">
        <v>0</v>
      </c>
      <c r="S29" s="126">
        <v>0</v>
      </c>
      <c r="T29" s="129">
        <v>0</v>
      </c>
      <c r="U29" s="130">
        <v>0</v>
      </c>
      <c r="V29" s="160">
        <f>SUM(M29:U29)</f>
        <v>25</v>
      </c>
      <c r="W29" s="128">
        <f>SUM(1*M29,2*N29,3*O29,4*P29,5*Q29,6*R29,7*S29,8*T29,9*U29)</f>
        <v>29</v>
      </c>
    </row>
    <row r="30" spans="1:23" ht="14.45" customHeight="1">
      <c r="A30" s="133">
        <f t="shared" ref="A30:A40" si="5">A29+"00:15"</f>
        <v>0.67708333333333326</v>
      </c>
      <c r="B30" s="134">
        <v>5</v>
      </c>
      <c r="C30" s="135">
        <v>4</v>
      </c>
      <c r="D30" s="135">
        <v>1</v>
      </c>
      <c r="E30" s="135">
        <v>0</v>
      </c>
      <c r="F30" s="135">
        <v>0</v>
      </c>
      <c r="G30" s="135">
        <v>0</v>
      </c>
      <c r="H30" s="135">
        <v>0</v>
      </c>
      <c r="I30" s="135">
        <v>0</v>
      </c>
      <c r="J30" s="136">
        <v>0</v>
      </c>
      <c r="K30" s="137">
        <f t="shared" ref="K30:K40" si="6">SUM(B30:J30)</f>
        <v>10</v>
      </c>
      <c r="L30" s="137">
        <f t="shared" ref="L30:L40" si="7">SUM(1*B30,2*C30,3*D30,4*E30,5*F30,6*G30,7*H30,8*I30,9*J30)</f>
        <v>16</v>
      </c>
      <c r="M30" s="134">
        <v>21</v>
      </c>
      <c r="N30" s="135">
        <v>4</v>
      </c>
      <c r="O30" s="135">
        <v>0</v>
      </c>
      <c r="P30" s="135">
        <v>0</v>
      </c>
      <c r="Q30" s="135">
        <v>0</v>
      </c>
      <c r="R30" s="135">
        <v>0</v>
      </c>
      <c r="S30" s="135">
        <v>0</v>
      </c>
      <c r="T30" s="138">
        <v>0</v>
      </c>
      <c r="U30" s="139">
        <v>0</v>
      </c>
      <c r="V30" s="161">
        <f t="shared" ref="V30:V40" si="8">SUM(M30:U30)</f>
        <v>25</v>
      </c>
      <c r="W30" s="137">
        <f t="shared" ref="W30:W40" si="9">SUM(1*M30,2*N30,3*O30,4*P30,5*Q30,6*R30,7*S30,8*T30,9*U30)</f>
        <v>29</v>
      </c>
    </row>
    <row r="31" spans="1:23" ht="14.45" customHeight="1">
      <c r="A31" s="133">
        <f t="shared" si="5"/>
        <v>0.68749999999999989</v>
      </c>
      <c r="B31" s="134">
        <v>5</v>
      </c>
      <c r="C31" s="135">
        <v>4</v>
      </c>
      <c r="D31" s="135">
        <v>1</v>
      </c>
      <c r="E31" s="135">
        <v>1</v>
      </c>
      <c r="F31" s="135">
        <v>0</v>
      </c>
      <c r="G31" s="135">
        <v>0</v>
      </c>
      <c r="H31" s="135">
        <v>0</v>
      </c>
      <c r="I31" s="135">
        <v>0</v>
      </c>
      <c r="J31" s="136">
        <v>0</v>
      </c>
      <c r="K31" s="137">
        <f t="shared" si="6"/>
        <v>11</v>
      </c>
      <c r="L31" s="137">
        <f t="shared" si="7"/>
        <v>20</v>
      </c>
      <c r="M31" s="134">
        <v>23</v>
      </c>
      <c r="N31" s="135">
        <v>2</v>
      </c>
      <c r="O31" s="135">
        <v>0</v>
      </c>
      <c r="P31" s="135">
        <v>0</v>
      </c>
      <c r="Q31" s="135">
        <v>0</v>
      </c>
      <c r="R31" s="135">
        <v>0</v>
      </c>
      <c r="S31" s="135">
        <v>0</v>
      </c>
      <c r="T31" s="138">
        <v>0</v>
      </c>
      <c r="U31" s="139">
        <v>0</v>
      </c>
      <c r="V31" s="161">
        <f t="shared" si="8"/>
        <v>25</v>
      </c>
      <c r="W31" s="137">
        <f t="shared" si="9"/>
        <v>27</v>
      </c>
    </row>
    <row r="32" spans="1:23" ht="14.45" customHeight="1">
      <c r="A32" s="141">
        <f t="shared" si="5"/>
        <v>0.69791666666666652</v>
      </c>
      <c r="B32" s="142">
        <v>6</v>
      </c>
      <c r="C32" s="143">
        <v>8</v>
      </c>
      <c r="D32" s="143">
        <v>0</v>
      </c>
      <c r="E32" s="143">
        <v>1</v>
      </c>
      <c r="F32" s="143">
        <v>0</v>
      </c>
      <c r="G32" s="143">
        <v>0</v>
      </c>
      <c r="H32" s="143">
        <v>0</v>
      </c>
      <c r="I32" s="143">
        <v>0</v>
      </c>
      <c r="J32" s="144">
        <v>0</v>
      </c>
      <c r="K32" s="145">
        <f t="shared" si="6"/>
        <v>15</v>
      </c>
      <c r="L32" s="145">
        <f t="shared" si="7"/>
        <v>26</v>
      </c>
      <c r="M32" s="142">
        <v>22</v>
      </c>
      <c r="N32" s="143">
        <v>2</v>
      </c>
      <c r="O32" s="143">
        <v>1</v>
      </c>
      <c r="P32" s="143">
        <v>0</v>
      </c>
      <c r="Q32" s="143">
        <v>0</v>
      </c>
      <c r="R32" s="143">
        <v>0</v>
      </c>
      <c r="S32" s="143">
        <v>0</v>
      </c>
      <c r="T32" s="146">
        <v>0</v>
      </c>
      <c r="U32" s="147">
        <v>0</v>
      </c>
      <c r="V32" s="162">
        <f t="shared" si="8"/>
        <v>25</v>
      </c>
      <c r="W32" s="145">
        <f t="shared" si="9"/>
        <v>29</v>
      </c>
    </row>
    <row r="33" spans="1:23" ht="14.45" customHeight="1">
      <c r="A33" s="149">
        <f>A32+"00:15"</f>
        <v>0.70833333333333315</v>
      </c>
      <c r="B33" s="125">
        <v>3</v>
      </c>
      <c r="C33" s="126">
        <v>7</v>
      </c>
      <c r="D33" s="126">
        <v>0</v>
      </c>
      <c r="E33" s="126">
        <v>0</v>
      </c>
      <c r="F33" s="126">
        <v>0</v>
      </c>
      <c r="G33" s="126">
        <v>0</v>
      </c>
      <c r="H33" s="126">
        <v>0</v>
      </c>
      <c r="I33" s="126">
        <v>0</v>
      </c>
      <c r="J33" s="127">
        <v>0</v>
      </c>
      <c r="K33" s="128">
        <f t="shared" si="6"/>
        <v>10</v>
      </c>
      <c r="L33" s="128">
        <f t="shared" si="7"/>
        <v>17</v>
      </c>
      <c r="M33" s="125">
        <v>22</v>
      </c>
      <c r="N33" s="126">
        <v>3</v>
      </c>
      <c r="O33" s="126">
        <v>0</v>
      </c>
      <c r="P33" s="126">
        <v>0</v>
      </c>
      <c r="Q33" s="126">
        <v>0</v>
      </c>
      <c r="R33" s="126">
        <v>0</v>
      </c>
      <c r="S33" s="126">
        <v>0</v>
      </c>
      <c r="T33" s="129">
        <v>0</v>
      </c>
      <c r="U33" s="130">
        <v>0</v>
      </c>
      <c r="V33" s="160">
        <f t="shared" si="8"/>
        <v>25</v>
      </c>
      <c r="W33" s="128">
        <f t="shared" si="9"/>
        <v>28</v>
      </c>
    </row>
    <row r="34" spans="1:23" ht="14.45" customHeight="1">
      <c r="A34" s="133">
        <f t="shared" si="5"/>
        <v>0.71874999999999978</v>
      </c>
      <c r="B34" s="134">
        <v>9</v>
      </c>
      <c r="C34" s="135">
        <v>3</v>
      </c>
      <c r="D34" s="135">
        <v>1</v>
      </c>
      <c r="E34" s="135">
        <v>1</v>
      </c>
      <c r="F34" s="135">
        <v>0</v>
      </c>
      <c r="G34" s="135">
        <v>0</v>
      </c>
      <c r="H34" s="135">
        <v>0</v>
      </c>
      <c r="I34" s="135">
        <v>0</v>
      </c>
      <c r="J34" s="136">
        <v>0</v>
      </c>
      <c r="K34" s="137">
        <f t="shared" si="6"/>
        <v>14</v>
      </c>
      <c r="L34" s="137">
        <f t="shared" si="7"/>
        <v>22</v>
      </c>
      <c r="M34" s="134">
        <v>23</v>
      </c>
      <c r="N34" s="135">
        <v>1</v>
      </c>
      <c r="O34" s="135">
        <v>1</v>
      </c>
      <c r="P34" s="135">
        <v>0</v>
      </c>
      <c r="Q34" s="135">
        <v>0</v>
      </c>
      <c r="R34" s="135">
        <v>0</v>
      </c>
      <c r="S34" s="135">
        <v>0</v>
      </c>
      <c r="T34" s="138">
        <v>0</v>
      </c>
      <c r="U34" s="139">
        <v>0</v>
      </c>
      <c r="V34" s="161">
        <f t="shared" si="8"/>
        <v>25</v>
      </c>
      <c r="W34" s="137">
        <f t="shared" si="9"/>
        <v>28</v>
      </c>
    </row>
    <row r="35" spans="1:23" ht="14.45" customHeight="1">
      <c r="A35" s="133">
        <f t="shared" si="5"/>
        <v>0.72916666666666641</v>
      </c>
      <c r="B35" s="134">
        <v>7</v>
      </c>
      <c r="C35" s="135">
        <v>4</v>
      </c>
      <c r="D35" s="135">
        <v>0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6">
        <v>0</v>
      </c>
      <c r="K35" s="137">
        <f t="shared" si="6"/>
        <v>11</v>
      </c>
      <c r="L35" s="137">
        <f t="shared" si="7"/>
        <v>15</v>
      </c>
      <c r="M35" s="134">
        <v>24</v>
      </c>
      <c r="N35" s="135">
        <v>1</v>
      </c>
      <c r="O35" s="135">
        <v>0</v>
      </c>
      <c r="P35" s="135">
        <v>0</v>
      </c>
      <c r="Q35" s="135">
        <v>0</v>
      </c>
      <c r="R35" s="135">
        <v>0</v>
      </c>
      <c r="S35" s="135">
        <v>0</v>
      </c>
      <c r="T35" s="138">
        <v>0</v>
      </c>
      <c r="U35" s="139">
        <v>0</v>
      </c>
      <c r="V35" s="161">
        <f t="shared" si="8"/>
        <v>25</v>
      </c>
      <c r="W35" s="137">
        <f t="shared" si="9"/>
        <v>26</v>
      </c>
    </row>
    <row r="36" spans="1:23" ht="14.45" customHeight="1">
      <c r="A36" s="141">
        <f t="shared" si="5"/>
        <v>0.73958333333333304</v>
      </c>
      <c r="B36" s="142">
        <v>6</v>
      </c>
      <c r="C36" s="143">
        <v>3</v>
      </c>
      <c r="D36" s="143">
        <v>0</v>
      </c>
      <c r="E36" s="143">
        <v>0</v>
      </c>
      <c r="F36" s="143">
        <v>0</v>
      </c>
      <c r="G36" s="143">
        <v>0</v>
      </c>
      <c r="H36" s="143">
        <v>0</v>
      </c>
      <c r="I36" s="143">
        <v>0</v>
      </c>
      <c r="J36" s="144">
        <v>0</v>
      </c>
      <c r="K36" s="145">
        <f t="shared" si="6"/>
        <v>9</v>
      </c>
      <c r="L36" s="145">
        <f t="shared" si="7"/>
        <v>12</v>
      </c>
      <c r="M36" s="142">
        <v>22</v>
      </c>
      <c r="N36" s="143">
        <v>2</v>
      </c>
      <c r="O36" s="143">
        <v>1</v>
      </c>
      <c r="P36" s="143">
        <v>0</v>
      </c>
      <c r="Q36" s="143">
        <v>0</v>
      </c>
      <c r="R36" s="143">
        <v>0</v>
      </c>
      <c r="S36" s="143">
        <v>0</v>
      </c>
      <c r="T36" s="146">
        <v>0</v>
      </c>
      <c r="U36" s="147">
        <v>0</v>
      </c>
      <c r="V36" s="162">
        <f t="shared" si="8"/>
        <v>25</v>
      </c>
      <c r="W36" s="145">
        <f t="shared" si="9"/>
        <v>29</v>
      </c>
    </row>
    <row r="37" spans="1:23" ht="14.45" customHeight="1">
      <c r="A37" s="149">
        <f>A36+"00:15"</f>
        <v>0.74999999999999967</v>
      </c>
      <c r="B37" s="125">
        <v>5</v>
      </c>
      <c r="C37" s="126">
        <v>1</v>
      </c>
      <c r="D37" s="126">
        <v>1</v>
      </c>
      <c r="E37" s="126">
        <v>0</v>
      </c>
      <c r="F37" s="126">
        <v>0</v>
      </c>
      <c r="G37" s="126">
        <v>0</v>
      </c>
      <c r="H37" s="126">
        <v>0</v>
      </c>
      <c r="I37" s="126">
        <v>0</v>
      </c>
      <c r="J37" s="127">
        <v>0</v>
      </c>
      <c r="K37" s="128">
        <f t="shared" si="6"/>
        <v>7</v>
      </c>
      <c r="L37" s="128">
        <f t="shared" si="7"/>
        <v>10</v>
      </c>
      <c r="M37" s="125">
        <v>24</v>
      </c>
      <c r="N37" s="126">
        <v>1</v>
      </c>
      <c r="O37" s="126">
        <v>0</v>
      </c>
      <c r="P37" s="126">
        <v>0</v>
      </c>
      <c r="Q37" s="126">
        <v>0</v>
      </c>
      <c r="R37" s="126">
        <v>0</v>
      </c>
      <c r="S37" s="126">
        <v>0</v>
      </c>
      <c r="T37" s="129">
        <v>0</v>
      </c>
      <c r="U37" s="130">
        <v>0</v>
      </c>
      <c r="V37" s="160">
        <f t="shared" si="8"/>
        <v>25</v>
      </c>
      <c r="W37" s="128">
        <f t="shared" si="9"/>
        <v>26</v>
      </c>
    </row>
    <row r="38" spans="1:23" ht="14.45" customHeight="1">
      <c r="A38" s="133">
        <f t="shared" si="5"/>
        <v>0.7604166666666663</v>
      </c>
      <c r="B38" s="134">
        <v>10</v>
      </c>
      <c r="C38" s="135">
        <v>2</v>
      </c>
      <c r="D38" s="135">
        <v>0</v>
      </c>
      <c r="E38" s="135">
        <v>0</v>
      </c>
      <c r="F38" s="135">
        <v>0</v>
      </c>
      <c r="G38" s="135">
        <v>0</v>
      </c>
      <c r="H38" s="135">
        <v>0</v>
      </c>
      <c r="I38" s="135">
        <v>0</v>
      </c>
      <c r="J38" s="136">
        <v>0</v>
      </c>
      <c r="K38" s="137">
        <f t="shared" si="6"/>
        <v>12</v>
      </c>
      <c r="L38" s="137">
        <f t="shared" si="7"/>
        <v>14</v>
      </c>
      <c r="M38" s="134">
        <v>23</v>
      </c>
      <c r="N38" s="135">
        <v>2</v>
      </c>
      <c r="O38" s="135">
        <v>0</v>
      </c>
      <c r="P38" s="135">
        <v>0</v>
      </c>
      <c r="Q38" s="135">
        <v>0</v>
      </c>
      <c r="R38" s="135">
        <v>0</v>
      </c>
      <c r="S38" s="135">
        <v>0</v>
      </c>
      <c r="T38" s="138">
        <v>0</v>
      </c>
      <c r="U38" s="139">
        <v>0</v>
      </c>
      <c r="V38" s="161">
        <f t="shared" si="8"/>
        <v>25</v>
      </c>
      <c r="W38" s="137">
        <f t="shared" si="9"/>
        <v>27</v>
      </c>
    </row>
    <row r="39" spans="1:23" ht="14.45" customHeight="1">
      <c r="A39" s="133">
        <f t="shared" si="5"/>
        <v>0.77083333333333293</v>
      </c>
      <c r="B39" s="134">
        <v>7</v>
      </c>
      <c r="C39" s="135">
        <v>2</v>
      </c>
      <c r="D39" s="135">
        <v>0</v>
      </c>
      <c r="E39" s="135">
        <v>0</v>
      </c>
      <c r="F39" s="135">
        <v>0</v>
      </c>
      <c r="G39" s="135">
        <v>0</v>
      </c>
      <c r="H39" s="135">
        <v>0</v>
      </c>
      <c r="I39" s="135">
        <v>0</v>
      </c>
      <c r="J39" s="136">
        <v>0</v>
      </c>
      <c r="K39" s="137">
        <f t="shared" si="6"/>
        <v>9</v>
      </c>
      <c r="L39" s="137">
        <f t="shared" si="7"/>
        <v>11</v>
      </c>
      <c r="M39" s="134">
        <v>22</v>
      </c>
      <c r="N39" s="135">
        <v>2</v>
      </c>
      <c r="O39" s="135">
        <v>1</v>
      </c>
      <c r="P39" s="135">
        <v>0</v>
      </c>
      <c r="Q39" s="135">
        <v>0</v>
      </c>
      <c r="R39" s="135">
        <v>0</v>
      </c>
      <c r="S39" s="135">
        <v>0</v>
      </c>
      <c r="T39" s="138">
        <v>0</v>
      </c>
      <c r="U39" s="139">
        <v>0</v>
      </c>
      <c r="V39" s="161">
        <f t="shared" si="8"/>
        <v>25</v>
      </c>
      <c r="W39" s="137">
        <f t="shared" si="9"/>
        <v>29</v>
      </c>
    </row>
    <row r="40" spans="1:23" ht="14.45" customHeight="1" thickBot="1">
      <c r="A40" s="141">
        <f t="shared" si="5"/>
        <v>0.78124999999999956</v>
      </c>
      <c r="B40" s="142">
        <v>5</v>
      </c>
      <c r="C40" s="143">
        <v>1</v>
      </c>
      <c r="D40" s="143">
        <v>0</v>
      </c>
      <c r="E40" s="143">
        <v>0</v>
      </c>
      <c r="F40" s="143">
        <v>0</v>
      </c>
      <c r="G40" s="143">
        <v>0</v>
      </c>
      <c r="H40" s="143">
        <v>0</v>
      </c>
      <c r="I40" s="143">
        <v>0</v>
      </c>
      <c r="J40" s="144">
        <v>0</v>
      </c>
      <c r="K40" s="145">
        <f t="shared" si="6"/>
        <v>6</v>
      </c>
      <c r="L40" s="145">
        <f t="shared" si="7"/>
        <v>7</v>
      </c>
      <c r="M40" s="142">
        <v>24</v>
      </c>
      <c r="N40" s="143">
        <v>1</v>
      </c>
      <c r="O40" s="143">
        <v>0</v>
      </c>
      <c r="P40" s="143">
        <v>0</v>
      </c>
      <c r="Q40" s="143">
        <v>0</v>
      </c>
      <c r="R40" s="143">
        <v>0</v>
      </c>
      <c r="S40" s="143">
        <v>0</v>
      </c>
      <c r="T40" s="146">
        <v>0</v>
      </c>
      <c r="U40" s="147">
        <v>0</v>
      </c>
      <c r="V40" s="162">
        <f t="shared" si="8"/>
        <v>25</v>
      </c>
      <c r="W40" s="145">
        <f t="shared" si="9"/>
        <v>26</v>
      </c>
    </row>
    <row r="41" spans="1:23" ht="14.45" customHeight="1" thickTop="1" thickBot="1">
      <c r="A41" s="150" t="s">
        <v>25</v>
      </c>
      <c r="B41" s="151">
        <f>SUM(B29:B40)</f>
        <v>71</v>
      </c>
      <c r="C41" s="152">
        <f>SUM(C29:C40)*2</f>
        <v>86</v>
      </c>
      <c r="D41" s="152">
        <f>SUM(D29:D40)*3</f>
        <v>12</v>
      </c>
      <c r="E41" s="152">
        <f>SUM(E29:E40)*4</f>
        <v>12</v>
      </c>
      <c r="F41" s="152">
        <f>SUM(F29:F40)*5</f>
        <v>0</v>
      </c>
      <c r="G41" s="152">
        <f>SUM(G29:G40)*6</f>
        <v>0</v>
      </c>
      <c r="H41" s="152">
        <f>SUM(H29:H40)*7</f>
        <v>0</v>
      </c>
      <c r="I41" s="152">
        <f>SUM(I29:I40)*8</f>
        <v>0</v>
      </c>
      <c r="J41" s="153">
        <f>SUM(J29:J40)*9</f>
        <v>0</v>
      </c>
      <c r="K41" s="154">
        <f>SUM(K29:K40)</f>
        <v>121</v>
      </c>
      <c r="L41" s="154">
        <f>SUM(L29:L40)</f>
        <v>181</v>
      </c>
      <c r="M41" s="151">
        <f>SUM(M29:M40)</f>
        <v>271</v>
      </c>
      <c r="N41" s="152">
        <f>SUM(N29:N40)*2</f>
        <v>50</v>
      </c>
      <c r="O41" s="152">
        <f>SUM(O29:O40)*3</f>
        <v>12</v>
      </c>
      <c r="P41" s="152">
        <f>SUM(P29:P40)*4</f>
        <v>0</v>
      </c>
      <c r="Q41" s="152">
        <f>SUM(Q29:Q40)*5</f>
        <v>0</v>
      </c>
      <c r="R41" s="152">
        <f>SUM(R29:R40)*6</f>
        <v>0</v>
      </c>
      <c r="S41" s="152">
        <f>SUM(S29:S40)*7</f>
        <v>0</v>
      </c>
      <c r="T41" s="152">
        <f>SUM(T29:T40)*8</f>
        <v>0</v>
      </c>
      <c r="U41" s="153">
        <f>SUM(U29:U40)*9</f>
        <v>0</v>
      </c>
      <c r="V41" s="154">
        <f>SUM(V29:V40)</f>
        <v>300</v>
      </c>
      <c r="W41" s="154">
        <f>SUM(W29:W40)</f>
        <v>333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2018-11-28T09:53:09Z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